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24226"/>
  <xr:revisionPtr revIDLastSave="0" documentId="13_ncr:1_{D2957642-AD92-4CDD-8C0A-3D05B9463AC6}" xr6:coauthVersionLast="47" xr6:coauthVersionMax="47" xr10:uidLastSave="{00000000-0000-0000-0000-000000000000}"/>
  <bookViews>
    <workbookView xWindow="1700" yWindow="420" windowWidth="26360" windowHeight="20400" tabRatio="918" xr2:uid="{00000000-000D-0000-FFFF-FFFF00000000}"/>
  </bookViews>
  <sheets>
    <sheet name="6.3 Squid if formula_Calculated" sheetId="20" r:id="rId1"/>
    <sheet name="6.7_Squid" sheetId="14" r:id="rId2"/>
    <sheet name="Cat C_7_1" sheetId="25" r:id="rId3"/>
    <sheet name="Cat C_7_2" sheetId="26" r:id="rId4"/>
  </sheets>
  <definedNames>
    <definedName name="_xlnm._FilterDatabase" localSheetId="2" hidden="1">'Cat C_7_1'!$A$1:$E$1</definedName>
    <definedName name="Table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25" l="1"/>
  <c r="D11" i="25"/>
  <c r="D8" i="25"/>
  <c r="D14" i="25"/>
  <c r="D4" i="25"/>
  <c r="D7" i="25"/>
  <c r="D9" i="25"/>
  <c r="D17" i="25"/>
  <c r="D23" i="25"/>
  <c r="D10" i="25"/>
  <c r="D3" i="25"/>
  <c r="D6" i="25"/>
  <c r="D2" i="25"/>
  <c r="D15" i="25"/>
  <c r="D5" i="25"/>
  <c r="D12" i="25"/>
  <c r="D44" i="25"/>
  <c r="D16" i="25"/>
  <c r="D56" i="26"/>
  <c r="E9" i="26" s="1"/>
  <c r="F9" i="26" s="1"/>
  <c r="E3" i="26"/>
  <c r="E4" i="26"/>
  <c r="E5" i="26"/>
  <c r="E6" i="26"/>
  <c r="E7" i="26"/>
  <c r="F7" i="26" s="1"/>
  <c r="E8" i="26"/>
  <c r="E11" i="26"/>
  <c r="F11" i="26" s="1"/>
  <c r="E12" i="26"/>
  <c r="F12" i="26" s="1"/>
  <c r="E13" i="26"/>
  <c r="F13" i="26" s="1"/>
  <c r="E14" i="26"/>
  <c r="F14" i="26" s="1"/>
  <c r="E15" i="26"/>
  <c r="F15" i="26" s="1"/>
  <c r="E16" i="26"/>
  <c r="F16" i="26" s="1"/>
  <c r="E19" i="26"/>
  <c r="E20" i="26"/>
  <c r="E21" i="26"/>
  <c r="E22" i="26"/>
  <c r="F22" i="26" s="1"/>
  <c r="E23" i="26"/>
  <c r="F23" i="26" s="1"/>
  <c r="E24" i="26"/>
  <c r="F24" i="26" s="1"/>
  <c r="E27" i="26"/>
  <c r="F27" i="26" s="1"/>
  <c r="E28" i="26"/>
  <c r="F28" i="26" s="1"/>
  <c r="E29" i="26"/>
  <c r="F29" i="26" s="1"/>
  <c r="E30" i="26"/>
  <c r="F30" i="26" s="1"/>
  <c r="E31" i="26"/>
  <c r="F31" i="26" s="1"/>
  <c r="E32" i="26"/>
  <c r="E35" i="26"/>
  <c r="E36" i="26"/>
  <c r="E37" i="26"/>
  <c r="E38" i="26"/>
  <c r="E39" i="26"/>
  <c r="F39" i="26" s="1"/>
  <c r="E40" i="26"/>
  <c r="E43" i="26"/>
  <c r="E44" i="26"/>
  <c r="F44" i="26" s="1"/>
  <c r="E45" i="26"/>
  <c r="F45" i="26" s="1"/>
  <c r="E46" i="26"/>
  <c r="F46" i="26" s="1"/>
  <c r="E47" i="26"/>
  <c r="F47" i="26" s="1"/>
  <c r="E48" i="26"/>
  <c r="F48" i="26" s="1"/>
  <c r="E51" i="26"/>
  <c r="F51" i="26" s="1"/>
  <c r="E52" i="26"/>
  <c r="E53" i="26"/>
  <c r="F53" i="26" s="1"/>
  <c r="F4" i="26"/>
  <c r="F8" i="26"/>
  <c r="F32" i="26"/>
  <c r="F36" i="26"/>
  <c r="F40" i="26"/>
  <c r="F52" i="26"/>
  <c r="F3" i="26"/>
  <c r="F5" i="26"/>
  <c r="F6" i="26"/>
  <c r="F19" i="26"/>
  <c r="F20" i="26"/>
  <c r="F21" i="26"/>
  <c r="F35" i="26"/>
  <c r="F37" i="26"/>
  <c r="F38" i="26"/>
  <c r="F43" i="26"/>
  <c r="D3" i="26"/>
  <c r="D4" i="26"/>
  <c r="D6" i="26"/>
  <c r="D8" i="26"/>
  <c r="D10" i="26"/>
  <c r="D14" i="26"/>
  <c r="D17" i="26"/>
  <c r="D19" i="26"/>
  <c r="D22" i="26"/>
  <c r="D24" i="26"/>
  <c r="D32" i="26"/>
  <c r="D2" i="26"/>
  <c r="D56" i="25"/>
  <c r="O3" i="20"/>
  <c r="O4" i="20"/>
  <c r="O5" i="20"/>
  <c r="O6" i="20"/>
  <c r="O7" i="20"/>
  <c r="O8" i="20"/>
  <c r="O9" i="20"/>
  <c r="O10" i="20"/>
  <c r="O11" i="20"/>
  <c r="O12" i="20"/>
  <c r="O13" i="20"/>
  <c r="O14" i="20"/>
  <c r="O15" i="20"/>
  <c r="O16" i="20"/>
  <c r="O17" i="20"/>
  <c r="O18" i="20"/>
  <c r="O19" i="20"/>
  <c r="O20" i="20"/>
  <c r="O21" i="20"/>
  <c r="O22" i="20"/>
  <c r="O23" i="20"/>
  <c r="O24" i="20"/>
  <c r="O25" i="20"/>
  <c r="O26" i="20"/>
  <c r="O27" i="20"/>
  <c r="O28" i="20"/>
  <c r="O29" i="20"/>
  <c r="O30" i="20"/>
  <c r="O31" i="20"/>
  <c r="O32" i="20"/>
  <c r="O33" i="20"/>
  <c r="O34" i="20"/>
  <c r="O35" i="20"/>
  <c r="O36" i="20"/>
  <c r="O37" i="20"/>
  <c r="O38" i="20"/>
  <c r="O39" i="20"/>
  <c r="O40" i="20"/>
  <c r="O41" i="20"/>
  <c r="O42" i="20"/>
  <c r="O43" i="20"/>
  <c r="O44" i="20"/>
  <c r="O45" i="20"/>
  <c r="O46" i="20"/>
  <c r="O47" i="20"/>
  <c r="O48" i="20"/>
  <c r="O49" i="20"/>
  <c r="O50" i="20"/>
  <c r="O51" i="20"/>
  <c r="O52" i="20"/>
  <c r="O53" i="20"/>
  <c r="O2" i="20"/>
  <c r="E13" i="25" l="1"/>
  <c r="E37" i="25"/>
  <c r="E38" i="25"/>
  <c r="E39" i="25"/>
  <c r="E40" i="25"/>
  <c r="E12" i="25"/>
  <c r="E41" i="25"/>
  <c r="E42" i="25"/>
  <c r="E43" i="25"/>
  <c r="E44" i="25"/>
  <c r="F43" i="25" s="1"/>
  <c r="E45" i="25"/>
  <c r="E46" i="25"/>
  <c r="E47" i="25"/>
  <c r="E48" i="25"/>
  <c r="E49" i="25"/>
  <c r="E50" i="25"/>
  <c r="E51" i="25"/>
  <c r="E52" i="25"/>
  <c r="E53" i="25"/>
  <c r="E16" i="25"/>
  <c r="E11" i="25"/>
  <c r="E8" i="25"/>
  <c r="E18" i="25"/>
  <c r="E14" i="25"/>
  <c r="E19" i="25"/>
  <c r="E4" i="25"/>
  <c r="E20" i="25"/>
  <c r="E7" i="25"/>
  <c r="E21" i="25"/>
  <c r="E22" i="25"/>
  <c r="E9" i="25"/>
  <c r="E17" i="25"/>
  <c r="E23" i="25"/>
  <c r="E24" i="25"/>
  <c r="E10" i="25"/>
  <c r="E25" i="25"/>
  <c r="E3" i="25"/>
  <c r="E26" i="25"/>
  <c r="E27" i="25"/>
  <c r="F21" i="25" s="1"/>
  <c r="E6" i="25"/>
  <c r="F22" i="25" s="1"/>
  <c r="E28" i="25"/>
  <c r="F23" i="25" s="1"/>
  <c r="E2" i="25"/>
  <c r="F24" i="25" s="1"/>
  <c r="E29" i="25"/>
  <c r="E30" i="25"/>
  <c r="F26" i="25" s="1"/>
  <c r="E15" i="25"/>
  <c r="F27" i="25" s="1"/>
  <c r="E31" i="25"/>
  <c r="E32" i="25"/>
  <c r="F29" i="25" s="1"/>
  <c r="E33" i="25"/>
  <c r="F30" i="25" s="1"/>
  <c r="E34" i="25"/>
  <c r="F31" i="25" s="1"/>
  <c r="E5" i="25"/>
  <c r="F32" i="25" s="1"/>
  <c r="E35" i="25"/>
  <c r="E36" i="25"/>
  <c r="P51" i="20"/>
  <c r="Q51" i="20" s="1"/>
  <c r="P43" i="20"/>
  <c r="Q43" i="20" s="1"/>
  <c r="P35" i="20"/>
  <c r="Q35" i="20" s="1"/>
  <c r="P39" i="20"/>
  <c r="Q39" i="20" s="1"/>
  <c r="P31" i="20"/>
  <c r="Q31" i="20" s="1"/>
  <c r="P23" i="20"/>
  <c r="Q23" i="20" s="1"/>
  <c r="P15" i="20"/>
  <c r="Q15" i="20" s="1"/>
  <c r="P27" i="20"/>
  <c r="Q27" i="20" s="1"/>
  <c r="P14" i="20"/>
  <c r="Q14" i="20" s="1"/>
  <c r="P38" i="20"/>
  <c r="Q38" i="20" s="1"/>
  <c r="P30" i="20"/>
  <c r="Q30" i="20" s="1"/>
  <c r="P22" i="20"/>
  <c r="Q22" i="20" s="1"/>
  <c r="E50" i="26"/>
  <c r="F50" i="26" s="1"/>
  <c r="E42" i="26"/>
  <c r="F42" i="26" s="1"/>
  <c r="E34" i="26"/>
  <c r="F34" i="26" s="1"/>
  <c r="E26" i="26"/>
  <c r="F26" i="26" s="1"/>
  <c r="E18" i="26"/>
  <c r="F18" i="26" s="1"/>
  <c r="E10" i="26"/>
  <c r="F10" i="26" s="1"/>
  <c r="E2" i="26"/>
  <c r="F2" i="26" s="1"/>
  <c r="E49" i="26"/>
  <c r="F49" i="26" s="1"/>
  <c r="E41" i="26"/>
  <c r="F41" i="26" s="1"/>
  <c r="E33" i="26"/>
  <c r="F33" i="26" s="1"/>
  <c r="E25" i="26"/>
  <c r="F25" i="26" s="1"/>
  <c r="E17" i="26"/>
  <c r="F17" i="26" s="1"/>
  <c r="P8" i="20"/>
  <c r="Q8" i="20" s="1"/>
  <c r="P47" i="20"/>
  <c r="Q47" i="20" s="1"/>
  <c r="P46" i="20"/>
  <c r="Q46" i="20" s="1"/>
  <c r="P7" i="20"/>
  <c r="Q7" i="20" s="1"/>
  <c r="P2" i="20"/>
  <c r="Q2" i="20" s="1"/>
  <c r="P53" i="20"/>
  <c r="Q53" i="20" s="1"/>
  <c r="P45" i="20"/>
  <c r="Q45" i="20" s="1"/>
  <c r="P37" i="20"/>
  <c r="Q37" i="20" s="1"/>
  <c r="P29" i="20"/>
  <c r="Q29" i="20" s="1"/>
  <c r="P21" i="20"/>
  <c r="Q21" i="20" s="1"/>
  <c r="P13" i="20"/>
  <c r="Q13" i="20" s="1"/>
  <c r="P5" i="20"/>
  <c r="Q5" i="20" s="1"/>
  <c r="P6" i="20"/>
  <c r="Q6" i="20" s="1"/>
  <c r="P52" i="20"/>
  <c r="Q52" i="20" s="1"/>
  <c r="P44" i="20"/>
  <c r="Q44" i="20" s="1"/>
  <c r="P36" i="20"/>
  <c r="Q36" i="20" s="1"/>
  <c r="P28" i="20"/>
  <c r="Q28" i="20" s="1"/>
  <c r="P20" i="20"/>
  <c r="Q20" i="20" s="1"/>
  <c r="P12" i="20"/>
  <c r="Q12" i="20" s="1"/>
  <c r="P4" i="20"/>
  <c r="Q4" i="20" s="1"/>
  <c r="P50" i="20"/>
  <c r="Q50" i="20" s="1"/>
  <c r="P42" i="20"/>
  <c r="Q42" i="20" s="1"/>
  <c r="P34" i="20"/>
  <c r="Q34" i="20" s="1"/>
  <c r="P26" i="20"/>
  <c r="Q26" i="20" s="1"/>
  <c r="P18" i="20"/>
  <c r="Q18" i="20" s="1"/>
  <c r="P10" i="20"/>
  <c r="Q10" i="20" s="1"/>
  <c r="P11" i="20"/>
  <c r="Q11" i="20" s="1"/>
  <c r="P49" i="20"/>
  <c r="Q49" i="20" s="1"/>
  <c r="P41" i="20"/>
  <c r="Q41" i="20" s="1"/>
  <c r="P33" i="20"/>
  <c r="Q33" i="20" s="1"/>
  <c r="P25" i="20"/>
  <c r="Q25" i="20" s="1"/>
  <c r="P17" i="20"/>
  <c r="Q17" i="20" s="1"/>
  <c r="P9" i="20"/>
  <c r="Q9" i="20" s="1"/>
  <c r="P19" i="20"/>
  <c r="Q19" i="20" s="1"/>
  <c r="P3" i="20"/>
  <c r="Q3" i="20" s="1"/>
  <c r="P48" i="20"/>
  <c r="Q48" i="20" s="1"/>
  <c r="P40" i="20"/>
  <c r="Q40" i="20" s="1"/>
  <c r="P32" i="20"/>
  <c r="Q32" i="20" s="1"/>
  <c r="P24" i="20"/>
  <c r="Q24" i="20" s="1"/>
  <c r="P16" i="20"/>
  <c r="Q16" i="20" s="1"/>
  <c r="F28" i="25" l="1"/>
  <c r="F34" i="25"/>
  <c r="F33" i="25"/>
  <c r="F25" i="25"/>
  <c r="F42" i="25"/>
  <c r="F20" i="25"/>
  <c r="F19" i="25"/>
  <c r="F18" i="25"/>
  <c r="F17" i="25"/>
  <c r="F16" i="25"/>
  <c r="F15" i="25"/>
  <c r="F14" i="25"/>
  <c r="F13" i="25"/>
  <c r="F12" i="25"/>
  <c r="F11" i="25"/>
  <c r="F10" i="25"/>
  <c r="F9" i="25"/>
  <c r="F8" i="25"/>
  <c r="F7" i="25"/>
  <c r="F6" i="25"/>
  <c r="F5" i="25"/>
  <c r="F2" i="25"/>
  <c r="F53" i="25"/>
  <c r="F52" i="25"/>
  <c r="F51" i="25"/>
  <c r="F50" i="25"/>
  <c r="F49" i="25"/>
  <c r="F48" i="25"/>
  <c r="F47" i="25"/>
  <c r="F46" i="25"/>
  <c r="F45" i="25"/>
  <c r="F44" i="25"/>
  <c r="F41" i="25"/>
  <c r="F40" i="25"/>
  <c r="F39" i="25"/>
  <c r="F38" i="25"/>
  <c r="F37" i="25"/>
  <c r="F36" i="25"/>
  <c r="F35" i="25"/>
  <c r="F3" i="25"/>
  <c r="G3" i="20"/>
  <c r="G2" i="20"/>
  <c r="G8" i="20"/>
  <c r="G9" i="20"/>
  <c r="H16" i="20"/>
  <c r="I16" i="20" s="1"/>
  <c r="G5" i="20"/>
  <c r="G6" i="20"/>
  <c r="G7"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E6" i="20"/>
  <c r="E7" i="20"/>
  <c r="E8" i="20"/>
  <c r="E9" i="20"/>
  <c r="E10" i="20"/>
  <c r="E11" i="20"/>
  <c r="E12" i="20"/>
  <c r="E13" i="20"/>
  <c r="E14" i="20"/>
  <c r="E15" i="20"/>
  <c r="E16" i="20"/>
  <c r="E17" i="20"/>
  <c r="E18" i="20"/>
  <c r="E19" i="20"/>
  <c r="E20" i="20"/>
  <c r="E21" i="20"/>
  <c r="E22" i="20"/>
  <c r="E23" i="20"/>
  <c r="E24" i="20"/>
  <c r="E25" i="20"/>
  <c r="E26" i="20"/>
  <c r="E27" i="20"/>
  <c r="E28" i="20"/>
  <c r="E29" i="20"/>
  <c r="E30" i="20"/>
  <c r="E31" i="20"/>
  <c r="E32" i="20"/>
  <c r="E33" i="20"/>
  <c r="E34" i="20"/>
  <c r="E3" i="20"/>
  <c r="E4" i="20"/>
  <c r="E5" i="20"/>
  <c r="E2" i="20"/>
  <c r="D19" i="20"/>
  <c r="H19" i="20" s="1"/>
  <c r="I19" i="20" s="1"/>
  <c r="D12" i="20"/>
  <c r="H12" i="20" s="1"/>
  <c r="I12" i="20" s="1"/>
  <c r="D6" i="20"/>
  <c r="D7" i="20"/>
  <c r="D8" i="20"/>
  <c r="H8" i="20" s="1"/>
  <c r="I8" i="20" s="1"/>
  <c r="D9" i="20"/>
  <c r="H9" i="20" s="1"/>
  <c r="I9" i="20" s="1"/>
  <c r="D10" i="20"/>
  <c r="H10" i="20" s="1"/>
  <c r="I10" i="20" s="1"/>
  <c r="D11" i="20"/>
  <c r="H11" i="20" s="1"/>
  <c r="I11" i="20" s="1"/>
  <c r="D13" i="20"/>
  <c r="H13" i="20" s="1"/>
  <c r="I13" i="20" s="1"/>
  <c r="D14" i="20"/>
  <c r="D15" i="20"/>
  <c r="H15" i="20" s="1"/>
  <c r="I15" i="20" s="1"/>
  <c r="D16" i="20"/>
  <c r="D17" i="20"/>
  <c r="H17" i="20" s="1"/>
  <c r="I17" i="20" s="1"/>
  <c r="D18" i="20"/>
  <c r="D20" i="20"/>
  <c r="D21" i="20"/>
  <c r="H21" i="20" s="1"/>
  <c r="I21" i="20" s="1"/>
  <c r="D22" i="20"/>
  <c r="D23" i="20"/>
  <c r="D24" i="20"/>
  <c r="D25" i="20"/>
  <c r="D26" i="20"/>
  <c r="D27" i="20"/>
  <c r="H27" i="20" s="1"/>
  <c r="I27" i="20" s="1"/>
  <c r="D28" i="20"/>
  <c r="D29" i="20"/>
  <c r="H29" i="20" s="1"/>
  <c r="I29" i="20" s="1"/>
  <c r="D30" i="20"/>
  <c r="H30" i="20" s="1"/>
  <c r="I30" i="20" s="1"/>
  <c r="D31" i="20"/>
  <c r="H31" i="20" s="1"/>
  <c r="I31" i="20" s="1"/>
  <c r="D32" i="20"/>
  <c r="D33" i="20"/>
  <c r="D34" i="20"/>
  <c r="D3" i="20"/>
  <c r="H3" i="20" s="1"/>
  <c r="D4" i="20"/>
  <c r="D5" i="20"/>
  <c r="D2" i="20"/>
  <c r="G4" i="20"/>
  <c r="F4" i="25" l="1"/>
  <c r="F33" i="20"/>
  <c r="H33" i="20" s="1"/>
  <c r="I33" i="20" s="1"/>
  <c r="F31" i="20"/>
  <c r="H2" i="20"/>
  <c r="I2" i="20" s="1"/>
  <c r="H20" i="20"/>
  <c r="I20" i="20" s="1"/>
  <c r="F34" i="20"/>
  <c r="H34" i="20" s="1"/>
  <c r="I34" i="20" s="1"/>
  <c r="F32" i="20"/>
  <c r="H32" i="20" s="1"/>
  <c r="I32" i="20" s="1"/>
  <c r="F2" i="20"/>
  <c r="F30" i="20"/>
  <c r="F29" i="20"/>
  <c r="F28" i="20"/>
  <c r="H28" i="20" s="1"/>
  <c r="I28" i="20" s="1"/>
  <c r="F11" i="20"/>
  <c r="F19" i="20"/>
  <c r="F4" i="20"/>
  <c r="H4" i="20" s="1"/>
  <c r="I4" i="20" s="1"/>
  <c r="F8" i="20"/>
  <c r="F12" i="20"/>
  <c r="F16" i="20"/>
  <c r="F20" i="20"/>
  <c r="F24" i="20"/>
  <c r="H24" i="20" s="1"/>
  <c r="I24" i="20" s="1"/>
  <c r="F15" i="20"/>
  <c r="F6" i="20"/>
  <c r="H6" i="20" s="1"/>
  <c r="I6" i="20" s="1"/>
  <c r="F23" i="20"/>
  <c r="H23" i="20" s="1"/>
  <c r="I23" i="20" s="1"/>
  <c r="F27" i="20"/>
  <c r="F14" i="20"/>
  <c r="H14" i="20" s="1"/>
  <c r="I14" i="20" s="1"/>
  <c r="F18" i="20"/>
  <c r="H18" i="20" s="1"/>
  <c r="I18" i="20" s="1"/>
  <c r="F26" i="20"/>
  <c r="H26" i="20" s="1"/>
  <c r="I26" i="20" s="1"/>
  <c r="F5" i="20"/>
  <c r="H5" i="20" s="1"/>
  <c r="I5" i="20" s="1"/>
  <c r="F9" i="20"/>
  <c r="F13" i="20"/>
  <c r="F17" i="20"/>
  <c r="F21" i="20"/>
  <c r="F25" i="20"/>
  <c r="H25" i="20" s="1"/>
  <c r="I25" i="20" s="1"/>
  <c r="F3" i="20"/>
  <c r="I3" i="20" s="1"/>
  <c r="F7" i="20"/>
  <c r="H7" i="20" s="1"/>
  <c r="I7" i="20" s="1"/>
  <c r="F10" i="20"/>
  <c r="F22" i="20"/>
  <c r="H22" i="20" s="1"/>
  <c r="I22"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 authorId="0" shapeId="0" xr:uid="{ADF5FD0A-F736-40F2-8C4F-6C53026E8291}">
      <text>
        <r>
          <rPr>
            <b/>
            <sz val="9"/>
            <color indexed="81"/>
            <rFont val="Tahoma"/>
            <family val="2"/>
          </rPr>
          <t>Author:</t>
        </r>
        <r>
          <rPr>
            <sz val="9"/>
            <color indexed="81"/>
            <rFont val="Tahoma"/>
            <family val="2"/>
          </rPr>
          <t xml:space="preserve">
Marileen, this requires a lookup type query. The transformation level in 2020 (B22:B34) needs to return a value in B7:B14, based on the level in A7:A14 and a value in E8:E14, based on the value in D8:D14. For TL&gt;=80 a point of 12 is awarded, no calculation.</t>
        </r>
      </text>
    </comment>
  </commentList>
</comments>
</file>

<file path=xl/sharedStrings.xml><?xml version="1.0" encoding="utf-8"?>
<sst xmlns="http://schemas.openxmlformats.org/spreadsheetml/2006/main" count="273" uniqueCount="160">
  <si>
    <t>Black%</t>
  </si>
  <si>
    <t>women%</t>
  </si>
  <si>
    <t>youth%</t>
  </si>
  <si>
    <t>disability%</t>
  </si>
  <si>
    <t>sum%</t>
  </si>
  <si>
    <t>score</t>
  </si>
  <si>
    <t>Transformation level at 2020</t>
  </si>
  <si>
    <t>Points</t>
  </si>
  <si>
    <t>Application number</t>
  </si>
  <si>
    <t>Transformation level at start of right</t>
  </si>
  <si>
    <t>transformation points at 2020</t>
  </si>
  <si>
    <t>increase Transformation %</t>
  </si>
  <si>
    <t>average increase in sector</t>
  </si>
  <si>
    <t>weighting in increase in transformation</t>
  </si>
  <si>
    <t>Final score (transformation score in 2020 +weighted increase relative to average increase)</t>
  </si>
  <si>
    <t>Final Score after "12" max</t>
  </si>
  <si>
    <t>%</t>
  </si>
  <si>
    <t>Final score</t>
  </si>
  <si>
    <t>SQU21011</t>
  </si>
  <si>
    <t>The final point awarded is made up of the level of transformation in 2020 as well as the percentage increase in the level of transformation (from the date they were awarded a right until 2020). The final score therefore uses their level of transformation in 2020 and adds an increase, based on the % increase in transformation during the period of the right, relative to the average increase in transformation of the sector over that period. However, the level of transformation in 2020 is used to weight the increase attributed to % increase in transformation. This gives a higher weight to entities that are more transformed in 2020. In this way, higher level of transformation is rewarded and a higher % increase in transformation over the period of the right is also rewarded. However, if the % increase in transformation over the period of the right is less than the sector average, the entity is penalised.</t>
  </si>
  <si>
    <t>SQU21012</t>
  </si>
  <si>
    <t>Transformation level</t>
  </si>
  <si>
    <t>SQU21013</t>
  </si>
  <si>
    <t>0-19</t>
  </si>
  <si>
    <t>SQU21022</t>
  </si>
  <si>
    <t>20-29</t>
  </si>
  <si>
    <t>SQU21039</t>
  </si>
  <si>
    <t>30-39</t>
  </si>
  <si>
    <t>SQU21047</t>
  </si>
  <si>
    <t>40-49</t>
  </si>
  <si>
    <t>SQU21048</t>
  </si>
  <si>
    <t>50-59</t>
  </si>
  <si>
    <t>SQU21051</t>
  </si>
  <si>
    <t>60-69</t>
  </si>
  <si>
    <t>SQU21059</t>
  </si>
  <si>
    <t>70-79</t>
  </si>
  <si>
    <t>SQU21060</t>
  </si>
  <si>
    <t>80-100</t>
  </si>
  <si>
    <t>SQU21064</t>
  </si>
  <si>
    <t>SQU21082</t>
  </si>
  <si>
    <t>SQU21088</t>
  </si>
  <si>
    <t>SQU21090</t>
  </si>
  <si>
    <t>SQU21101</t>
  </si>
  <si>
    <t>SQU21102</t>
  </si>
  <si>
    <t>SQU21114</t>
  </si>
  <si>
    <t>SQU21116</t>
  </si>
  <si>
    <t>SQU21123</t>
  </si>
  <si>
    <t>SQU21125</t>
  </si>
  <si>
    <t>SQU21128</t>
  </si>
  <si>
    <t>SQU21140</t>
  </si>
  <si>
    <t>SQU21156</t>
  </si>
  <si>
    <t>SQU21163</t>
  </si>
  <si>
    <t>SQU21164</t>
  </si>
  <si>
    <t>SQU21165</t>
  </si>
  <si>
    <t>SQU21167</t>
  </si>
  <si>
    <t>SQU21169</t>
  </si>
  <si>
    <t>SQU21171</t>
  </si>
  <si>
    <t>SQU21176</t>
  </si>
  <si>
    <t>SQU21177</t>
  </si>
  <si>
    <t>SQU21184</t>
  </si>
  <si>
    <t>SQU21186</t>
  </si>
  <si>
    <t>SQU21187</t>
  </si>
  <si>
    <t>SQU21189</t>
  </si>
  <si>
    <t>SQU21190</t>
  </si>
  <si>
    <t>SQU21195</t>
  </si>
  <si>
    <t>SQU21202</t>
  </si>
  <si>
    <t>SQU21203</t>
  </si>
  <si>
    <t>SQU21207</t>
  </si>
  <si>
    <t>SQU21209</t>
  </si>
  <si>
    <t>SQU21218</t>
  </si>
  <si>
    <t>SQU21219</t>
  </si>
  <si>
    <t>SQU21221</t>
  </si>
  <si>
    <t>SQU21222</t>
  </si>
  <si>
    <t>SQU21223</t>
  </si>
  <si>
    <t>SQU21224</t>
  </si>
  <si>
    <t>SQU21226</t>
  </si>
  <si>
    <t>SQU21227</t>
  </si>
  <si>
    <t>SQU21229</t>
  </si>
  <si>
    <t>SQU21230</t>
  </si>
  <si>
    <t>SQU21233</t>
  </si>
  <si>
    <t>6_7_Squid</t>
  </si>
  <si>
    <t>(What capital payments have been made out over the last 5 years to employees through any employee ownership scheme?)</t>
  </si>
  <si>
    <t>No of payments</t>
  </si>
  <si>
    <t>Score</t>
  </si>
  <si>
    <t>Permanent_employees</t>
  </si>
  <si>
    <t>Total_wages_ permanent</t>
  </si>
  <si>
    <t>Performance Range</t>
  </si>
  <si>
    <t>Range</t>
  </si>
  <si>
    <t xml:space="preserve"> &lt;1</t>
  </si>
  <si>
    <t>1-3</t>
  </si>
  <si>
    <t>4-6</t>
  </si>
  <si>
    <t>7-10</t>
  </si>
  <si>
    <t>11-20</t>
  </si>
  <si>
    <t>21-30</t>
  </si>
  <si>
    <t>31-40</t>
  </si>
  <si>
    <t>41-60</t>
  </si>
  <si>
    <t>61-80</t>
  </si>
  <si>
    <t>81-100</t>
  </si>
  <si>
    <t>Average</t>
  </si>
  <si>
    <t xml:space="preserve">Part_Time_employees </t>
  </si>
  <si>
    <t>Total_wage</t>
  </si>
  <si>
    <t>j/c range</t>
  </si>
  <si>
    <t xml:space="preserve"> &lt;5</t>
  </si>
  <si>
    <t>5-20</t>
  </si>
  <si>
    <t>21-50</t>
  </si>
  <si>
    <t>51-80</t>
  </si>
  <si>
    <t>Applicant 1</t>
  </si>
  <si>
    <t>Applicant 2</t>
  </si>
  <si>
    <t>Applicant 3</t>
  </si>
  <si>
    <t>Applicant 4</t>
  </si>
  <si>
    <t>Applicant 5</t>
  </si>
  <si>
    <t>Applicant 6</t>
  </si>
  <si>
    <t>Applicant 7</t>
  </si>
  <si>
    <t>Applicant 8</t>
  </si>
  <si>
    <t>Applicant 9</t>
  </si>
  <si>
    <t>Applicant 10</t>
  </si>
  <si>
    <t>Applicant 11</t>
  </si>
  <si>
    <t>Applicant 12</t>
  </si>
  <si>
    <t>Applicant 13</t>
  </si>
  <si>
    <t>Applicant 14</t>
  </si>
  <si>
    <t>Applicant 15</t>
  </si>
  <si>
    <t>Applicant 16</t>
  </si>
  <si>
    <t>Applicant 17</t>
  </si>
  <si>
    <t>Applicant 18</t>
  </si>
  <si>
    <t>Applicant 19</t>
  </si>
  <si>
    <t>Applicant 20</t>
  </si>
  <si>
    <t>Applicant 21</t>
  </si>
  <si>
    <t>Applicant 22</t>
  </si>
  <si>
    <t>Applicant 23</t>
  </si>
  <si>
    <t>Applicant 24</t>
  </si>
  <si>
    <t>Applicant 25</t>
  </si>
  <si>
    <t>Applicant 26</t>
  </si>
  <si>
    <t>Applicant 27</t>
  </si>
  <si>
    <t>Applicant 28</t>
  </si>
  <si>
    <t>Applicant 29</t>
  </si>
  <si>
    <t>Applicant 30</t>
  </si>
  <si>
    <t>Applicant 31</t>
  </si>
  <si>
    <t>Applicant 32</t>
  </si>
  <si>
    <t>Applicant 33</t>
  </si>
  <si>
    <t>Applicant 34</t>
  </si>
  <si>
    <t>Applicant 35</t>
  </si>
  <si>
    <t>Applicant 36</t>
  </si>
  <si>
    <t>Applicant 37</t>
  </si>
  <si>
    <t>Applicant 38</t>
  </si>
  <si>
    <t>Applicant 39</t>
  </si>
  <si>
    <t>Applicant 40</t>
  </si>
  <si>
    <t>Applicant 41</t>
  </si>
  <si>
    <t>Applicant 42</t>
  </si>
  <si>
    <t>Applicant 43</t>
  </si>
  <si>
    <t>Applicant 44</t>
  </si>
  <si>
    <t>Applicant 45</t>
  </si>
  <si>
    <t>Applicant 46</t>
  </si>
  <si>
    <t>Applicant 47</t>
  </si>
  <si>
    <t>Applicant 48</t>
  </si>
  <si>
    <t>Applicant 49</t>
  </si>
  <si>
    <t>Applicant 50</t>
  </si>
  <si>
    <t>Applicant 51</t>
  </si>
  <si>
    <t>Applicant 52</t>
  </si>
  <si>
    <t>Wages/employees</t>
  </si>
  <si>
    <t>%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</si>
</sst>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R&quot;#,##0;[Red]\-&quot;R&quot;#,##0"/>
    <numFmt numFmtId="164" formatCode="0.0"/>
    <numFmt numFmtId="165" formatCode="&quot;R&quot;#,##0.00"/>
  </numFmts>
  <fonts count="16" x14ac:knownFonts="1">
    <font>
      <sz val="11"/>
      <color theme="1"/>
      <name val="Calibri"/>
      <family val="2"/>
      <scheme val="minor"/>
    </font>
    <font>
      <b/>
      <sz val="14"/>
      <color theme="1"/>
      <name val="Calibri"/>
      <family val="2"/>
      <scheme val="minor"/>
    </font>
    <font>
      <b/>
      <sz val="11"/>
      <color rgb="FF000000"/>
      <name val="Calibri"/>
      <family val="2"/>
      <scheme val="minor"/>
    </font>
    <font>
      <sz val="9"/>
      <color indexed="81"/>
      <name val="Tahoma"/>
      <family val="2"/>
    </font>
    <font>
      <b/>
      <sz val="9"/>
      <color indexed="81"/>
      <name val="Tahoma"/>
      <family val="2"/>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4"/>
      <color theme="0"/>
      <name val="Calibri"/>
      <family val="2"/>
      <scheme val="minor"/>
    </font>
    <font>
      <b/>
      <sz val="11"/>
      <name val="Calibri"/>
      <family val="2"/>
      <scheme val="minor"/>
    </font>
    <font>
      <sz val="11"/>
      <color rgb="FF000000"/>
      <name val="Calibri"/>
      <family val="2"/>
      <scheme val="minor"/>
    </font>
    <font>
      <sz val="8"/>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5"/>
      </patternFill>
    </fill>
    <fill>
      <patternFill patternType="solid">
        <fgColor theme="1"/>
        <bgColor indexed="64"/>
      </patternFill>
    </fill>
    <fill>
      <patternFill patternType="solid">
        <fgColor theme="0" tint="-0.34998626667073579"/>
        <bgColor indexed="64"/>
      </patternFill>
    </fill>
    <fill>
      <patternFill patternType="solid">
        <fgColor theme="0" tint="-0.3499862666707357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medium">
        <color rgb="FF000000"/>
      </right>
      <top style="medium">
        <color rgb="FF000000"/>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5" fillId="5" borderId="0" applyNumberFormat="0" applyBorder="0" applyAlignment="0" applyProtection="0"/>
    <xf numFmtId="9" fontId="5" fillId="0" borderId="0" applyFont="0" applyFill="0" applyBorder="0" applyAlignment="0" applyProtection="0"/>
  </cellStyleXfs>
  <cellXfs count="96">
    <xf numFmtId="0" fontId="0" fillId="0" borderId="0" xfId="0"/>
    <xf numFmtId="0" fontId="10" fillId="0" borderId="0" xfId="0" applyFont="1"/>
    <xf numFmtId="6" fontId="0" fillId="0" borderId="0" xfId="0" applyNumberFormat="1"/>
    <xf numFmtId="9" fontId="0" fillId="0" borderId="0" xfId="0" applyNumberFormat="1"/>
    <xf numFmtId="16" fontId="9" fillId="0" borderId="0" xfId="0" applyNumberFormat="1" applyFont="1"/>
    <xf numFmtId="0" fontId="1" fillId="0" borderId="1" xfId="0" applyFont="1" applyBorder="1"/>
    <xf numFmtId="0" fontId="12" fillId="6" borderId="1" xfId="0" applyFont="1" applyFill="1" applyBorder="1"/>
    <xf numFmtId="0" fontId="10" fillId="0" borderId="0" xfId="0" applyFont="1" applyAlignment="1">
      <alignment wrapText="1"/>
    </xf>
    <xf numFmtId="2" fontId="14" fillId="0" borderId="0" xfId="3" applyNumberFormat="1" applyFont="1" applyFill="1"/>
    <xf numFmtId="1" fontId="14" fillId="0" borderId="0" xfId="3" applyNumberFormat="1" applyFont="1" applyFill="1"/>
    <xf numFmtId="0" fontId="14" fillId="0" borderId="0" xfId="0" applyFont="1"/>
    <xf numFmtId="2" fontId="14" fillId="0" borderId="0" xfId="0" applyNumberFormat="1" applyFont="1"/>
    <xf numFmtId="0" fontId="13" fillId="0" borderId="1" xfId="1" applyFont="1" applyFill="1" applyBorder="1" applyAlignment="1">
      <alignment wrapText="1"/>
    </xf>
    <xf numFmtId="0" fontId="13" fillId="0" borderId="1" xfId="2" applyFont="1" applyFill="1" applyBorder="1" applyAlignment="1">
      <alignment horizontal="right" wrapText="1"/>
    </xf>
    <xf numFmtId="0" fontId="13" fillId="0" borderId="1" xfId="2" applyFont="1" applyFill="1" applyBorder="1" applyAlignment="1">
      <alignment wrapText="1"/>
    </xf>
    <xf numFmtId="0" fontId="13" fillId="0" borderId="2" xfId="2" applyFont="1" applyFill="1" applyBorder="1" applyAlignment="1">
      <alignment horizontal="right" wrapText="1"/>
    </xf>
    <xf numFmtId="0" fontId="13" fillId="0" borderId="4" xfId="2" applyFont="1" applyFill="1" applyBorder="1" applyAlignment="1">
      <alignment wrapText="1"/>
    </xf>
    <xf numFmtId="164" fontId="10" fillId="0" borderId="0" xfId="0" applyNumberFormat="1" applyFont="1"/>
    <xf numFmtId="0" fontId="0" fillId="0" borderId="0" xfId="0" applyAlignment="1">
      <alignment horizontal="center" vertical="center" wrapText="1"/>
    </xf>
    <xf numFmtId="0" fontId="10" fillId="0" borderId="3" xfId="0" applyFont="1" applyBorder="1"/>
    <xf numFmtId="0" fontId="14" fillId="0" borderId="3" xfId="0" applyFont="1" applyBorder="1"/>
    <xf numFmtId="0" fontId="2" fillId="0" borderId="3" xfId="0" applyFont="1" applyBorder="1" applyAlignment="1">
      <alignment horizontal="right"/>
    </xf>
    <xf numFmtId="49" fontId="2" fillId="0" borderId="3" xfId="0" applyNumberFormat="1" applyFont="1" applyBorder="1" applyAlignment="1">
      <alignment horizontal="right"/>
    </xf>
    <xf numFmtId="0" fontId="2" fillId="0" borderId="0" xfId="0" applyFont="1" applyAlignment="1">
      <alignment horizontal="right"/>
    </xf>
    <xf numFmtId="0" fontId="10" fillId="0" borderId="0" xfId="0" applyFont="1" applyAlignment="1">
      <alignment horizontal="center"/>
    </xf>
    <xf numFmtId="0" fontId="2" fillId="0" borderId="3" xfId="0" applyFont="1" applyFill="1" applyBorder="1"/>
    <xf numFmtId="0" fontId="14" fillId="0" borderId="3" xfId="0" applyFont="1" applyFill="1" applyBorder="1"/>
    <xf numFmtId="49" fontId="14" fillId="0" borderId="3" xfId="0" applyNumberFormat="1" applyFont="1" applyFill="1" applyBorder="1"/>
    <xf numFmtId="0" fontId="14" fillId="0" borderId="6" xfId="0" applyFont="1" applyFill="1" applyBorder="1"/>
    <xf numFmtId="0" fontId="2" fillId="0" borderId="6" xfId="0" applyFont="1" applyFill="1" applyBorder="1"/>
    <xf numFmtId="0" fontId="14" fillId="0" borderId="1" xfId="0" applyFont="1" applyFill="1" applyBorder="1"/>
    <xf numFmtId="0" fontId="2" fillId="0" borderId="1" xfId="0" applyFont="1" applyFill="1" applyBorder="1"/>
    <xf numFmtId="164" fontId="10" fillId="0" borderId="0" xfId="0" applyNumberFormat="1" applyFont="1" applyFill="1"/>
    <xf numFmtId="0" fontId="10" fillId="0" borderId="0" xfId="0" applyFont="1" applyFill="1" applyAlignment="1">
      <alignment vertical="top"/>
    </xf>
    <xf numFmtId="0" fontId="10" fillId="0" borderId="5" xfId="0" applyFont="1" applyFill="1" applyBorder="1"/>
    <xf numFmtId="0" fontId="10" fillId="0" borderId="3" xfId="0" applyFont="1" applyFill="1" applyBorder="1"/>
    <xf numFmtId="0" fontId="0" fillId="0" borderId="0" xfId="0" applyFont="1"/>
    <xf numFmtId="1" fontId="0" fillId="0" borderId="0" xfId="4" applyNumberFormat="1" applyFont="1" applyFill="1"/>
    <xf numFmtId="1" fontId="0" fillId="0" borderId="0" xfId="0" applyNumberFormat="1" applyFont="1"/>
    <xf numFmtId="164" fontId="8" fillId="0" borderId="0" xfId="3" applyNumberFormat="1" applyFont="1" applyFill="1"/>
    <xf numFmtId="164" fontId="0" fillId="0" borderId="0" xfId="0" applyNumberFormat="1" applyFont="1"/>
    <xf numFmtId="0" fontId="10"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10" fillId="7" borderId="7" xfId="0" applyFont="1" applyFill="1" applyBorder="1" applyAlignment="1">
      <alignment horizontal="center" vertical="center" wrapText="1"/>
    </xf>
    <xf numFmtId="0" fontId="10" fillId="7" borderId="7" xfId="0" applyFont="1" applyFill="1" applyBorder="1" applyAlignment="1">
      <alignment horizontal="center" vertical="center"/>
    </xf>
    <xf numFmtId="0" fontId="10" fillId="7" borderId="8" xfId="0" applyFont="1" applyFill="1" applyBorder="1" applyAlignment="1">
      <alignment horizontal="center" vertical="center"/>
    </xf>
    <xf numFmtId="0" fontId="10" fillId="0" borderId="9" xfId="0" applyFont="1" applyFill="1" applyBorder="1"/>
    <xf numFmtId="0" fontId="0" fillId="0" borderId="10" xfId="0" applyFont="1" applyBorder="1"/>
    <xf numFmtId="164" fontId="10" fillId="0" borderId="10" xfId="0" applyNumberFormat="1" applyFont="1" applyBorder="1"/>
    <xf numFmtId="0" fontId="10" fillId="0" borderId="11" xfId="0" applyFont="1" applyFill="1" applyBorder="1"/>
    <xf numFmtId="0" fontId="0" fillId="0" borderId="0" xfId="0" applyFont="1" applyBorder="1"/>
    <xf numFmtId="164" fontId="10" fillId="0" borderId="0" xfId="0" applyNumberFormat="1" applyFont="1" applyBorder="1"/>
    <xf numFmtId="0" fontId="10" fillId="0" borderId="12" xfId="0" applyFont="1" applyFill="1" applyBorder="1"/>
    <xf numFmtId="0" fontId="0" fillId="0" borderId="13" xfId="0" applyFont="1" applyBorder="1"/>
    <xf numFmtId="164" fontId="10" fillId="0" borderId="13" xfId="0" applyNumberFormat="1" applyFont="1" applyBorder="1"/>
    <xf numFmtId="164" fontId="0" fillId="0" borderId="7" xfId="0" applyNumberFormat="1" applyFont="1" applyBorder="1"/>
    <xf numFmtId="164" fontId="0" fillId="0" borderId="14" xfId="0" applyNumberFormat="1" applyFont="1" applyBorder="1"/>
    <xf numFmtId="164" fontId="0" fillId="0" borderId="15" xfId="0" applyNumberFormat="1" applyFont="1" applyBorder="1"/>
    <xf numFmtId="0" fontId="0" fillId="0" borderId="7" xfId="0" applyFont="1" applyBorder="1"/>
    <xf numFmtId="0" fontId="0" fillId="0" borderId="14" xfId="0" applyFont="1" applyBorder="1"/>
    <xf numFmtId="0" fontId="0" fillId="0" borderId="15" xfId="0" applyFont="1" applyBorder="1"/>
    <xf numFmtId="0" fontId="10" fillId="0" borderId="7" xfId="0" applyFont="1" applyFill="1" applyBorder="1"/>
    <xf numFmtId="0" fontId="10" fillId="0" borderId="14" xfId="0" applyFont="1" applyFill="1" applyBorder="1"/>
    <xf numFmtId="0" fontId="10" fillId="0" borderId="15" xfId="0" applyFont="1" applyFill="1" applyBorder="1"/>
    <xf numFmtId="0" fontId="0" fillId="0" borderId="0" xfId="0" applyFont="1" applyAlignment="1">
      <alignment wrapText="1"/>
    </xf>
    <xf numFmtId="0" fontId="13" fillId="8" borderId="1" xfId="0" applyFont="1" applyFill="1" applyBorder="1" applyAlignment="1">
      <alignment horizontal="center" vertical="center" wrapText="1"/>
    </xf>
    <xf numFmtId="2" fontId="14" fillId="0" borderId="10" xfId="0" applyNumberFormat="1" applyFont="1" applyBorder="1"/>
    <xf numFmtId="164" fontId="14" fillId="0" borderId="10" xfId="0" applyNumberFormat="1" applyFont="1" applyBorder="1"/>
    <xf numFmtId="2" fontId="14" fillId="0" borderId="0" xfId="0" applyNumberFormat="1" applyFont="1" applyBorder="1"/>
    <xf numFmtId="164" fontId="14" fillId="0" borderId="0" xfId="0" applyNumberFormat="1" applyFont="1" applyBorder="1"/>
    <xf numFmtId="2" fontId="0" fillId="0" borderId="0" xfId="0" applyNumberFormat="1" applyFont="1" applyBorder="1"/>
    <xf numFmtId="2" fontId="0" fillId="0" borderId="13" xfId="0" applyNumberFormat="1" applyFont="1" applyBorder="1"/>
    <xf numFmtId="164" fontId="14" fillId="0" borderId="13" xfId="0" applyNumberFormat="1" applyFont="1" applyBorder="1"/>
    <xf numFmtId="0" fontId="14" fillId="0" borderId="7" xfId="0" applyFont="1" applyBorder="1"/>
    <xf numFmtId="0" fontId="14" fillId="0" borderId="14" xfId="0" applyFont="1" applyBorder="1"/>
    <xf numFmtId="2" fontId="14" fillId="0" borderId="7" xfId="0" applyNumberFormat="1" applyFont="1" applyBorder="1"/>
    <xf numFmtId="2" fontId="14" fillId="0" borderId="14" xfId="0" applyNumberFormat="1" applyFont="1" applyBorder="1"/>
    <xf numFmtId="2" fontId="14" fillId="0" borderId="15" xfId="0" applyNumberFormat="1" applyFont="1" applyBorder="1"/>
    <xf numFmtId="0" fontId="13" fillId="8" borderId="2" xfId="0" applyFont="1" applyFill="1" applyBorder="1" applyAlignment="1">
      <alignment horizontal="center" vertical="center" wrapText="1"/>
    </xf>
    <xf numFmtId="0" fontId="13" fillId="8" borderId="1" xfId="0" applyFont="1" applyFill="1" applyBorder="1" applyAlignment="1">
      <alignment horizontal="center" vertical="center"/>
    </xf>
    <xf numFmtId="1" fontId="14" fillId="0" borderId="10" xfId="0" applyNumberFormat="1" applyFont="1" applyFill="1" applyBorder="1"/>
    <xf numFmtId="164" fontId="0" fillId="0" borderId="10" xfId="5" applyNumberFormat="1" applyFont="1" applyBorder="1"/>
    <xf numFmtId="1" fontId="14" fillId="0" borderId="0" xfId="0" applyNumberFormat="1" applyFont="1" applyFill="1" applyBorder="1"/>
    <xf numFmtId="164" fontId="0" fillId="0" borderId="0" xfId="5" applyNumberFormat="1" applyFont="1" applyBorder="1"/>
    <xf numFmtId="0" fontId="0" fillId="0" borderId="0" xfId="0" applyFont="1" applyFill="1" applyBorder="1"/>
    <xf numFmtId="165" fontId="0" fillId="0" borderId="0" xfId="0" applyNumberFormat="1" applyFont="1" applyFill="1" applyBorder="1"/>
    <xf numFmtId="0" fontId="0" fillId="0" borderId="13" xfId="0" applyFont="1" applyFill="1" applyBorder="1"/>
    <xf numFmtId="164" fontId="0" fillId="0" borderId="13" xfId="5" applyNumberFormat="1" applyFont="1" applyBorder="1"/>
    <xf numFmtId="1" fontId="14" fillId="0" borderId="7" xfId="0" applyNumberFormat="1" applyFont="1" applyBorder="1"/>
    <xf numFmtId="1" fontId="14" fillId="0" borderId="14" xfId="0" applyNumberFormat="1" applyFont="1" applyBorder="1"/>
    <xf numFmtId="0" fontId="2" fillId="0" borderId="9" xfId="0" applyFont="1" applyFill="1" applyBorder="1"/>
    <xf numFmtId="0" fontId="2" fillId="0" borderId="11" xfId="0" applyFont="1" applyFill="1" applyBorder="1"/>
    <xf numFmtId="0" fontId="2" fillId="0" borderId="12" xfId="0" applyFont="1" applyFill="1" applyBorder="1"/>
    <xf numFmtId="0" fontId="0" fillId="0" borderId="0" xfId="0" applyFont="1" applyAlignment="1">
      <alignment horizontal="left" wrapText="1"/>
    </xf>
    <xf numFmtId="0" fontId="11" fillId="6" borderId="0" xfId="0" applyFont="1" applyFill="1" applyAlignment="1">
      <alignment horizontal="center" vertical="center" wrapText="1"/>
    </xf>
    <xf numFmtId="0" fontId="0" fillId="0" borderId="0" xfId="0" applyAlignment="1">
      <alignment horizontal="center" wrapText="1"/>
    </xf>
  </cellXfs>
  <cellStyles count="6">
    <cellStyle name="20% - Accent6" xfId="4" builtinId="50"/>
    <cellStyle name="Bad" xfId="2" builtinId="27"/>
    <cellStyle name="Good" xfId="1" builtinId="26"/>
    <cellStyle name="Neutral" xfId="3" builtinId="28"/>
    <cellStyle name="Normal" xfId="0" builtinId="0"/>
    <cellStyle name="Percent" xfId="5"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F06EB-CED8-43D4-8A57-835295CD47CD}">
  <dimension ref="A1:AF78"/>
  <sheetViews>
    <sheetView tabSelected="1" topLeftCell="J1" zoomScaleNormal="100" workbookViewId="0">
      <selection activeCell="J1" sqref="J1"/>
    </sheetView>
  </sheetViews>
  <sheetFormatPr defaultRowHeight="14.5" x14ac:dyDescent="0.35"/>
  <cols>
    <col min="1" max="1" width="17.08984375" style="36" hidden="1" customWidth="1"/>
    <col min="2" max="2" width="27" style="36" hidden="1" customWidth="1"/>
    <col min="3" max="4" width="22.36328125" style="36" hidden="1" customWidth="1"/>
    <col min="5" max="5" width="15.36328125" style="36" hidden="1" customWidth="1"/>
    <col min="6" max="6" width="26.36328125" style="36" hidden="1" customWidth="1"/>
    <col min="7" max="7" width="20.26953125" style="36" hidden="1" customWidth="1"/>
    <col min="8" max="8" width="29.90625" style="36" hidden="1" customWidth="1"/>
    <col min="9" max="9" width="12.36328125" style="36" hidden="1" customWidth="1"/>
    <col min="10" max="10" width="14.90625" style="1" customWidth="1"/>
    <col min="11" max="11" width="9" style="36" customWidth="1"/>
    <col min="12" max="19" width="8.7265625" style="36"/>
    <col min="20" max="20" width="17.453125" style="36" bestFit="1" customWidth="1"/>
    <col min="21" max="16384" width="8.7265625" style="36"/>
  </cols>
  <sheetData>
    <row r="1" spans="1:32" ht="43.5" x14ac:dyDescent="0.35">
      <c r="A1" s="7" t="s">
        <v>8</v>
      </c>
      <c r="B1" s="12" t="s">
        <v>9</v>
      </c>
      <c r="C1" s="12" t="s">
        <v>6</v>
      </c>
      <c r="D1" s="12" t="s">
        <v>10</v>
      </c>
      <c r="E1" s="13" t="s">
        <v>11</v>
      </c>
      <c r="F1" s="14" t="s">
        <v>12</v>
      </c>
      <c r="G1" s="14" t="s">
        <v>13</v>
      </c>
      <c r="H1" s="15" t="s">
        <v>14</v>
      </c>
      <c r="I1" s="16" t="s">
        <v>15</v>
      </c>
      <c r="J1" s="43" t="s">
        <v>8</v>
      </c>
      <c r="K1" s="44" t="s">
        <v>0</v>
      </c>
      <c r="L1" s="44" t="s">
        <v>1</v>
      </c>
      <c r="M1" s="44" t="s">
        <v>2</v>
      </c>
      <c r="N1" s="44" t="s">
        <v>3</v>
      </c>
      <c r="O1" s="44" t="s">
        <v>4</v>
      </c>
      <c r="P1" s="44" t="s">
        <v>16</v>
      </c>
      <c r="Q1" s="45" t="s">
        <v>17</v>
      </c>
    </row>
    <row r="2" spans="1:32" ht="14.5" customHeight="1" x14ac:dyDescent="0.35">
      <c r="A2" s="36" t="s">
        <v>18</v>
      </c>
      <c r="B2" s="37"/>
      <c r="C2" s="8"/>
      <c r="D2" s="9">
        <f>IF(C2&gt;=80,12,IF(AND(C2&lt;80,C2&gt;=70),10,IF(AND(C2&lt;70,C2&gt;=60),8,IF(AND(C2&lt;60,C2&gt;=50),6,IF(AND(C2&lt;50,C2&gt;=40),4,IF(AND(C2&lt;40,C2&gt;=30),2,IF(AND(C2&lt;30,C2&gt;=20),1,0)))))))</f>
        <v>0</v>
      </c>
      <c r="E2" s="38" t="e">
        <f>100*(C2-B2)/B2</f>
        <v>#DIV/0!</v>
      </c>
      <c r="F2" s="38" t="e">
        <f>AVERAGE($E$2:$E$62)</f>
        <v>#DIV/0!</v>
      </c>
      <c r="G2" s="39">
        <f>IF(C2&gt;80,"",IF(AND(C2&lt;80,C2&gt;=70),1,IF(AND(C2&lt;70,C2&gt;=60),0.8,IF(AND(C2&lt;60,C2&gt;=50),0.6,IF(AND(C2&lt;50,C2&gt;=40),0.4,IF(AND(C2&lt;40,C2&gt;=30),0.2,IF(AND(C2&lt;30,C2&gt;=20),0.1,0)))))))</f>
        <v>0</v>
      </c>
      <c r="H2" s="40">
        <f>IF(C2&gt;=80,12,IF(C2&lt;=B2,D2,D2+(G2*E2/F2)))</f>
        <v>0</v>
      </c>
      <c r="I2" s="17">
        <f>IF(H2&lt;12,H2,12)</f>
        <v>0</v>
      </c>
      <c r="J2" s="46" t="s">
        <v>106</v>
      </c>
      <c r="K2" s="55">
        <v>100</v>
      </c>
      <c r="L2" s="47">
        <v>34</v>
      </c>
      <c r="M2" s="58">
        <v>64</v>
      </c>
      <c r="N2" s="47">
        <v>0</v>
      </c>
      <c r="O2" s="55">
        <f>SUM(K2:N2)</f>
        <v>198</v>
      </c>
      <c r="P2" s="48">
        <f>O2/MAX($O$2:$O$53)*100</f>
        <v>66</v>
      </c>
      <c r="Q2" s="61">
        <f>VLOOKUP(P2,$T$4:$U$11,2,TRUE)</f>
        <v>8</v>
      </c>
      <c r="AB2" s="93" t="s">
        <v>19</v>
      </c>
      <c r="AC2" s="93"/>
      <c r="AD2" s="93"/>
      <c r="AE2" s="93"/>
      <c r="AF2" s="93"/>
    </row>
    <row r="3" spans="1:32" x14ac:dyDescent="0.35">
      <c r="A3" s="36" t="s">
        <v>20</v>
      </c>
      <c r="B3" s="37"/>
      <c r="C3" s="8"/>
      <c r="D3" s="9">
        <f t="shared" ref="D3:D34" si="0">IF(C3&gt;=80,12,IF(AND(C3&lt;80,C3&gt;=70),10,IF(AND(C3&lt;70,C3&gt;=60),8,IF(AND(C3&lt;60,C3&gt;=50),6,IF(AND(C3&lt;50,C3&gt;=40),4,IF(AND(C3&lt;40,C3&gt;=30),2,IF(AND(C3&lt;30,C3&gt;=20),1,0)))))))</f>
        <v>0</v>
      </c>
      <c r="E3" s="38" t="e">
        <f t="shared" ref="E3:E34" si="1">100*(C3-B3)/B3</f>
        <v>#DIV/0!</v>
      </c>
      <c r="F3" s="38" t="e">
        <f t="shared" ref="F3:F34" si="2">AVERAGE($E$2:$E$62)</f>
        <v>#DIV/0!</v>
      </c>
      <c r="G3" s="39">
        <f>IF(C3&gt;80,"",IF(AND(C3&lt;80,C3&gt;=70),1,IF(AND(C3&lt;70,C3&gt;=60),0.8,IF(AND(C3&lt;60,C3&gt;=50),0.6,IF(AND(C3&lt;50,C3&gt;=40),0.4,IF(AND(C3&lt;40,C3&gt;=30),0.2,IF(AND(C3&lt;30,C3&gt;=20),0.1,0)))))))</f>
        <v>0</v>
      </c>
      <c r="H3" s="40">
        <f>IF(C3&gt;=80,12,IF(C3&lt;=B3,D3,D3+(G3*E3/F3)))</f>
        <v>0</v>
      </c>
      <c r="I3" s="17">
        <f t="shared" ref="I3:I34" si="3">IF(H3&lt;12,H3,12)</f>
        <v>0</v>
      </c>
      <c r="J3" s="49" t="s">
        <v>107</v>
      </c>
      <c r="K3" s="56">
        <v>100</v>
      </c>
      <c r="L3" s="50">
        <v>12</v>
      </c>
      <c r="M3" s="59">
        <v>15</v>
      </c>
      <c r="N3" s="50">
        <v>0</v>
      </c>
      <c r="O3" s="56">
        <f t="shared" ref="O3:O53" si="4">SUM(K3:N3)</f>
        <v>127</v>
      </c>
      <c r="P3" s="51">
        <f t="shared" ref="P3:P53" si="5">O3/MAX($O$2:$O$53)*100</f>
        <v>42.333333333333336</v>
      </c>
      <c r="Q3" s="62">
        <f t="shared" ref="Q3:Q53" si="6">VLOOKUP(P3,$T$4:$U$11,2,TRUE)</f>
        <v>4</v>
      </c>
      <c r="T3" s="35" t="s">
        <v>21</v>
      </c>
      <c r="U3" s="35" t="s">
        <v>7</v>
      </c>
      <c r="AB3" s="93"/>
      <c r="AC3" s="93"/>
      <c r="AD3" s="93"/>
      <c r="AE3" s="93"/>
      <c r="AF3" s="93"/>
    </row>
    <row r="4" spans="1:32" x14ac:dyDescent="0.35">
      <c r="A4" s="36" t="s">
        <v>22</v>
      </c>
      <c r="B4" s="37"/>
      <c r="C4" s="8"/>
      <c r="D4" s="9">
        <f t="shared" si="0"/>
        <v>0</v>
      </c>
      <c r="E4" s="38" t="e">
        <f t="shared" si="1"/>
        <v>#DIV/0!</v>
      </c>
      <c r="F4" s="38" t="e">
        <f t="shared" si="2"/>
        <v>#DIV/0!</v>
      </c>
      <c r="G4" s="39">
        <f t="shared" ref="G4:G34" si="7">IF(C4&gt;80,"",IF(AND(C4&lt;80,C4&gt;=70),1,IF(AND(C4&lt;70,C4&gt;=60),0.8,IF(AND(C4&lt;60,C4&gt;=50),0.6,IF(AND(C4&lt;50,C4&gt;=40),0.4,IF(AND(C4&lt;40,C4&gt;=30),0.2,IF(AND(C4&lt;30,C4&gt;=20),0.1,0)))))))</f>
        <v>0</v>
      </c>
      <c r="H4" s="40">
        <f t="shared" ref="H4:H34" si="8">IF(C4&gt;=80,12,IF(C4&lt;=B4,D4,D4+(G4*E4/F4)))</f>
        <v>0</v>
      </c>
      <c r="I4" s="17">
        <f t="shared" si="3"/>
        <v>0</v>
      </c>
      <c r="J4" s="49" t="s">
        <v>108</v>
      </c>
      <c r="K4" s="56">
        <v>100</v>
      </c>
      <c r="L4" s="50">
        <v>48.07</v>
      </c>
      <c r="M4" s="59">
        <v>6</v>
      </c>
      <c r="N4" s="50">
        <v>0</v>
      </c>
      <c r="O4" s="56">
        <f t="shared" si="4"/>
        <v>154.07</v>
      </c>
      <c r="P4" s="51">
        <f t="shared" si="5"/>
        <v>51.356666666666662</v>
      </c>
      <c r="Q4" s="62">
        <f t="shared" si="6"/>
        <v>6</v>
      </c>
      <c r="S4" s="19" t="s">
        <v>23</v>
      </c>
      <c r="T4" s="34">
        <v>-20</v>
      </c>
      <c r="U4" s="35">
        <v>0</v>
      </c>
      <c r="AB4" s="93"/>
      <c r="AC4" s="93"/>
      <c r="AD4" s="93"/>
      <c r="AE4" s="93"/>
      <c r="AF4" s="93"/>
    </row>
    <row r="5" spans="1:32" x14ac:dyDescent="0.35">
      <c r="A5" s="36" t="s">
        <v>24</v>
      </c>
      <c r="B5" s="37"/>
      <c r="C5" s="8"/>
      <c r="D5" s="9">
        <f t="shared" si="0"/>
        <v>0</v>
      </c>
      <c r="E5" s="38" t="e">
        <f t="shared" si="1"/>
        <v>#DIV/0!</v>
      </c>
      <c r="F5" s="38" t="e">
        <f t="shared" si="2"/>
        <v>#DIV/0!</v>
      </c>
      <c r="G5" s="39">
        <f t="shared" si="7"/>
        <v>0</v>
      </c>
      <c r="H5" s="40">
        <f t="shared" si="8"/>
        <v>0</v>
      </c>
      <c r="I5" s="17">
        <f t="shared" si="3"/>
        <v>0</v>
      </c>
      <c r="J5" s="49" t="s">
        <v>109</v>
      </c>
      <c r="K5" s="56">
        <v>0</v>
      </c>
      <c r="L5" s="50">
        <v>0</v>
      </c>
      <c r="M5" s="59">
        <v>0</v>
      </c>
      <c r="N5" s="50">
        <v>0</v>
      </c>
      <c r="O5" s="56">
        <f t="shared" si="4"/>
        <v>0</v>
      </c>
      <c r="P5" s="51">
        <f t="shared" si="5"/>
        <v>0</v>
      </c>
      <c r="Q5" s="62">
        <f t="shared" si="6"/>
        <v>0</v>
      </c>
      <c r="S5" s="19" t="s">
        <v>25</v>
      </c>
      <c r="T5" s="34">
        <v>20</v>
      </c>
      <c r="U5" s="35">
        <v>1</v>
      </c>
      <c r="AB5" s="93"/>
      <c r="AC5" s="93"/>
      <c r="AD5" s="93"/>
      <c r="AE5" s="93"/>
      <c r="AF5" s="93"/>
    </row>
    <row r="6" spans="1:32" x14ac:dyDescent="0.35">
      <c r="A6" s="36" t="s">
        <v>26</v>
      </c>
      <c r="B6" s="37"/>
      <c r="C6" s="8"/>
      <c r="D6" s="9">
        <f t="shared" si="0"/>
        <v>0</v>
      </c>
      <c r="E6" s="38" t="e">
        <f t="shared" si="1"/>
        <v>#DIV/0!</v>
      </c>
      <c r="F6" s="38" t="e">
        <f t="shared" si="2"/>
        <v>#DIV/0!</v>
      </c>
      <c r="G6" s="39">
        <f t="shared" si="7"/>
        <v>0</v>
      </c>
      <c r="H6" s="40">
        <f t="shared" si="8"/>
        <v>0</v>
      </c>
      <c r="I6" s="17">
        <f t="shared" si="3"/>
        <v>0</v>
      </c>
      <c r="J6" s="49" t="s">
        <v>110</v>
      </c>
      <c r="K6" s="56">
        <v>45</v>
      </c>
      <c r="L6" s="50">
        <v>10</v>
      </c>
      <c r="M6" s="59">
        <v>0</v>
      </c>
      <c r="N6" s="50">
        <v>0</v>
      </c>
      <c r="O6" s="56">
        <f t="shared" si="4"/>
        <v>55</v>
      </c>
      <c r="P6" s="51">
        <f t="shared" si="5"/>
        <v>18.333333333333332</v>
      </c>
      <c r="Q6" s="62">
        <f t="shared" si="6"/>
        <v>0</v>
      </c>
      <c r="S6" s="19" t="s">
        <v>27</v>
      </c>
      <c r="T6" s="34">
        <v>30</v>
      </c>
      <c r="U6" s="35">
        <v>2</v>
      </c>
      <c r="AB6" s="93"/>
      <c r="AC6" s="93"/>
      <c r="AD6" s="93"/>
      <c r="AE6" s="93"/>
      <c r="AF6" s="93"/>
    </row>
    <row r="7" spans="1:32" x14ac:dyDescent="0.35">
      <c r="A7" s="36" t="s">
        <v>28</v>
      </c>
      <c r="B7" s="37"/>
      <c r="C7" s="8"/>
      <c r="D7" s="9">
        <f t="shared" si="0"/>
        <v>0</v>
      </c>
      <c r="E7" s="38" t="e">
        <f t="shared" si="1"/>
        <v>#DIV/0!</v>
      </c>
      <c r="F7" s="38" t="e">
        <f t="shared" si="2"/>
        <v>#DIV/0!</v>
      </c>
      <c r="G7" s="39">
        <f t="shared" si="7"/>
        <v>0</v>
      </c>
      <c r="H7" s="40">
        <f t="shared" si="8"/>
        <v>0</v>
      </c>
      <c r="I7" s="17">
        <f t="shared" si="3"/>
        <v>0</v>
      </c>
      <c r="J7" s="49" t="s">
        <v>111</v>
      </c>
      <c r="K7" s="56">
        <v>100</v>
      </c>
      <c r="L7" s="50">
        <v>30</v>
      </c>
      <c r="M7" s="59">
        <v>30</v>
      </c>
      <c r="N7" s="50">
        <v>55</v>
      </c>
      <c r="O7" s="56">
        <f t="shared" si="4"/>
        <v>215</v>
      </c>
      <c r="P7" s="51">
        <f t="shared" si="5"/>
        <v>71.666666666666671</v>
      </c>
      <c r="Q7" s="62">
        <f t="shared" si="6"/>
        <v>10</v>
      </c>
      <c r="S7" s="19" t="s">
        <v>29</v>
      </c>
      <c r="T7" s="34">
        <v>40</v>
      </c>
      <c r="U7" s="35">
        <v>4</v>
      </c>
      <c r="AB7" s="93"/>
      <c r="AC7" s="93"/>
      <c r="AD7" s="93"/>
      <c r="AE7" s="93"/>
      <c r="AF7" s="93"/>
    </row>
    <row r="8" spans="1:32" x14ac:dyDescent="0.35">
      <c r="A8" s="36" t="s">
        <v>30</v>
      </c>
      <c r="B8" s="37"/>
      <c r="C8" s="8"/>
      <c r="D8" s="9">
        <f t="shared" si="0"/>
        <v>0</v>
      </c>
      <c r="E8" s="38" t="e">
        <f t="shared" si="1"/>
        <v>#DIV/0!</v>
      </c>
      <c r="F8" s="38" t="e">
        <f t="shared" si="2"/>
        <v>#DIV/0!</v>
      </c>
      <c r="G8" s="39">
        <f>IF(C8&gt;80,"",IF(AND(C8&lt;80,C8&gt;=70),1,IF(AND(C8&lt;70,C8&gt;=60),0.8,IF(AND(C8&lt;60,C8&gt;=50),0.6,IF(AND(C8&lt;50,C8&gt;=40),0.4,IF(AND(C8&lt;40,C8&gt;=30),0.2,IF(AND(C8&lt;30,C8&gt;=20),0.1,0)))))))</f>
        <v>0</v>
      </c>
      <c r="H8" s="40">
        <f t="shared" si="8"/>
        <v>0</v>
      </c>
      <c r="I8" s="17">
        <f t="shared" si="3"/>
        <v>0</v>
      </c>
      <c r="J8" s="49" t="s">
        <v>112</v>
      </c>
      <c r="K8" s="56">
        <v>26</v>
      </c>
      <c r="L8" s="50">
        <v>100</v>
      </c>
      <c r="M8" s="59">
        <v>0</v>
      </c>
      <c r="N8" s="50">
        <v>0</v>
      </c>
      <c r="O8" s="56">
        <f t="shared" si="4"/>
        <v>126</v>
      </c>
      <c r="P8" s="51">
        <f t="shared" si="5"/>
        <v>42</v>
      </c>
      <c r="Q8" s="62">
        <f t="shared" si="6"/>
        <v>4</v>
      </c>
      <c r="S8" s="19" t="s">
        <v>31</v>
      </c>
      <c r="T8" s="34">
        <v>50</v>
      </c>
      <c r="U8" s="35">
        <v>6</v>
      </c>
      <c r="AB8" s="93"/>
      <c r="AC8" s="93"/>
      <c r="AD8" s="93"/>
      <c r="AE8" s="93"/>
      <c r="AF8" s="93"/>
    </row>
    <row r="9" spans="1:32" x14ac:dyDescent="0.35">
      <c r="A9" s="36" t="s">
        <v>32</v>
      </c>
      <c r="B9" s="37"/>
      <c r="C9" s="8"/>
      <c r="D9" s="9">
        <f t="shared" si="0"/>
        <v>0</v>
      </c>
      <c r="E9" s="38" t="e">
        <f t="shared" si="1"/>
        <v>#DIV/0!</v>
      </c>
      <c r="F9" s="38" t="e">
        <f t="shared" si="2"/>
        <v>#DIV/0!</v>
      </c>
      <c r="G9" s="39">
        <f>IF(C9&gt;80,"",IF(AND(C9&lt;80,C9&gt;=70),1,IF(AND(C9&lt;70,C9&gt;=60),0.8,IF(AND(C9&lt;60,C9&gt;=50),0.6,IF(AND(C9&lt;50,C9&gt;=40),0.4,IF(AND(C9&lt;40,C9&gt;=30),0.2,IF(AND(C9&lt;30,C9&gt;=20),0.1,0)))))))</f>
        <v>0</v>
      </c>
      <c r="H9" s="40">
        <f t="shared" si="8"/>
        <v>0</v>
      </c>
      <c r="I9" s="17">
        <f t="shared" si="3"/>
        <v>0</v>
      </c>
      <c r="J9" s="49" t="s">
        <v>113</v>
      </c>
      <c r="K9" s="56">
        <v>0</v>
      </c>
      <c r="L9" s="50">
        <v>0</v>
      </c>
      <c r="M9" s="59">
        <v>0</v>
      </c>
      <c r="N9" s="50">
        <v>0</v>
      </c>
      <c r="O9" s="56">
        <f t="shared" si="4"/>
        <v>0</v>
      </c>
      <c r="P9" s="51">
        <f t="shared" si="5"/>
        <v>0</v>
      </c>
      <c r="Q9" s="62">
        <f t="shared" si="6"/>
        <v>0</v>
      </c>
      <c r="S9" s="19" t="s">
        <v>33</v>
      </c>
      <c r="T9" s="34">
        <v>60</v>
      </c>
      <c r="U9" s="35">
        <v>8</v>
      </c>
      <c r="AB9" s="93"/>
      <c r="AC9" s="93"/>
      <c r="AD9" s="93"/>
      <c r="AE9" s="93"/>
      <c r="AF9" s="93"/>
    </row>
    <row r="10" spans="1:32" x14ac:dyDescent="0.35">
      <c r="A10" s="36" t="s">
        <v>34</v>
      </c>
      <c r="B10" s="37"/>
      <c r="C10" s="8"/>
      <c r="D10" s="9">
        <f t="shared" si="0"/>
        <v>0</v>
      </c>
      <c r="E10" s="38" t="e">
        <f t="shared" si="1"/>
        <v>#DIV/0!</v>
      </c>
      <c r="F10" s="38" t="e">
        <f t="shared" si="2"/>
        <v>#DIV/0!</v>
      </c>
      <c r="G10" s="39">
        <f t="shared" si="7"/>
        <v>0</v>
      </c>
      <c r="H10" s="40">
        <f t="shared" si="8"/>
        <v>0</v>
      </c>
      <c r="I10" s="17">
        <f t="shared" si="3"/>
        <v>0</v>
      </c>
      <c r="J10" s="49" t="s">
        <v>114</v>
      </c>
      <c r="K10" s="56">
        <v>0</v>
      </c>
      <c r="L10" s="50">
        <v>17</v>
      </c>
      <c r="M10" s="59">
        <v>0</v>
      </c>
      <c r="N10" s="50">
        <v>0</v>
      </c>
      <c r="O10" s="56">
        <f t="shared" si="4"/>
        <v>17</v>
      </c>
      <c r="P10" s="51">
        <f t="shared" si="5"/>
        <v>5.6666666666666661</v>
      </c>
      <c r="Q10" s="62">
        <f t="shared" si="6"/>
        <v>0</v>
      </c>
      <c r="S10" s="19" t="s">
        <v>35</v>
      </c>
      <c r="T10" s="34">
        <v>70</v>
      </c>
      <c r="U10" s="35">
        <v>10</v>
      </c>
      <c r="AB10" s="93"/>
      <c r="AC10" s="93"/>
      <c r="AD10" s="93"/>
      <c r="AE10" s="93"/>
      <c r="AF10" s="93"/>
    </row>
    <row r="11" spans="1:32" x14ac:dyDescent="0.35">
      <c r="A11" s="36" t="s">
        <v>36</v>
      </c>
      <c r="B11" s="37"/>
      <c r="C11" s="8"/>
      <c r="D11" s="9">
        <f t="shared" si="0"/>
        <v>0</v>
      </c>
      <c r="E11" s="38" t="e">
        <f t="shared" si="1"/>
        <v>#DIV/0!</v>
      </c>
      <c r="F11" s="38" t="e">
        <f t="shared" si="2"/>
        <v>#DIV/0!</v>
      </c>
      <c r="G11" s="39">
        <f t="shared" si="7"/>
        <v>0</v>
      </c>
      <c r="H11" s="40">
        <f t="shared" si="8"/>
        <v>0</v>
      </c>
      <c r="I11" s="17">
        <f t="shared" si="3"/>
        <v>0</v>
      </c>
      <c r="J11" s="49" t="s">
        <v>115</v>
      </c>
      <c r="K11" s="56">
        <v>100</v>
      </c>
      <c r="L11" s="50">
        <v>0</v>
      </c>
      <c r="M11" s="59">
        <v>0</v>
      </c>
      <c r="N11" s="50">
        <v>0</v>
      </c>
      <c r="O11" s="56">
        <f t="shared" si="4"/>
        <v>100</v>
      </c>
      <c r="P11" s="51">
        <f t="shared" si="5"/>
        <v>33.333333333333329</v>
      </c>
      <c r="Q11" s="62">
        <f t="shared" si="6"/>
        <v>2</v>
      </c>
      <c r="S11" s="19" t="s">
        <v>37</v>
      </c>
      <c r="T11" s="34">
        <v>80</v>
      </c>
      <c r="U11" s="35">
        <v>12</v>
      </c>
      <c r="AB11" s="93"/>
      <c r="AC11" s="93"/>
      <c r="AD11" s="93"/>
      <c r="AE11" s="93"/>
      <c r="AF11" s="93"/>
    </row>
    <row r="12" spans="1:32" x14ac:dyDescent="0.35">
      <c r="A12" s="36" t="s">
        <v>38</v>
      </c>
      <c r="B12" s="37"/>
      <c r="C12" s="8"/>
      <c r="D12" s="9">
        <f>IF(C12&gt;=80,12,IF(AND(C12&lt;80,C12&gt;=70),10,IF(AND(C12&lt;70,C12&gt;=60),8,IF(AND(C12&lt;60,C12&gt;=50),6,IF(AND(C12&lt;50,C12&gt;=40),4,IF(AND(C12&lt;40,C12&gt;=30),2,IF(AND(C12&lt;30,C12&gt;=20),1,0)))))))</f>
        <v>0</v>
      </c>
      <c r="E12" s="38" t="e">
        <f t="shared" si="1"/>
        <v>#DIV/0!</v>
      </c>
      <c r="F12" s="38" t="e">
        <f t="shared" si="2"/>
        <v>#DIV/0!</v>
      </c>
      <c r="G12" s="39">
        <f t="shared" si="7"/>
        <v>0</v>
      </c>
      <c r="H12" s="40">
        <f t="shared" si="8"/>
        <v>0</v>
      </c>
      <c r="I12" s="17">
        <f t="shared" si="3"/>
        <v>0</v>
      </c>
      <c r="J12" s="49" t="s">
        <v>116</v>
      </c>
      <c r="K12" s="56">
        <v>0</v>
      </c>
      <c r="L12" s="50">
        <v>0</v>
      </c>
      <c r="M12" s="59">
        <v>0</v>
      </c>
      <c r="N12" s="50">
        <v>0</v>
      </c>
      <c r="O12" s="56">
        <f t="shared" si="4"/>
        <v>0</v>
      </c>
      <c r="P12" s="51">
        <f t="shared" si="5"/>
        <v>0</v>
      </c>
      <c r="Q12" s="62">
        <f t="shared" si="6"/>
        <v>0</v>
      </c>
      <c r="AB12" s="93"/>
      <c r="AC12" s="93"/>
      <c r="AD12" s="93"/>
      <c r="AE12" s="93"/>
      <c r="AF12" s="93"/>
    </row>
    <row r="13" spans="1:32" x14ac:dyDescent="0.35">
      <c r="A13" s="36" t="s">
        <v>39</v>
      </c>
      <c r="B13" s="37"/>
      <c r="C13" s="8"/>
      <c r="D13" s="9">
        <f t="shared" si="0"/>
        <v>0</v>
      </c>
      <c r="E13" s="38" t="e">
        <f t="shared" si="1"/>
        <v>#DIV/0!</v>
      </c>
      <c r="F13" s="38" t="e">
        <f t="shared" si="2"/>
        <v>#DIV/0!</v>
      </c>
      <c r="G13" s="39">
        <f t="shared" si="7"/>
        <v>0</v>
      </c>
      <c r="H13" s="40">
        <f t="shared" si="8"/>
        <v>0</v>
      </c>
      <c r="I13" s="17">
        <f t="shared" si="3"/>
        <v>0</v>
      </c>
      <c r="J13" s="49" t="s">
        <v>117</v>
      </c>
      <c r="K13" s="56">
        <v>51</v>
      </c>
      <c r="L13" s="50">
        <v>79</v>
      </c>
      <c r="M13" s="59">
        <v>30</v>
      </c>
      <c r="N13" s="50">
        <v>0</v>
      </c>
      <c r="O13" s="56">
        <f t="shared" si="4"/>
        <v>160</v>
      </c>
      <c r="P13" s="51">
        <f t="shared" si="5"/>
        <v>53.333333333333336</v>
      </c>
      <c r="Q13" s="62">
        <f t="shared" si="6"/>
        <v>6</v>
      </c>
      <c r="AB13" s="93"/>
      <c r="AC13" s="93"/>
      <c r="AD13" s="93"/>
      <c r="AE13" s="93"/>
      <c r="AF13" s="93"/>
    </row>
    <row r="14" spans="1:32" x14ac:dyDescent="0.35">
      <c r="A14" s="36" t="s">
        <v>40</v>
      </c>
      <c r="B14" s="37"/>
      <c r="C14" s="8"/>
      <c r="D14" s="9">
        <f t="shared" si="0"/>
        <v>0</v>
      </c>
      <c r="E14" s="38" t="e">
        <f t="shared" si="1"/>
        <v>#DIV/0!</v>
      </c>
      <c r="F14" s="38" t="e">
        <f t="shared" si="2"/>
        <v>#DIV/0!</v>
      </c>
      <c r="G14" s="39">
        <f t="shared" si="7"/>
        <v>0</v>
      </c>
      <c r="H14" s="40">
        <f t="shared" si="8"/>
        <v>0</v>
      </c>
      <c r="I14" s="17">
        <f t="shared" si="3"/>
        <v>0</v>
      </c>
      <c r="J14" s="49" t="s">
        <v>118</v>
      </c>
      <c r="K14" s="56">
        <v>49</v>
      </c>
      <c r="L14" s="50">
        <v>49</v>
      </c>
      <c r="M14" s="59">
        <v>0</v>
      </c>
      <c r="N14" s="50">
        <v>0</v>
      </c>
      <c r="O14" s="56">
        <f t="shared" si="4"/>
        <v>98</v>
      </c>
      <c r="P14" s="51">
        <f t="shared" si="5"/>
        <v>32.666666666666664</v>
      </c>
      <c r="Q14" s="62">
        <f t="shared" si="6"/>
        <v>2</v>
      </c>
      <c r="AB14" s="93"/>
      <c r="AC14" s="93"/>
      <c r="AD14" s="93"/>
      <c r="AE14" s="93"/>
      <c r="AF14" s="93"/>
    </row>
    <row r="15" spans="1:32" x14ac:dyDescent="0.35">
      <c r="A15" s="36" t="s">
        <v>41</v>
      </c>
      <c r="B15" s="38"/>
      <c r="C15" s="11"/>
      <c r="D15" s="9">
        <f t="shared" si="0"/>
        <v>0</v>
      </c>
      <c r="E15" s="38" t="e">
        <f t="shared" si="1"/>
        <v>#DIV/0!</v>
      </c>
      <c r="F15" s="38" t="e">
        <f t="shared" si="2"/>
        <v>#DIV/0!</v>
      </c>
      <c r="G15" s="39">
        <f t="shared" si="7"/>
        <v>0</v>
      </c>
      <c r="H15" s="40">
        <f t="shared" si="8"/>
        <v>0</v>
      </c>
      <c r="I15" s="17">
        <f t="shared" si="3"/>
        <v>0</v>
      </c>
      <c r="J15" s="49" t="s">
        <v>119</v>
      </c>
      <c r="K15" s="56">
        <v>70</v>
      </c>
      <c r="L15" s="50">
        <v>100</v>
      </c>
      <c r="M15" s="59">
        <v>0</v>
      </c>
      <c r="N15" s="50">
        <v>0</v>
      </c>
      <c r="O15" s="56">
        <f t="shared" si="4"/>
        <v>170</v>
      </c>
      <c r="P15" s="51">
        <f t="shared" si="5"/>
        <v>56.666666666666664</v>
      </c>
      <c r="Q15" s="62">
        <f t="shared" si="6"/>
        <v>6</v>
      </c>
    </row>
    <row r="16" spans="1:32" x14ac:dyDescent="0.35">
      <c r="A16" s="36" t="s">
        <v>42</v>
      </c>
      <c r="B16" s="38"/>
      <c r="C16" s="11"/>
      <c r="D16" s="9">
        <f t="shared" si="0"/>
        <v>0</v>
      </c>
      <c r="E16" s="38" t="e">
        <f t="shared" si="1"/>
        <v>#DIV/0!</v>
      </c>
      <c r="F16" s="38" t="e">
        <f t="shared" si="2"/>
        <v>#DIV/0!</v>
      </c>
      <c r="G16" s="39">
        <f t="shared" si="7"/>
        <v>0</v>
      </c>
      <c r="H16" s="40">
        <f t="shared" si="8"/>
        <v>0</v>
      </c>
      <c r="I16" s="17">
        <f t="shared" si="3"/>
        <v>0</v>
      </c>
      <c r="J16" s="49" t="s">
        <v>120</v>
      </c>
      <c r="K16" s="56">
        <v>100</v>
      </c>
      <c r="L16" s="50">
        <v>20</v>
      </c>
      <c r="M16" s="59">
        <v>0</v>
      </c>
      <c r="N16" s="50">
        <v>0</v>
      </c>
      <c r="O16" s="56">
        <f t="shared" si="4"/>
        <v>120</v>
      </c>
      <c r="P16" s="51">
        <f t="shared" si="5"/>
        <v>40</v>
      </c>
      <c r="Q16" s="62">
        <f t="shared" si="6"/>
        <v>4</v>
      </c>
    </row>
    <row r="17" spans="1:17" x14ac:dyDescent="0.35">
      <c r="A17" s="36" t="s">
        <v>43</v>
      </c>
      <c r="B17" s="38"/>
      <c r="C17" s="11"/>
      <c r="D17" s="9">
        <f t="shared" si="0"/>
        <v>0</v>
      </c>
      <c r="E17" s="38" t="e">
        <f t="shared" si="1"/>
        <v>#DIV/0!</v>
      </c>
      <c r="F17" s="38" t="e">
        <f t="shared" si="2"/>
        <v>#DIV/0!</v>
      </c>
      <c r="G17" s="39">
        <f t="shared" si="7"/>
        <v>0</v>
      </c>
      <c r="H17" s="40">
        <f t="shared" si="8"/>
        <v>0</v>
      </c>
      <c r="I17" s="17">
        <f t="shared" si="3"/>
        <v>0</v>
      </c>
      <c r="J17" s="49" t="s">
        <v>121</v>
      </c>
      <c r="K17" s="56">
        <v>83.33</v>
      </c>
      <c r="L17" s="50">
        <v>100</v>
      </c>
      <c r="M17" s="59">
        <v>83.33</v>
      </c>
      <c r="N17" s="50">
        <v>0</v>
      </c>
      <c r="O17" s="56">
        <f t="shared" si="4"/>
        <v>266.65999999999997</v>
      </c>
      <c r="P17" s="51">
        <f t="shared" si="5"/>
        <v>88.886666666666656</v>
      </c>
      <c r="Q17" s="62">
        <f t="shared" si="6"/>
        <v>12</v>
      </c>
    </row>
    <row r="18" spans="1:17" x14ac:dyDescent="0.35">
      <c r="A18" s="36" t="s">
        <v>44</v>
      </c>
      <c r="B18" s="38"/>
      <c r="C18" s="11"/>
      <c r="D18" s="9">
        <f t="shared" si="0"/>
        <v>0</v>
      </c>
      <c r="E18" s="38" t="e">
        <f t="shared" si="1"/>
        <v>#DIV/0!</v>
      </c>
      <c r="F18" s="38" t="e">
        <f t="shared" si="2"/>
        <v>#DIV/0!</v>
      </c>
      <c r="G18" s="39">
        <f t="shared" si="7"/>
        <v>0</v>
      </c>
      <c r="H18" s="40">
        <f t="shared" si="8"/>
        <v>0</v>
      </c>
      <c r="I18" s="17">
        <f t="shared" si="3"/>
        <v>0</v>
      </c>
      <c r="J18" s="49" t="s">
        <v>122</v>
      </c>
      <c r="K18" s="56">
        <v>100</v>
      </c>
      <c r="L18" s="50">
        <v>0</v>
      </c>
      <c r="M18" s="59">
        <v>0</v>
      </c>
      <c r="N18" s="50">
        <v>0</v>
      </c>
      <c r="O18" s="56">
        <f t="shared" si="4"/>
        <v>100</v>
      </c>
      <c r="P18" s="51">
        <f t="shared" si="5"/>
        <v>33.333333333333329</v>
      </c>
      <c r="Q18" s="62">
        <f t="shared" si="6"/>
        <v>2</v>
      </c>
    </row>
    <row r="19" spans="1:17" x14ac:dyDescent="0.35">
      <c r="A19" s="36" t="s">
        <v>45</v>
      </c>
      <c r="B19" s="38"/>
      <c r="C19" s="11"/>
      <c r="D19" s="9">
        <f>IF(C19&gt;=80,12,IF(AND(C19&lt;80,C19&gt;=70),10,IF(AND(C19&lt;70,C19&gt;=60),8,IF(AND(C19&lt;60,C19&gt;=50),6,IF(AND(C19&lt;50,C19&gt;=40),4,IF(AND(C19&lt;40,C19&gt;=30),2,IF(AND(C19&lt;30,C19&gt;=20),1,0)))))))</f>
        <v>0</v>
      </c>
      <c r="E19" s="38" t="e">
        <f t="shared" si="1"/>
        <v>#DIV/0!</v>
      </c>
      <c r="F19" s="38" t="e">
        <f t="shared" si="2"/>
        <v>#DIV/0!</v>
      </c>
      <c r="G19" s="39">
        <f t="shared" si="7"/>
        <v>0</v>
      </c>
      <c r="H19" s="40">
        <f t="shared" si="8"/>
        <v>0</v>
      </c>
      <c r="I19" s="17">
        <f t="shared" si="3"/>
        <v>0</v>
      </c>
      <c r="J19" s="49" t="s">
        <v>123</v>
      </c>
      <c r="K19" s="56">
        <v>85</v>
      </c>
      <c r="L19" s="50">
        <v>100</v>
      </c>
      <c r="M19" s="59">
        <v>50</v>
      </c>
      <c r="N19" s="50">
        <v>0</v>
      </c>
      <c r="O19" s="56">
        <f t="shared" si="4"/>
        <v>235</v>
      </c>
      <c r="P19" s="51">
        <f t="shared" si="5"/>
        <v>78.333333333333329</v>
      </c>
      <c r="Q19" s="62">
        <f t="shared" si="6"/>
        <v>10</v>
      </c>
    </row>
    <row r="20" spans="1:17" x14ac:dyDescent="0.35">
      <c r="A20" s="36" t="s">
        <v>46</v>
      </c>
      <c r="B20" s="38"/>
      <c r="C20" s="11"/>
      <c r="D20" s="9">
        <f t="shared" si="0"/>
        <v>0</v>
      </c>
      <c r="E20" s="38" t="e">
        <f t="shared" si="1"/>
        <v>#DIV/0!</v>
      </c>
      <c r="F20" s="38" t="e">
        <f t="shared" si="2"/>
        <v>#DIV/0!</v>
      </c>
      <c r="G20" s="39">
        <f t="shared" si="7"/>
        <v>0</v>
      </c>
      <c r="H20" s="40">
        <f t="shared" si="8"/>
        <v>0</v>
      </c>
      <c r="I20" s="17">
        <f t="shared" si="3"/>
        <v>0</v>
      </c>
      <c r="J20" s="49" t="s">
        <v>124</v>
      </c>
      <c r="K20" s="56">
        <v>0</v>
      </c>
      <c r="L20" s="50">
        <v>0</v>
      </c>
      <c r="M20" s="59">
        <v>0</v>
      </c>
      <c r="N20" s="50">
        <v>0</v>
      </c>
      <c r="O20" s="56">
        <f t="shared" si="4"/>
        <v>0</v>
      </c>
      <c r="P20" s="51">
        <f t="shared" si="5"/>
        <v>0</v>
      </c>
      <c r="Q20" s="62">
        <f t="shared" si="6"/>
        <v>0</v>
      </c>
    </row>
    <row r="21" spans="1:17" x14ac:dyDescent="0.35">
      <c r="A21" s="36" t="s">
        <v>47</v>
      </c>
      <c r="B21" s="38"/>
      <c r="C21" s="11"/>
      <c r="D21" s="9">
        <f t="shared" si="0"/>
        <v>0</v>
      </c>
      <c r="E21" s="38" t="e">
        <f t="shared" si="1"/>
        <v>#DIV/0!</v>
      </c>
      <c r="F21" s="38" t="e">
        <f t="shared" si="2"/>
        <v>#DIV/0!</v>
      </c>
      <c r="G21" s="39">
        <f t="shared" si="7"/>
        <v>0</v>
      </c>
      <c r="H21" s="40">
        <f t="shared" si="8"/>
        <v>0</v>
      </c>
      <c r="I21" s="17">
        <f t="shared" si="3"/>
        <v>0</v>
      </c>
      <c r="J21" s="49" t="s">
        <v>125</v>
      </c>
      <c r="K21" s="56">
        <v>0</v>
      </c>
      <c r="L21" s="50">
        <v>0</v>
      </c>
      <c r="M21" s="59">
        <v>0</v>
      </c>
      <c r="N21" s="50">
        <v>0</v>
      </c>
      <c r="O21" s="56">
        <f t="shared" si="4"/>
        <v>0</v>
      </c>
      <c r="P21" s="51">
        <f t="shared" si="5"/>
        <v>0</v>
      </c>
      <c r="Q21" s="62">
        <f t="shared" si="6"/>
        <v>0</v>
      </c>
    </row>
    <row r="22" spans="1:17" x14ac:dyDescent="0.35">
      <c r="A22" s="36" t="s">
        <v>48</v>
      </c>
      <c r="B22" s="38"/>
      <c r="C22" s="11"/>
      <c r="D22" s="9">
        <f t="shared" si="0"/>
        <v>0</v>
      </c>
      <c r="E22" s="38" t="e">
        <f t="shared" si="1"/>
        <v>#DIV/0!</v>
      </c>
      <c r="F22" s="38" t="e">
        <f t="shared" si="2"/>
        <v>#DIV/0!</v>
      </c>
      <c r="G22" s="39">
        <f t="shared" si="7"/>
        <v>0</v>
      </c>
      <c r="H22" s="40">
        <f t="shared" si="8"/>
        <v>0</v>
      </c>
      <c r="I22" s="17">
        <f t="shared" si="3"/>
        <v>0</v>
      </c>
      <c r="J22" s="49" t="s">
        <v>126</v>
      </c>
      <c r="K22" s="56">
        <v>90</v>
      </c>
      <c r="L22" s="50">
        <v>90</v>
      </c>
      <c r="M22" s="59">
        <v>90</v>
      </c>
      <c r="N22" s="50">
        <v>0</v>
      </c>
      <c r="O22" s="56">
        <f t="shared" si="4"/>
        <v>270</v>
      </c>
      <c r="P22" s="51">
        <f t="shared" si="5"/>
        <v>90</v>
      </c>
      <c r="Q22" s="62">
        <f t="shared" si="6"/>
        <v>12</v>
      </c>
    </row>
    <row r="23" spans="1:17" x14ac:dyDescent="0.35">
      <c r="A23" s="36" t="s">
        <v>49</v>
      </c>
      <c r="B23" s="38"/>
      <c r="C23" s="11"/>
      <c r="D23" s="9">
        <f t="shared" si="0"/>
        <v>0</v>
      </c>
      <c r="E23" s="38" t="e">
        <f t="shared" si="1"/>
        <v>#DIV/0!</v>
      </c>
      <c r="F23" s="38" t="e">
        <f t="shared" si="2"/>
        <v>#DIV/0!</v>
      </c>
      <c r="G23" s="39">
        <f t="shared" si="7"/>
        <v>0</v>
      </c>
      <c r="H23" s="40">
        <f t="shared" si="8"/>
        <v>0</v>
      </c>
      <c r="I23" s="17">
        <f t="shared" si="3"/>
        <v>0</v>
      </c>
      <c r="J23" s="49" t="s">
        <v>127</v>
      </c>
      <c r="K23" s="56">
        <v>100</v>
      </c>
      <c r="L23" s="50">
        <v>100</v>
      </c>
      <c r="M23" s="59">
        <v>0</v>
      </c>
      <c r="N23" s="50">
        <v>0</v>
      </c>
      <c r="O23" s="56">
        <f t="shared" si="4"/>
        <v>200</v>
      </c>
      <c r="P23" s="51">
        <f t="shared" si="5"/>
        <v>66.666666666666657</v>
      </c>
      <c r="Q23" s="62">
        <f t="shared" si="6"/>
        <v>8</v>
      </c>
    </row>
    <row r="24" spans="1:17" x14ac:dyDescent="0.35">
      <c r="A24" s="36" t="s">
        <v>50</v>
      </c>
      <c r="B24" s="38"/>
      <c r="C24" s="11"/>
      <c r="D24" s="9">
        <f t="shared" si="0"/>
        <v>0</v>
      </c>
      <c r="E24" s="38" t="e">
        <f t="shared" si="1"/>
        <v>#DIV/0!</v>
      </c>
      <c r="F24" s="38" t="e">
        <f t="shared" si="2"/>
        <v>#DIV/0!</v>
      </c>
      <c r="G24" s="39">
        <f t="shared" si="7"/>
        <v>0</v>
      </c>
      <c r="H24" s="40">
        <f t="shared" si="8"/>
        <v>0</v>
      </c>
      <c r="I24" s="17">
        <f t="shared" si="3"/>
        <v>0</v>
      </c>
      <c r="J24" s="49" t="s">
        <v>128</v>
      </c>
      <c r="K24" s="56">
        <v>3</v>
      </c>
      <c r="L24" s="50">
        <v>33.35</v>
      </c>
      <c r="M24" s="59">
        <v>0.5</v>
      </c>
      <c r="N24" s="50">
        <v>0</v>
      </c>
      <c r="O24" s="56">
        <f t="shared" si="4"/>
        <v>36.85</v>
      </c>
      <c r="P24" s="51">
        <f t="shared" si="5"/>
        <v>12.283333333333333</v>
      </c>
      <c r="Q24" s="62">
        <f t="shared" si="6"/>
        <v>0</v>
      </c>
    </row>
    <row r="25" spans="1:17" x14ac:dyDescent="0.35">
      <c r="A25" s="36" t="s">
        <v>51</v>
      </c>
      <c r="B25" s="38"/>
      <c r="C25" s="11"/>
      <c r="D25" s="9">
        <f t="shared" si="0"/>
        <v>0</v>
      </c>
      <c r="E25" s="38" t="e">
        <f t="shared" si="1"/>
        <v>#DIV/0!</v>
      </c>
      <c r="F25" s="38" t="e">
        <f t="shared" si="2"/>
        <v>#DIV/0!</v>
      </c>
      <c r="G25" s="39">
        <f t="shared" si="7"/>
        <v>0</v>
      </c>
      <c r="H25" s="40">
        <f t="shared" si="8"/>
        <v>0</v>
      </c>
      <c r="I25" s="17">
        <f t="shared" si="3"/>
        <v>0</v>
      </c>
      <c r="J25" s="49" t="s">
        <v>129</v>
      </c>
      <c r="K25" s="56">
        <v>100</v>
      </c>
      <c r="L25" s="50">
        <v>0</v>
      </c>
      <c r="M25" s="59">
        <v>0</v>
      </c>
      <c r="N25" s="50">
        <v>0</v>
      </c>
      <c r="O25" s="56">
        <f t="shared" si="4"/>
        <v>100</v>
      </c>
      <c r="P25" s="51">
        <f t="shared" si="5"/>
        <v>33.333333333333329</v>
      </c>
      <c r="Q25" s="62">
        <f t="shared" si="6"/>
        <v>2</v>
      </c>
    </row>
    <row r="26" spans="1:17" x14ac:dyDescent="0.35">
      <c r="A26" s="36" t="s">
        <v>52</v>
      </c>
      <c r="B26" s="38"/>
      <c r="C26" s="11"/>
      <c r="D26" s="9">
        <f t="shared" si="0"/>
        <v>0</v>
      </c>
      <c r="E26" s="38" t="e">
        <f t="shared" si="1"/>
        <v>#DIV/0!</v>
      </c>
      <c r="F26" s="38" t="e">
        <f t="shared" si="2"/>
        <v>#DIV/0!</v>
      </c>
      <c r="G26" s="39">
        <f t="shared" si="7"/>
        <v>0</v>
      </c>
      <c r="H26" s="40">
        <f t="shared" si="8"/>
        <v>0</v>
      </c>
      <c r="I26" s="17">
        <f t="shared" si="3"/>
        <v>0</v>
      </c>
      <c r="J26" s="49" t="s">
        <v>130</v>
      </c>
      <c r="K26" s="56">
        <v>0</v>
      </c>
      <c r="L26" s="50">
        <v>0</v>
      </c>
      <c r="M26" s="59">
        <v>0</v>
      </c>
      <c r="N26" s="50">
        <v>0</v>
      </c>
      <c r="O26" s="56">
        <f t="shared" si="4"/>
        <v>0</v>
      </c>
      <c r="P26" s="51">
        <f t="shared" si="5"/>
        <v>0</v>
      </c>
      <c r="Q26" s="62">
        <f t="shared" si="6"/>
        <v>0</v>
      </c>
    </row>
    <row r="27" spans="1:17" x14ac:dyDescent="0.35">
      <c r="A27" s="36" t="s">
        <v>53</v>
      </c>
      <c r="B27" s="38"/>
      <c r="C27" s="11"/>
      <c r="D27" s="9">
        <f t="shared" si="0"/>
        <v>0</v>
      </c>
      <c r="E27" s="38" t="e">
        <f t="shared" si="1"/>
        <v>#DIV/0!</v>
      </c>
      <c r="F27" s="38" t="e">
        <f t="shared" si="2"/>
        <v>#DIV/0!</v>
      </c>
      <c r="G27" s="39">
        <f t="shared" si="7"/>
        <v>0</v>
      </c>
      <c r="H27" s="40">
        <f t="shared" si="8"/>
        <v>0</v>
      </c>
      <c r="I27" s="17">
        <f t="shared" si="3"/>
        <v>0</v>
      </c>
      <c r="J27" s="49" t="s">
        <v>131</v>
      </c>
      <c r="K27" s="56">
        <v>0</v>
      </c>
      <c r="L27" s="50">
        <v>0</v>
      </c>
      <c r="M27" s="59">
        <v>0</v>
      </c>
      <c r="N27" s="50">
        <v>0</v>
      </c>
      <c r="O27" s="56">
        <f t="shared" si="4"/>
        <v>0</v>
      </c>
      <c r="P27" s="51">
        <f t="shared" si="5"/>
        <v>0</v>
      </c>
      <c r="Q27" s="62">
        <f t="shared" si="6"/>
        <v>0</v>
      </c>
    </row>
    <row r="28" spans="1:17" x14ac:dyDescent="0.35">
      <c r="A28" s="36" t="s">
        <v>54</v>
      </c>
      <c r="B28" s="38"/>
      <c r="C28" s="11"/>
      <c r="D28" s="9">
        <f t="shared" si="0"/>
        <v>0</v>
      </c>
      <c r="E28" s="38" t="e">
        <f t="shared" si="1"/>
        <v>#DIV/0!</v>
      </c>
      <c r="F28" s="38" t="e">
        <f t="shared" si="2"/>
        <v>#DIV/0!</v>
      </c>
      <c r="G28" s="39">
        <f t="shared" si="7"/>
        <v>0</v>
      </c>
      <c r="H28" s="40">
        <f t="shared" si="8"/>
        <v>0</v>
      </c>
      <c r="I28" s="17">
        <f t="shared" si="3"/>
        <v>0</v>
      </c>
      <c r="J28" s="49" t="s">
        <v>132</v>
      </c>
      <c r="K28" s="56">
        <v>0</v>
      </c>
      <c r="L28" s="50">
        <v>0</v>
      </c>
      <c r="M28" s="59">
        <v>0</v>
      </c>
      <c r="N28" s="50">
        <v>0</v>
      </c>
      <c r="O28" s="56">
        <f t="shared" si="4"/>
        <v>0</v>
      </c>
      <c r="P28" s="51">
        <f t="shared" si="5"/>
        <v>0</v>
      </c>
      <c r="Q28" s="62">
        <f t="shared" si="6"/>
        <v>0</v>
      </c>
    </row>
    <row r="29" spans="1:17" x14ac:dyDescent="0.35">
      <c r="A29" s="36" t="s">
        <v>55</v>
      </c>
      <c r="B29" s="38"/>
      <c r="C29" s="11"/>
      <c r="D29" s="9">
        <f t="shared" si="0"/>
        <v>0</v>
      </c>
      <c r="E29" s="38" t="e">
        <f t="shared" si="1"/>
        <v>#DIV/0!</v>
      </c>
      <c r="F29" s="38" t="e">
        <f t="shared" si="2"/>
        <v>#DIV/0!</v>
      </c>
      <c r="G29" s="39">
        <f t="shared" si="7"/>
        <v>0</v>
      </c>
      <c r="H29" s="40">
        <f t="shared" si="8"/>
        <v>0</v>
      </c>
      <c r="I29" s="17">
        <f t="shared" si="3"/>
        <v>0</v>
      </c>
      <c r="J29" s="49" t="s">
        <v>133</v>
      </c>
      <c r="K29" s="56">
        <v>0</v>
      </c>
      <c r="L29" s="50">
        <v>0</v>
      </c>
      <c r="M29" s="59">
        <v>0</v>
      </c>
      <c r="N29" s="50">
        <v>0</v>
      </c>
      <c r="O29" s="56">
        <f t="shared" si="4"/>
        <v>0</v>
      </c>
      <c r="P29" s="51">
        <f t="shared" si="5"/>
        <v>0</v>
      </c>
      <c r="Q29" s="62">
        <f t="shared" si="6"/>
        <v>0</v>
      </c>
    </row>
    <row r="30" spans="1:17" x14ac:dyDescent="0.35">
      <c r="A30" s="36" t="s">
        <v>56</v>
      </c>
      <c r="B30" s="38"/>
      <c r="C30" s="11"/>
      <c r="D30" s="9">
        <f t="shared" si="0"/>
        <v>0</v>
      </c>
      <c r="E30" s="38" t="e">
        <f t="shared" si="1"/>
        <v>#DIV/0!</v>
      </c>
      <c r="F30" s="38" t="e">
        <f t="shared" si="2"/>
        <v>#DIV/0!</v>
      </c>
      <c r="G30" s="39">
        <f t="shared" si="7"/>
        <v>0</v>
      </c>
      <c r="H30" s="40">
        <f t="shared" si="8"/>
        <v>0</v>
      </c>
      <c r="I30" s="17">
        <f t="shared" si="3"/>
        <v>0</v>
      </c>
      <c r="J30" s="49" t="s">
        <v>134</v>
      </c>
      <c r="K30" s="56">
        <v>0</v>
      </c>
      <c r="L30" s="50">
        <v>0</v>
      </c>
      <c r="M30" s="59">
        <v>0</v>
      </c>
      <c r="N30" s="50">
        <v>0</v>
      </c>
      <c r="O30" s="56">
        <f t="shared" si="4"/>
        <v>0</v>
      </c>
      <c r="P30" s="51">
        <f t="shared" si="5"/>
        <v>0</v>
      </c>
      <c r="Q30" s="62">
        <f t="shared" si="6"/>
        <v>0</v>
      </c>
    </row>
    <row r="31" spans="1:17" x14ac:dyDescent="0.35">
      <c r="A31" s="36" t="s">
        <v>57</v>
      </c>
      <c r="B31" s="38"/>
      <c r="C31" s="11"/>
      <c r="D31" s="9">
        <f t="shared" si="0"/>
        <v>0</v>
      </c>
      <c r="E31" s="38" t="e">
        <f t="shared" si="1"/>
        <v>#DIV/0!</v>
      </c>
      <c r="F31" s="38" t="e">
        <f t="shared" si="2"/>
        <v>#DIV/0!</v>
      </c>
      <c r="G31" s="39">
        <f t="shared" si="7"/>
        <v>0</v>
      </c>
      <c r="H31" s="40">
        <f t="shared" si="8"/>
        <v>0</v>
      </c>
      <c r="I31" s="17">
        <f t="shared" si="3"/>
        <v>0</v>
      </c>
      <c r="J31" s="49" t="s">
        <v>135</v>
      </c>
      <c r="K31" s="56">
        <v>100</v>
      </c>
      <c r="L31" s="50">
        <v>100</v>
      </c>
      <c r="M31" s="59">
        <v>100</v>
      </c>
      <c r="N31" s="50">
        <v>0</v>
      </c>
      <c r="O31" s="56">
        <f t="shared" si="4"/>
        <v>300</v>
      </c>
      <c r="P31" s="51">
        <f t="shared" si="5"/>
        <v>100</v>
      </c>
      <c r="Q31" s="62">
        <f t="shared" si="6"/>
        <v>12</v>
      </c>
    </row>
    <row r="32" spans="1:17" x14ac:dyDescent="0.35">
      <c r="A32" s="36" t="s">
        <v>58</v>
      </c>
      <c r="B32" s="38"/>
      <c r="C32" s="11"/>
      <c r="D32" s="9">
        <f t="shared" si="0"/>
        <v>0</v>
      </c>
      <c r="E32" s="38" t="e">
        <f t="shared" si="1"/>
        <v>#DIV/0!</v>
      </c>
      <c r="F32" s="38" t="e">
        <f t="shared" si="2"/>
        <v>#DIV/0!</v>
      </c>
      <c r="G32" s="39">
        <f t="shared" si="7"/>
        <v>0</v>
      </c>
      <c r="H32" s="40">
        <f t="shared" si="8"/>
        <v>0</v>
      </c>
      <c r="I32" s="17">
        <f t="shared" si="3"/>
        <v>0</v>
      </c>
      <c r="J32" s="49" t="s">
        <v>136</v>
      </c>
      <c r="K32" s="56">
        <v>85</v>
      </c>
      <c r="L32" s="50">
        <v>49</v>
      </c>
      <c r="M32" s="59">
        <v>85</v>
      </c>
      <c r="N32" s="50">
        <v>0</v>
      </c>
      <c r="O32" s="56">
        <f t="shared" si="4"/>
        <v>219</v>
      </c>
      <c r="P32" s="51">
        <f t="shared" si="5"/>
        <v>73</v>
      </c>
      <c r="Q32" s="62">
        <f t="shared" si="6"/>
        <v>10</v>
      </c>
    </row>
    <row r="33" spans="1:17" x14ac:dyDescent="0.35">
      <c r="A33" s="36" t="s">
        <v>59</v>
      </c>
      <c r="B33" s="38"/>
      <c r="C33" s="11"/>
      <c r="D33" s="9">
        <f t="shared" si="0"/>
        <v>0</v>
      </c>
      <c r="E33" s="38" t="e">
        <f t="shared" si="1"/>
        <v>#DIV/0!</v>
      </c>
      <c r="F33" s="38" t="e">
        <f t="shared" si="2"/>
        <v>#DIV/0!</v>
      </c>
      <c r="G33" s="39">
        <f t="shared" si="7"/>
        <v>0</v>
      </c>
      <c r="H33" s="40">
        <f t="shared" si="8"/>
        <v>0</v>
      </c>
      <c r="I33" s="17">
        <f t="shared" si="3"/>
        <v>0</v>
      </c>
      <c r="J33" s="49" t="s">
        <v>137</v>
      </c>
      <c r="K33" s="56">
        <v>0</v>
      </c>
      <c r="L33" s="50">
        <v>0</v>
      </c>
      <c r="M33" s="59">
        <v>0</v>
      </c>
      <c r="N33" s="50">
        <v>0</v>
      </c>
      <c r="O33" s="56">
        <f t="shared" si="4"/>
        <v>0</v>
      </c>
      <c r="P33" s="51">
        <f t="shared" si="5"/>
        <v>0</v>
      </c>
      <c r="Q33" s="62">
        <f t="shared" si="6"/>
        <v>0</v>
      </c>
    </row>
    <row r="34" spans="1:17" x14ac:dyDescent="0.35">
      <c r="A34" s="36" t="s">
        <v>60</v>
      </c>
      <c r="B34" s="38"/>
      <c r="C34" s="11"/>
      <c r="D34" s="9">
        <f t="shared" si="0"/>
        <v>0</v>
      </c>
      <c r="E34" s="38" t="e">
        <f t="shared" si="1"/>
        <v>#DIV/0!</v>
      </c>
      <c r="F34" s="38" t="e">
        <f t="shared" si="2"/>
        <v>#DIV/0!</v>
      </c>
      <c r="G34" s="39">
        <f t="shared" si="7"/>
        <v>0</v>
      </c>
      <c r="H34" s="40">
        <f t="shared" si="8"/>
        <v>0</v>
      </c>
      <c r="I34" s="17">
        <f t="shared" si="3"/>
        <v>0</v>
      </c>
      <c r="J34" s="49" t="s">
        <v>138</v>
      </c>
      <c r="K34" s="56">
        <v>0</v>
      </c>
      <c r="L34" s="50">
        <v>0</v>
      </c>
      <c r="M34" s="59">
        <v>0</v>
      </c>
      <c r="N34" s="50">
        <v>0</v>
      </c>
      <c r="O34" s="56">
        <f t="shared" si="4"/>
        <v>0</v>
      </c>
      <c r="P34" s="51">
        <f t="shared" si="5"/>
        <v>0</v>
      </c>
      <c r="Q34" s="62">
        <f t="shared" si="6"/>
        <v>0</v>
      </c>
    </row>
    <row r="35" spans="1:17" x14ac:dyDescent="0.35">
      <c r="A35" s="36" t="s">
        <v>61</v>
      </c>
      <c r="C35" s="10"/>
      <c r="D35" s="9"/>
      <c r="E35" s="38"/>
      <c r="F35" s="38"/>
      <c r="G35" s="39"/>
      <c r="H35" s="40"/>
      <c r="I35" s="17"/>
      <c r="J35" s="49" t="s">
        <v>139</v>
      </c>
      <c r="K35" s="56">
        <v>100</v>
      </c>
      <c r="L35" s="50">
        <v>50</v>
      </c>
      <c r="M35" s="59">
        <v>50</v>
      </c>
      <c r="N35" s="50">
        <v>0</v>
      </c>
      <c r="O35" s="56">
        <f t="shared" si="4"/>
        <v>200</v>
      </c>
      <c r="P35" s="51">
        <f t="shared" si="5"/>
        <v>66.666666666666657</v>
      </c>
      <c r="Q35" s="62">
        <f t="shared" si="6"/>
        <v>8</v>
      </c>
    </row>
    <row r="36" spans="1:17" x14ac:dyDescent="0.35">
      <c r="A36" s="36" t="s">
        <v>62</v>
      </c>
      <c r="C36" s="10"/>
      <c r="D36" s="9"/>
      <c r="E36" s="38"/>
      <c r="F36" s="38"/>
      <c r="G36" s="39"/>
      <c r="H36" s="40"/>
      <c r="I36" s="17"/>
      <c r="J36" s="49" t="s">
        <v>140</v>
      </c>
      <c r="K36" s="56">
        <v>100</v>
      </c>
      <c r="L36" s="50">
        <v>0</v>
      </c>
      <c r="M36" s="59">
        <v>0</v>
      </c>
      <c r="N36" s="50">
        <v>0</v>
      </c>
      <c r="O36" s="56">
        <f t="shared" si="4"/>
        <v>100</v>
      </c>
      <c r="P36" s="51">
        <f t="shared" si="5"/>
        <v>33.333333333333329</v>
      </c>
      <c r="Q36" s="62">
        <f t="shared" si="6"/>
        <v>2</v>
      </c>
    </row>
    <row r="37" spans="1:17" x14ac:dyDescent="0.35">
      <c r="A37" s="36" t="s">
        <v>63</v>
      </c>
      <c r="C37" s="10"/>
      <c r="D37" s="9"/>
      <c r="E37" s="38"/>
      <c r="F37" s="38"/>
      <c r="G37" s="39"/>
      <c r="H37" s="40"/>
      <c r="I37" s="17"/>
      <c r="J37" s="49" t="s">
        <v>141</v>
      </c>
      <c r="K37" s="56">
        <v>0</v>
      </c>
      <c r="L37" s="50">
        <v>0</v>
      </c>
      <c r="M37" s="59">
        <v>0</v>
      </c>
      <c r="N37" s="50">
        <v>0</v>
      </c>
      <c r="O37" s="56">
        <f t="shared" si="4"/>
        <v>0</v>
      </c>
      <c r="P37" s="51">
        <f t="shared" si="5"/>
        <v>0</v>
      </c>
      <c r="Q37" s="62">
        <f t="shared" si="6"/>
        <v>0</v>
      </c>
    </row>
    <row r="38" spans="1:17" x14ac:dyDescent="0.35">
      <c r="A38" s="36" t="s">
        <v>64</v>
      </c>
      <c r="C38" s="10"/>
      <c r="D38" s="9"/>
      <c r="E38" s="38"/>
      <c r="F38" s="38"/>
      <c r="G38" s="39"/>
      <c r="H38" s="40"/>
      <c r="I38" s="17"/>
      <c r="J38" s="49" t="s">
        <v>142</v>
      </c>
      <c r="K38" s="56">
        <v>0</v>
      </c>
      <c r="L38" s="50">
        <v>0</v>
      </c>
      <c r="M38" s="59">
        <v>0</v>
      </c>
      <c r="N38" s="50">
        <v>0</v>
      </c>
      <c r="O38" s="56">
        <f t="shared" si="4"/>
        <v>0</v>
      </c>
      <c r="P38" s="51">
        <f t="shared" si="5"/>
        <v>0</v>
      </c>
      <c r="Q38" s="62">
        <f t="shared" si="6"/>
        <v>0</v>
      </c>
    </row>
    <row r="39" spans="1:17" x14ac:dyDescent="0.35">
      <c r="A39" s="36" t="s">
        <v>65</v>
      </c>
      <c r="D39" s="9"/>
      <c r="E39" s="38"/>
      <c r="F39" s="38"/>
      <c r="G39" s="39"/>
      <c r="H39" s="40"/>
      <c r="I39" s="17"/>
      <c r="J39" s="49" t="s">
        <v>143</v>
      </c>
      <c r="K39" s="56">
        <v>100</v>
      </c>
      <c r="L39" s="50">
        <v>0</v>
      </c>
      <c r="M39" s="59">
        <v>0</v>
      </c>
      <c r="N39" s="50">
        <v>100</v>
      </c>
      <c r="O39" s="56">
        <f t="shared" si="4"/>
        <v>200</v>
      </c>
      <c r="P39" s="51">
        <f t="shared" si="5"/>
        <v>66.666666666666657</v>
      </c>
      <c r="Q39" s="62">
        <f t="shared" si="6"/>
        <v>8</v>
      </c>
    </row>
    <row r="40" spans="1:17" x14ac:dyDescent="0.35">
      <c r="A40" s="36" t="s">
        <v>66</v>
      </c>
      <c r="D40" s="9"/>
      <c r="E40" s="38"/>
      <c r="F40" s="38"/>
      <c r="G40" s="39"/>
      <c r="H40" s="40"/>
      <c r="I40" s="17"/>
      <c r="J40" s="49" t="s">
        <v>144</v>
      </c>
      <c r="K40" s="56">
        <v>100</v>
      </c>
      <c r="L40" s="50">
        <v>50</v>
      </c>
      <c r="M40" s="59">
        <v>0</v>
      </c>
      <c r="N40" s="50">
        <v>0</v>
      </c>
      <c r="O40" s="56">
        <f t="shared" si="4"/>
        <v>150</v>
      </c>
      <c r="P40" s="51">
        <f t="shared" si="5"/>
        <v>50</v>
      </c>
      <c r="Q40" s="62">
        <f t="shared" si="6"/>
        <v>6</v>
      </c>
    </row>
    <row r="41" spans="1:17" x14ac:dyDescent="0.35">
      <c r="A41" s="36" t="s">
        <v>67</v>
      </c>
      <c r="D41" s="9"/>
      <c r="E41" s="38"/>
      <c r="F41" s="38"/>
      <c r="G41" s="39"/>
      <c r="H41" s="40"/>
      <c r="I41" s="17"/>
      <c r="J41" s="49" t="s">
        <v>145</v>
      </c>
      <c r="K41" s="56">
        <v>1</v>
      </c>
      <c r="L41" s="50">
        <v>0.62</v>
      </c>
      <c r="M41" s="59">
        <v>0.25</v>
      </c>
      <c r="N41" s="50">
        <v>0</v>
      </c>
      <c r="O41" s="56">
        <f t="shared" si="4"/>
        <v>1.87</v>
      </c>
      <c r="P41" s="51">
        <f t="shared" si="5"/>
        <v>0.62333333333333341</v>
      </c>
      <c r="Q41" s="62">
        <f t="shared" si="6"/>
        <v>0</v>
      </c>
    </row>
    <row r="42" spans="1:17" x14ac:dyDescent="0.35">
      <c r="A42" s="36" t="s">
        <v>68</v>
      </c>
      <c r="D42" s="9"/>
      <c r="E42" s="38"/>
      <c r="F42" s="38"/>
      <c r="G42" s="39"/>
      <c r="H42" s="40"/>
      <c r="I42" s="17"/>
      <c r="J42" s="49" t="s">
        <v>146</v>
      </c>
      <c r="K42" s="56">
        <v>0</v>
      </c>
      <c r="L42" s="50">
        <v>0</v>
      </c>
      <c r="M42" s="59">
        <v>0</v>
      </c>
      <c r="N42" s="50">
        <v>0</v>
      </c>
      <c r="O42" s="56">
        <f t="shared" si="4"/>
        <v>0</v>
      </c>
      <c r="P42" s="51">
        <f t="shared" si="5"/>
        <v>0</v>
      </c>
      <c r="Q42" s="62">
        <f t="shared" si="6"/>
        <v>0</v>
      </c>
    </row>
    <row r="43" spans="1:17" x14ac:dyDescent="0.35">
      <c r="A43" s="36" t="s">
        <v>69</v>
      </c>
      <c r="D43" s="9"/>
      <c r="E43" s="38"/>
      <c r="F43" s="38"/>
      <c r="G43" s="39"/>
      <c r="H43" s="40"/>
      <c r="I43" s="17"/>
      <c r="J43" s="49" t="s">
        <v>147</v>
      </c>
      <c r="K43" s="56">
        <v>3</v>
      </c>
      <c r="L43" s="50">
        <v>0</v>
      </c>
      <c r="M43" s="59">
        <v>1</v>
      </c>
      <c r="N43" s="50">
        <v>0</v>
      </c>
      <c r="O43" s="56">
        <f t="shared" si="4"/>
        <v>4</v>
      </c>
      <c r="P43" s="51">
        <f t="shared" si="5"/>
        <v>1.3333333333333335</v>
      </c>
      <c r="Q43" s="62">
        <f t="shared" si="6"/>
        <v>0</v>
      </c>
    </row>
    <row r="44" spans="1:17" x14ac:dyDescent="0.35">
      <c r="A44" s="36" t="s">
        <v>70</v>
      </c>
      <c r="D44" s="9"/>
      <c r="E44" s="38"/>
      <c r="F44" s="38"/>
      <c r="G44" s="39"/>
      <c r="H44" s="40"/>
      <c r="I44" s="17"/>
      <c r="J44" s="49" t="s">
        <v>148</v>
      </c>
      <c r="K44" s="56">
        <v>100</v>
      </c>
      <c r="L44" s="50">
        <v>100</v>
      </c>
      <c r="M44" s="59">
        <v>0</v>
      </c>
      <c r="N44" s="50">
        <v>0</v>
      </c>
      <c r="O44" s="56">
        <f t="shared" si="4"/>
        <v>200</v>
      </c>
      <c r="P44" s="51">
        <f t="shared" si="5"/>
        <v>66.666666666666657</v>
      </c>
      <c r="Q44" s="62">
        <f t="shared" si="6"/>
        <v>8</v>
      </c>
    </row>
    <row r="45" spans="1:17" x14ac:dyDescent="0.35">
      <c r="A45" s="36" t="s">
        <v>71</v>
      </c>
      <c r="D45" s="9"/>
      <c r="E45" s="38"/>
      <c r="F45" s="38"/>
      <c r="G45" s="39"/>
      <c r="H45" s="40"/>
      <c r="I45" s="17"/>
      <c r="J45" s="49" t="s">
        <v>149</v>
      </c>
      <c r="K45" s="56">
        <v>100</v>
      </c>
      <c r="L45" s="50">
        <v>100</v>
      </c>
      <c r="M45" s="59">
        <v>0</v>
      </c>
      <c r="N45" s="50">
        <v>100</v>
      </c>
      <c r="O45" s="56">
        <f t="shared" si="4"/>
        <v>300</v>
      </c>
      <c r="P45" s="51">
        <f t="shared" si="5"/>
        <v>100</v>
      </c>
      <c r="Q45" s="62">
        <f t="shared" si="6"/>
        <v>12</v>
      </c>
    </row>
    <row r="46" spans="1:17" x14ac:dyDescent="0.35">
      <c r="A46" s="36" t="s">
        <v>72</v>
      </c>
      <c r="D46" s="9"/>
      <c r="E46" s="38"/>
      <c r="F46" s="38"/>
      <c r="G46" s="39"/>
      <c r="H46" s="40"/>
      <c r="I46" s="17"/>
      <c r="J46" s="49" t="s">
        <v>150</v>
      </c>
      <c r="K46" s="56">
        <v>0</v>
      </c>
      <c r="L46" s="50">
        <v>0</v>
      </c>
      <c r="M46" s="59">
        <v>0</v>
      </c>
      <c r="N46" s="50">
        <v>0</v>
      </c>
      <c r="O46" s="56">
        <f t="shared" si="4"/>
        <v>0</v>
      </c>
      <c r="P46" s="51">
        <f t="shared" si="5"/>
        <v>0</v>
      </c>
      <c r="Q46" s="62">
        <f t="shared" si="6"/>
        <v>0</v>
      </c>
    </row>
    <row r="47" spans="1:17" x14ac:dyDescent="0.35">
      <c r="A47" s="36" t="s">
        <v>73</v>
      </c>
      <c r="D47" s="9"/>
      <c r="E47" s="38"/>
      <c r="F47" s="38"/>
      <c r="G47" s="39"/>
      <c r="H47" s="40"/>
      <c r="I47" s="17"/>
      <c r="J47" s="49" t="s">
        <v>151</v>
      </c>
      <c r="K47" s="56">
        <v>0</v>
      </c>
      <c r="L47" s="50">
        <v>0</v>
      </c>
      <c r="M47" s="59">
        <v>0</v>
      </c>
      <c r="N47" s="50">
        <v>0</v>
      </c>
      <c r="O47" s="56">
        <f t="shared" si="4"/>
        <v>0</v>
      </c>
      <c r="P47" s="51">
        <f t="shared" si="5"/>
        <v>0</v>
      </c>
      <c r="Q47" s="62">
        <f t="shared" si="6"/>
        <v>0</v>
      </c>
    </row>
    <row r="48" spans="1:17" x14ac:dyDescent="0.35">
      <c r="A48" s="36" t="s">
        <v>74</v>
      </c>
      <c r="D48" s="9"/>
      <c r="E48" s="38"/>
      <c r="F48" s="38"/>
      <c r="G48" s="39"/>
      <c r="H48" s="40"/>
      <c r="I48" s="17"/>
      <c r="J48" s="49" t="s">
        <v>152</v>
      </c>
      <c r="K48" s="56">
        <v>0</v>
      </c>
      <c r="L48" s="50">
        <v>0</v>
      </c>
      <c r="M48" s="59">
        <v>0</v>
      </c>
      <c r="N48" s="50">
        <v>0</v>
      </c>
      <c r="O48" s="56">
        <f t="shared" si="4"/>
        <v>0</v>
      </c>
      <c r="P48" s="51">
        <f t="shared" si="5"/>
        <v>0</v>
      </c>
      <c r="Q48" s="62">
        <f t="shared" si="6"/>
        <v>0</v>
      </c>
    </row>
    <row r="49" spans="1:17" x14ac:dyDescent="0.35">
      <c r="A49" s="36" t="s">
        <v>75</v>
      </c>
      <c r="D49" s="9"/>
      <c r="E49" s="38"/>
      <c r="F49" s="38"/>
      <c r="G49" s="39"/>
      <c r="H49" s="40"/>
      <c r="I49" s="17"/>
      <c r="J49" s="49" t="s">
        <v>153</v>
      </c>
      <c r="K49" s="56">
        <v>0</v>
      </c>
      <c r="L49" s="50">
        <v>0</v>
      </c>
      <c r="M49" s="59">
        <v>0</v>
      </c>
      <c r="N49" s="50">
        <v>0</v>
      </c>
      <c r="O49" s="56">
        <f t="shared" si="4"/>
        <v>0</v>
      </c>
      <c r="P49" s="51">
        <f t="shared" si="5"/>
        <v>0</v>
      </c>
      <c r="Q49" s="62">
        <f t="shared" si="6"/>
        <v>0</v>
      </c>
    </row>
    <row r="50" spans="1:17" x14ac:dyDescent="0.35">
      <c r="A50" s="36" t="s">
        <v>76</v>
      </c>
      <c r="D50" s="9"/>
      <c r="E50" s="38"/>
      <c r="F50" s="38"/>
      <c r="G50" s="39"/>
      <c r="H50" s="40"/>
      <c r="I50" s="17"/>
      <c r="J50" s="49" t="s">
        <v>154</v>
      </c>
      <c r="K50" s="56">
        <v>0</v>
      </c>
      <c r="L50" s="50">
        <v>0</v>
      </c>
      <c r="M50" s="59">
        <v>0</v>
      </c>
      <c r="N50" s="50">
        <v>0</v>
      </c>
      <c r="O50" s="56">
        <f t="shared" si="4"/>
        <v>0</v>
      </c>
      <c r="P50" s="51">
        <f t="shared" si="5"/>
        <v>0</v>
      </c>
      <c r="Q50" s="62">
        <f t="shared" si="6"/>
        <v>0</v>
      </c>
    </row>
    <row r="51" spans="1:17" x14ac:dyDescent="0.35">
      <c r="A51" s="36" t="s">
        <v>77</v>
      </c>
      <c r="D51" s="9"/>
      <c r="E51" s="38"/>
      <c r="F51" s="38"/>
      <c r="G51" s="39"/>
      <c r="H51" s="40"/>
      <c r="I51" s="17"/>
      <c r="J51" s="49" t="s">
        <v>155</v>
      </c>
      <c r="K51" s="56">
        <v>0</v>
      </c>
      <c r="L51" s="50">
        <v>0</v>
      </c>
      <c r="M51" s="59">
        <v>0</v>
      </c>
      <c r="N51" s="50">
        <v>0</v>
      </c>
      <c r="O51" s="56">
        <f t="shared" si="4"/>
        <v>0</v>
      </c>
      <c r="P51" s="51">
        <f t="shared" si="5"/>
        <v>0</v>
      </c>
      <c r="Q51" s="62">
        <f t="shared" si="6"/>
        <v>0</v>
      </c>
    </row>
    <row r="52" spans="1:17" x14ac:dyDescent="0.35">
      <c r="A52" s="36" t="s">
        <v>78</v>
      </c>
      <c r="D52" s="9"/>
      <c r="E52" s="38"/>
      <c r="F52" s="38"/>
      <c r="G52" s="39"/>
      <c r="H52" s="40"/>
      <c r="I52" s="17"/>
      <c r="J52" s="49" t="s">
        <v>156</v>
      </c>
      <c r="K52" s="56">
        <v>0</v>
      </c>
      <c r="L52" s="50">
        <v>0</v>
      </c>
      <c r="M52" s="59">
        <v>0</v>
      </c>
      <c r="N52" s="50">
        <v>0</v>
      </c>
      <c r="O52" s="56">
        <f t="shared" si="4"/>
        <v>0</v>
      </c>
      <c r="P52" s="51">
        <f t="shared" si="5"/>
        <v>0</v>
      </c>
      <c r="Q52" s="62">
        <f t="shared" si="6"/>
        <v>0</v>
      </c>
    </row>
    <row r="53" spans="1:17" x14ac:dyDescent="0.35">
      <c r="A53" s="36" t="s">
        <v>79</v>
      </c>
      <c r="D53" s="9"/>
      <c r="E53" s="38"/>
      <c r="F53" s="38"/>
      <c r="G53" s="39"/>
      <c r="H53" s="40"/>
      <c r="I53" s="17"/>
      <c r="J53" s="52" t="s">
        <v>157</v>
      </c>
      <c r="K53" s="57">
        <v>100</v>
      </c>
      <c r="L53" s="53">
        <v>100</v>
      </c>
      <c r="M53" s="60">
        <v>100</v>
      </c>
      <c r="N53" s="53">
        <v>0</v>
      </c>
      <c r="O53" s="57">
        <f t="shared" si="4"/>
        <v>300</v>
      </c>
      <c r="P53" s="54">
        <f t="shared" si="5"/>
        <v>100</v>
      </c>
      <c r="Q53" s="63">
        <f t="shared" si="6"/>
        <v>12</v>
      </c>
    </row>
    <row r="54" spans="1:17" x14ac:dyDescent="0.35">
      <c r="D54" s="9"/>
      <c r="E54" s="38"/>
      <c r="F54" s="38"/>
      <c r="G54" s="39"/>
      <c r="H54" s="40"/>
      <c r="I54" s="17"/>
      <c r="P54" s="17"/>
    </row>
    <row r="55" spans="1:17" x14ac:dyDescent="0.35">
      <c r="D55" s="9"/>
      <c r="E55" s="38"/>
      <c r="F55" s="38"/>
      <c r="G55" s="39"/>
      <c r="H55" s="40"/>
      <c r="I55" s="17"/>
      <c r="P55" s="17"/>
    </row>
    <row r="56" spans="1:17" x14ac:dyDescent="0.35">
      <c r="D56" s="9"/>
      <c r="E56" s="38"/>
      <c r="F56" s="38"/>
      <c r="G56" s="39"/>
      <c r="H56" s="40"/>
      <c r="I56" s="17"/>
      <c r="P56" s="17"/>
    </row>
    <row r="57" spans="1:17" x14ac:dyDescent="0.35">
      <c r="D57" s="9"/>
      <c r="E57" s="38"/>
      <c r="F57" s="38"/>
      <c r="G57" s="39"/>
      <c r="H57" s="40"/>
      <c r="I57" s="17"/>
      <c r="P57" s="17"/>
    </row>
    <row r="58" spans="1:17" x14ac:dyDescent="0.35">
      <c r="D58" s="9"/>
      <c r="E58" s="38"/>
      <c r="F58" s="38"/>
      <c r="G58" s="39"/>
      <c r="H58" s="40"/>
      <c r="I58" s="17"/>
      <c r="P58" s="17"/>
    </row>
    <row r="59" spans="1:17" x14ac:dyDescent="0.35">
      <c r="D59" s="9"/>
      <c r="E59" s="38"/>
      <c r="F59" s="38"/>
      <c r="G59" s="39"/>
      <c r="H59" s="40"/>
      <c r="I59" s="17"/>
      <c r="P59" s="17"/>
    </row>
    <row r="60" spans="1:17" x14ac:dyDescent="0.35">
      <c r="D60" s="9"/>
      <c r="E60" s="38"/>
      <c r="F60" s="38"/>
      <c r="G60" s="39"/>
      <c r="H60" s="40"/>
      <c r="I60" s="17"/>
      <c r="P60" s="17"/>
    </row>
    <row r="61" spans="1:17" x14ac:dyDescent="0.35">
      <c r="D61" s="9"/>
      <c r="E61" s="38"/>
      <c r="F61" s="38"/>
      <c r="G61" s="39"/>
      <c r="H61" s="40"/>
      <c r="I61" s="17"/>
      <c r="P61" s="17"/>
    </row>
    <row r="62" spans="1:17" x14ac:dyDescent="0.35">
      <c r="D62" s="9"/>
      <c r="E62" s="38"/>
      <c r="F62" s="38"/>
      <c r="G62" s="39"/>
      <c r="H62" s="40"/>
      <c r="I62" s="17"/>
      <c r="P62" s="17"/>
    </row>
    <row r="63" spans="1:17" x14ac:dyDescent="0.35">
      <c r="D63" s="9"/>
      <c r="E63" s="38"/>
      <c r="F63" s="38"/>
      <c r="G63" s="39"/>
      <c r="H63" s="40"/>
      <c r="I63" s="17"/>
      <c r="P63" s="17"/>
    </row>
    <row r="64" spans="1:17" x14ac:dyDescent="0.35">
      <c r="D64" s="9"/>
      <c r="E64" s="38"/>
      <c r="F64" s="38"/>
      <c r="G64" s="39"/>
      <c r="H64" s="40"/>
      <c r="I64" s="17"/>
      <c r="P64" s="17"/>
    </row>
    <row r="65" spans="4:16" x14ac:dyDescent="0.35">
      <c r="D65" s="9"/>
      <c r="E65" s="38"/>
      <c r="F65" s="38"/>
      <c r="G65" s="39"/>
      <c r="H65" s="40"/>
      <c r="I65" s="17"/>
      <c r="P65" s="17"/>
    </row>
    <row r="66" spans="4:16" x14ac:dyDescent="0.35">
      <c r="D66" s="9"/>
      <c r="E66" s="38"/>
      <c r="F66" s="38"/>
      <c r="G66" s="39"/>
      <c r="H66" s="40"/>
      <c r="I66" s="17"/>
      <c r="P66" s="17"/>
    </row>
    <row r="67" spans="4:16" x14ac:dyDescent="0.35">
      <c r="D67" s="9"/>
      <c r="E67" s="38"/>
      <c r="F67" s="38"/>
      <c r="G67" s="39"/>
      <c r="H67" s="40"/>
      <c r="I67" s="17"/>
      <c r="P67" s="17"/>
    </row>
    <row r="68" spans="4:16" x14ac:dyDescent="0.35">
      <c r="D68" s="9"/>
      <c r="E68" s="38"/>
      <c r="F68" s="38"/>
      <c r="G68" s="39"/>
      <c r="H68" s="40"/>
      <c r="I68" s="17"/>
      <c r="P68" s="17"/>
    </row>
    <row r="69" spans="4:16" x14ac:dyDescent="0.35">
      <c r="D69" s="9"/>
      <c r="E69" s="38"/>
      <c r="F69" s="38"/>
      <c r="G69" s="39"/>
      <c r="H69" s="40"/>
      <c r="I69" s="17"/>
      <c r="P69" s="17"/>
    </row>
    <row r="70" spans="4:16" x14ac:dyDescent="0.35">
      <c r="D70" s="9"/>
      <c r="E70" s="38"/>
      <c r="F70" s="38"/>
      <c r="G70" s="39"/>
      <c r="H70" s="40"/>
      <c r="I70" s="17"/>
      <c r="P70" s="17"/>
    </row>
    <row r="71" spans="4:16" x14ac:dyDescent="0.35">
      <c r="D71" s="9"/>
      <c r="E71" s="38"/>
      <c r="F71" s="38"/>
      <c r="G71" s="39"/>
      <c r="H71" s="40"/>
      <c r="I71" s="17"/>
      <c r="P71" s="17"/>
    </row>
    <row r="72" spans="4:16" x14ac:dyDescent="0.35">
      <c r="D72" s="9"/>
      <c r="E72" s="38"/>
      <c r="F72" s="38"/>
      <c r="G72" s="39"/>
      <c r="H72" s="40"/>
      <c r="I72" s="17"/>
      <c r="P72" s="17"/>
    </row>
    <row r="73" spans="4:16" x14ac:dyDescent="0.35">
      <c r="D73" s="9"/>
      <c r="E73" s="38"/>
      <c r="F73" s="38"/>
      <c r="G73" s="39"/>
      <c r="H73" s="40"/>
      <c r="I73" s="17"/>
      <c r="P73" s="17"/>
    </row>
    <row r="74" spans="4:16" x14ac:dyDescent="0.35">
      <c r="D74" s="9"/>
      <c r="E74" s="38"/>
      <c r="F74" s="38"/>
      <c r="G74" s="39"/>
      <c r="H74" s="40"/>
      <c r="I74" s="17"/>
      <c r="P74" s="17"/>
    </row>
    <row r="75" spans="4:16" x14ac:dyDescent="0.35">
      <c r="D75" s="9"/>
      <c r="E75" s="38"/>
      <c r="F75" s="38"/>
      <c r="G75" s="39"/>
      <c r="H75" s="40"/>
      <c r="I75" s="17"/>
      <c r="P75" s="17"/>
    </row>
    <row r="76" spans="4:16" x14ac:dyDescent="0.35">
      <c r="D76" s="9"/>
      <c r="E76" s="38"/>
      <c r="F76" s="38"/>
      <c r="G76" s="39"/>
      <c r="H76" s="40"/>
      <c r="I76" s="17"/>
      <c r="P76" s="17"/>
    </row>
    <row r="77" spans="4:16" x14ac:dyDescent="0.35">
      <c r="D77" s="9"/>
      <c r="E77" s="38"/>
      <c r="F77" s="38"/>
      <c r="G77" s="39"/>
      <c r="H77" s="40"/>
      <c r="I77" s="17"/>
      <c r="P77" s="17"/>
    </row>
    <row r="78" spans="4:16" x14ac:dyDescent="0.35">
      <c r="D78" s="9"/>
      <c r="E78" s="38"/>
      <c r="F78" s="38"/>
      <c r="G78" s="39"/>
      <c r="H78" s="40"/>
      <c r="I78" s="17"/>
      <c r="P78" s="17"/>
    </row>
  </sheetData>
  <sheetProtection algorithmName="SHA-512" hashValue="lZMgxQr9+Ru6eqzVrIKpxLvdvPy4Mr3PKkflGZf/4QrRvCwJlnb/f9lPF/riZliJkSbci9XOaBj9PNA1BK/QBg==" saltValue="IxX1QfF5pllcKIRhMfEOcw==" spinCount="100000" sheet="1" objects="1" scenarios="1"/>
  <mergeCells count="1">
    <mergeCell ref="AB2:AF14"/>
  </mergeCells>
  <phoneticPr fontId="15"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2"/>
  <sheetViews>
    <sheetView workbookViewId="0">
      <selection activeCell="D19" sqref="D19"/>
    </sheetView>
  </sheetViews>
  <sheetFormatPr defaultRowHeight="14.5" x14ac:dyDescent="0.35"/>
  <cols>
    <col min="1" max="1" width="15.36328125" customWidth="1"/>
    <col min="2" max="2" width="5.36328125" bestFit="1" customWidth="1"/>
    <col min="4" max="4" width="25.7265625" customWidth="1"/>
    <col min="9" max="9" width="21.36328125" customWidth="1"/>
    <col min="10" max="10" width="9.08984375" bestFit="1" customWidth="1"/>
  </cols>
  <sheetData>
    <row r="1" spans="1:13" x14ac:dyDescent="0.35">
      <c r="A1" s="1" t="s">
        <v>80</v>
      </c>
    </row>
    <row r="2" spans="1:13" ht="52.5" customHeight="1" x14ac:dyDescent="0.35">
      <c r="A2" s="18"/>
      <c r="B2" s="94" t="s">
        <v>81</v>
      </c>
      <c r="C2" s="94"/>
      <c r="D2" s="94"/>
      <c r="E2" s="94"/>
      <c r="F2" s="94"/>
      <c r="G2" s="94"/>
      <c r="H2" s="94"/>
      <c r="I2" s="94"/>
      <c r="J2" s="94"/>
      <c r="K2" s="94"/>
      <c r="L2" s="94"/>
      <c r="M2" s="94"/>
    </row>
    <row r="4" spans="1:13" ht="18.5" x14ac:dyDescent="0.45">
      <c r="D4" s="5" t="s">
        <v>82</v>
      </c>
      <c r="E4" s="5" t="s">
        <v>83</v>
      </c>
      <c r="J4" s="2"/>
    </row>
    <row r="5" spans="1:13" ht="18.5" x14ac:dyDescent="0.45">
      <c r="D5" s="6">
        <v>5</v>
      </c>
      <c r="E5" s="6">
        <v>10</v>
      </c>
      <c r="I5" s="95"/>
    </row>
    <row r="6" spans="1:13" ht="18.5" x14ac:dyDescent="0.45">
      <c r="D6" s="6">
        <v>4</v>
      </c>
      <c r="E6" s="6">
        <v>8</v>
      </c>
      <c r="I6" s="95"/>
      <c r="J6" s="3"/>
    </row>
    <row r="7" spans="1:13" ht="18.5" x14ac:dyDescent="0.45">
      <c r="D7" s="6">
        <v>3</v>
      </c>
      <c r="E7" s="6">
        <v>6</v>
      </c>
      <c r="I7" s="95"/>
    </row>
    <row r="8" spans="1:13" ht="18.5" x14ac:dyDescent="0.45">
      <c r="D8" s="6">
        <v>2</v>
      </c>
      <c r="E8" s="6">
        <v>4</v>
      </c>
    </row>
    <row r="9" spans="1:13" ht="18.5" x14ac:dyDescent="0.45">
      <c r="D9" s="6">
        <v>1</v>
      </c>
      <c r="E9" s="6">
        <v>2</v>
      </c>
      <c r="J9" s="2"/>
    </row>
    <row r="10" spans="1:13" ht="18.5" x14ac:dyDescent="0.45">
      <c r="D10" s="6">
        <v>0</v>
      </c>
      <c r="E10" s="6">
        <v>0</v>
      </c>
    </row>
    <row r="12" spans="1:13" x14ac:dyDescent="0.35">
      <c r="A12" s="4"/>
    </row>
  </sheetData>
  <sheetProtection algorithmName="SHA-512" hashValue="O3sHFSD9WuaO+ZD+SjAHk5iKzeaOB0CHYWEuhe6w8Rll/ZmbqLEgPUSkhh0HAEeNtBgwKcDJ7pfYYm7etjZR8w==" saltValue="R+XosXcA0c/ioZEbA09bjw==" spinCount="100000" sheet="1" objects="1" scenarios="1"/>
  <mergeCells count="2">
    <mergeCell ref="B2:M2"/>
    <mergeCell ref="I5: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5F6B-3DFC-4B4F-B7BB-575A4EB41D9F}">
  <dimension ref="A1:J56"/>
  <sheetViews>
    <sheetView workbookViewId="0">
      <selection activeCell="C7" sqref="C7"/>
    </sheetView>
  </sheetViews>
  <sheetFormatPr defaultRowHeight="14.5" x14ac:dyDescent="0.35"/>
  <cols>
    <col min="1" max="1" width="17.90625" style="36" bestFit="1" customWidth="1"/>
    <col min="2" max="2" width="20.36328125" style="36" bestFit="1" customWidth="1"/>
    <col min="3" max="3" width="22.36328125" style="36" bestFit="1" customWidth="1"/>
    <col min="4" max="4" width="16.26953125" style="36" bestFit="1" customWidth="1"/>
    <col min="5" max="5" width="13.6328125" style="36" bestFit="1" customWidth="1"/>
    <col min="6" max="6" width="9.6328125" style="1" bestFit="1" customWidth="1"/>
    <col min="7" max="16384" width="8.7265625" style="36"/>
  </cols>
  <sheetData>
    <row r="1" spans="1:10" s="64" customFormat="1" ht="25.5" customHeight="1" x14ac:dyDescent="0.35">
      <c r="A1" s="41" t="s">
        <v>8</v>
      </c>
      <c r="B1" s="65" t="s">
        <v>84</v>
      </c>
      <c r="C1" s="65" t="s">
        <v>85</v>
      </c>
      <c r="D1" s="65" t="s">
        <v>158</v>
      </c>
      <c r="E1" s="78" t="s">
        <v>159</v>
      </c>
      <c r="F1" s="41" t="s">
        <v>17</v>
      </c>
    </row>
    <row r="2" spans="1:10" x14ac:dyDescent="0.35">
      <c r="A2" s="46" t="s">
        <v>106</v>
      </c>
      <c r="B2" s="73">
        <v>34</v>
      </c>
      <c r="C2" s="66">
        <v>12593347</v>
      </c>
      <c r="D2" s="75">
        <f t="shared" ref="D2:D17" si="0">C2/B2</f>
        <v>370392.5588235294</v>
      </c>
      <c r="E2" s="67">
        <f t="shared" ref="E2:E33" si="1">D2/$D$56*100</f>
        <v>1725.730066207246</v>
      </c>
      <c r="F2" s="61">
        <f>VLOOKUP(E2,$I$4:$J$13,2,TRUE)</f>
        <v>10</v>
      </c>
      <c r="H2" s="36" t="s">
        <v>86</v>
      </c>
    </row>
    <row r="3" spans="1:10" x14ac:dyDescent="0.35">
      <c r="A3" s="49" t="s">
        <v>107</v>
      </c>
      <c r="B3" s="74">
        <v>51</v>
      </c>
      <c r="C3" s="68">
        <v>3876974.98</v>
      </c>
      <c r="D3" s="76">
        <f t="shared" si="0"/>
        <v>76019.117254901954</v>
      </c>
      <c r="E3" s="69">
        <f t="shared" si="1"/>
        <v>354.18766691752592</v>
      </c>
      <c r="F3" s="62">
        <f>VLOOKUP(E3,$I$4:$J$13,2,TRUE)</f>
        <v>10</v>
      </c>
      <c r="H3" s="20"/>
      <c r="I3" s="25" t="s">
        <v>87</v>
      </c>
      <c r="J3" s="25" t="s">
        <v>7</v>
      </c>
    </row>
    <row r="4" spans="1:10" x14ac:dyDescent="0.35">
      <c r="A4" s="49" t="s">
        <v>108</v>
      </c>
      <c r="B4" s="74">
        <v>40</v>
      </c>
      <c r="C4" s="68">
        <v>2903795.63</v>
      </c>
      <c r="D4" s="76">
        <f t="shared" si="0"/>
        <v>72594.890749999991</v>
      </c>
      <c r="E4" s="69">
        <f t="shared" si="1"/>
        <v>338.23353800148442</v>
      </c>
      <c r="F4" s="62">
        <f t="shared" ref="F4:F53" si="2">VLOOKUP(E4,$I$4:$J$13,2,TRUE)</f>
        <v>10</v>
      </c>
      <c r="H4" s="21" t="s">
        <v>88</v>
      </c>
      <c r="I4" s="26">
        <v>-1</v>
      </c>
      <c r="J4" s="26">
        <v>1</v>
      </c>
    </row>
    <row r="5" spans="1:10" x14ac:dyDescent="0.35">
      <c r="A5" s="49" t="s">
        <v>109</v>
      </c>
      <c r="B5" s="74">
        <v>37</v>
      </c>
      <c r="C5" s="68">
        <v>1761903.94</v>
      </c>
      <c r="D5" s="76">
        <f t="shared" si="0"/>
        <v>47619.025405405402</v>
      </c>
      <c r="E5" s="69">
        <f t="shared" si="1"/>
        <v>221.86618469499996</v>
      </c>
      <c r="F5" s="62">
        <f t="shared" si="2"/>
        <v>10</v>
      </c>
      <c r="H5" s="22" t="s">
        <v>89</v>
      </c>
      <c r="I5" s="26">
        <v>1</v>
      </c>
      <c r="J5" s="26">
        <v>2</v>
      </c>
    </row>
    <row r="6" spans="1:10" x14ac:dyDescent="0.35">
      <c r="A6" s="49" t="s">
        <v>110</v>
      </c>
      <c r="B6" s="74">
        <v>12</v>
      </c>
      <c r="C6" s="68">
        <v>1517673</v>
      </c>
      <c r="D6" s="76">
        <f t="shared" si="0"/>
        <v>126472.75</v>
      </c>
      <c r="E6" s="69">
        <f t="shared" si="1"/>
        <v>589.26083160029054</v>
      </c>
      <c r="F6" s="62">
        <f t="shared" si="2"/>
        <v>10</v>
      </c>
      <c r="H6" s="22" t="s">
        <v>90</v>
      </c>
      <c r="I6" s="26">
        <v>4</v>
      </c>
      <c r="J6" s="26">
        <v>3</v>
      </c>
    </row>
    <row r="7" spans="1:10" x14ac:dyDescent="0.35">
      <c r="A7" s="49" t="s">
        <v>111</v>
      </c>
      <c r="B7" s="74">
        <v>27</v>
      </c>
      <c r="C7" s="68">
        <v>1215383.3</v>
      </c>
      <c r="D7" s="76">
        <f t="shared" si="0"/>
        <v>45014.196296296301</v>
      </c>
      <c r="E7" s="69">
        <f t="shared" si="1"/>
        <v>209.72978561290302</v>
      </c>
      <c r="F7" s="62">
        <f t="shared" si="2"/>
        <v>10</v>
      </c>
      <c r="H7" s="22" t="s">
        <v>91</v>
      </c>
      <c r="I7" s="26">
        <v>7</v>
      </c>
      <c r="J7" s="26">
        <v>4</v>
      </c>
    </row>
    <row r="8" spans="1:10" x14ac:dyDescent="0.35">
      <c r="A8" s="49" t="s">
        <v>112</v>
      </c>
      <c r="B8" s="74">
        <v>11</v>
      </c>
      <c r="C8" s="68">
        <v>1132305</v>
      </c>
      <c r="D8" s="76">
        <f t="shared" si="0"/>
        <v>102936.81818181818</v>
      </c>
      <c r="E8" s="69">
        <f t="shared" si="1"/>
        <v>479.6024051355418</v>
      </c>
      <c r="F8" s="62">
        <f t="shared" si="2"/>
        <v>10</v>
      </c>
      <c r="H8" s="22" t="s">
        <v>92</v>
      </c>
      <c r="I8" s="26">
        <v>11</v>
      </c>
      <c r="J8" s="26">
        <v>5</v>
      </c>
    </row>
    <row r="9" spans="1:10" x14ac:dyDescent="0.35">
      <c r="A9" s="49" t="s">
        <v>113</v>
      </c>
      <c r="B9" s="74">
        <v>70</v>
      </c>
      <c r="C9" s="68">
        <v>1117283</v>
      </c>
      <c r="D9" s="76">
        <f t="shared" si="0"/>
        <v>15961.185714285713</v>
      </c>
      <c r="E9" s="69">
        <f t="shared" si="1"/>
        <v>74.366229621216249</v>
      </c>
      <c r="F9" s="62">
        <f t="shared" si="2"/>
        <v>9</v>
      </c>
      <c r="H9" s="21" t="s">
        <v>93</v>
      </c>
      <c r="I9" s="26">
        <v>21</v>
      </c>
      <c r="J9" s="26">
        <v>6</v>
      </c>
    </row>
    <row r="10" spans="1:10" x14ac:dyDescent="0.35">
      <c r="A10" s="49" t="s">
        <v>114</v>
      </c>
      <c r="B10" s="74">
        <v>19</v>
      </c>
      <c r="C10" s="68">
        <v>1023390.2</v>
      </c>
      <c r="D10" s="76">
        <f t="shared" si="0"/>
        <v>53862.642105263156</v>
      </c>
      <c r="E10" s="69">
        <f t="shared" si="1"/>
        <v>250.95639399899343</v>
      </c>
      <c r="F10" s="62">
        <f t="shared" si="2"/>
        <v>10</v>
      </c>
      <c r="H10" s="21" t="s">
        <v>94</v>
      </c>
      <c r="I10" s="26">
        <v>31</v>
      </c>
      <c r="J10" s="26">
        <v>7</v>
      </c>
    </row>
    <row r="11" spans="1:10" x14ac:dyDescent="0.35">
      <c r="A11" s="49" t="s">
        <v>115</v>
      </c>
      <c r="B11" s="74">
        <v>14</v>
      </c>
      <c r="C11" s="68">
        <v>806283</v>
      </c>
      <c r="D11" s="76">
        <f t="shared" si="0"/>
        <v>57591.642857142855</v>
      </c>
      <c r="E11" s="69">
        <f t="shared" si="1"/>
        <v>268.33052466422163</v>
      </c>
      <c r="F11" s="62">
        <f t="shared" si="2"/>
        <v>10</v>
      </c>
      <c r="H11" s="21" t="s">
        <v>95</v>
      </c>
      <c r="I11" s="26">
        <v>41</v>
      </c>
      <c r="J11" s="26">
        <v>8</v>
      </c>
    </row>
    <row r="12" spans="1:10" x14ac:dyDescent="0.35">
      <c r="A12" s="49" t="s">
        <v>116</v>
      </c>
      <c r="B12" s="59">
        <v>18</v>
      </c>
      <c r="C12" s="70">
        <v>667889</v>
      </c>
      <c r="D12" s="76">
        <f t="shared" si="0"/>
        <v>37104.944444444445</v>
      </c>
      <c r="E12" s="69">
        <f t="shared" si="1"/>
        <v>172.87906224713163</v>
      </c>
      <c r="F12" s="62">
        <f t="shared" si="2"/>
        <v>10</v>
      </c>
      <c r="H12" s="21" t="s">
        <v>96</v>
      </c>
      <c r="I12" s="26">
        <v>61</v>
      </c>
      <c r="J12" s="26">
        <v>9</v>
      </c>
    </row>
    <row r="13" spans="1:10" x14ac:dyDescent="0.35">
      <c r="A13" s="49" t="s">
        <v>117</v>
      </c>
      <c r="B13" s="74">
        <v>11</v>
      </c>
      <c r="C13" s="68">
        <v>298999</v>
      </c>
      <c r="D13" s="76">
        <f t="shared" si="0"/>
        <v>27181.727272727272</v>
      </c>
      <c r="E13" s="69">
        <f t="shared" si="1"/>
        <v>126.64488766994924</v>
      </c>
      <c r="F13" s="62">
        <f t="shared" si="2"/>
        <v>10</v>
      </c>
      <c r="H13" s="21" t="s">
        <v>97</v>
      </c>
      <c r="I13" s="26">
        <v>81</v>
      </c>
      <c r="J13" s="26">
        <v>10</v>
      </c>
    </row>
    <row r="14" spans="1:10" x14ac:dyDescent="0.35">
      <c r="A14" s="49" t="s">
        <v>118</v>
      </c>
      <c r="B14" s="74">
        <v>6</v>
      </c>
      <c r="C14" s="68">
        <v>161525</v>
      </c>
      <c r="D14" s="76">
        <f t="shared" si="0"/>
        <v>26920.833333333332</v>
      </c>
      <c r="E14" s="69">
        <f t="shared" si="1"/>
        <v>125.42933270109825</v>
      </c>
      <c r="F14" s="62">
        <f t="shared" si="2"/>
        <v>10</v>
      </c>
    </row>
    <row r="15" spans="1:10" x14ac:dyDescent="0.35">
      <c r="A15" s="49" t="s">
        <v>119</v>
      </c>
      <c r="B15" s="74">
        <v>5</v>
      </c>
      <c r="C15" s="68">
        <v>132000</v>
      </c>
      <c r="D15" s="76">
        <f t="shared" si="0"/>
        <v>26400</v>
      </c>
      <c r="E15" s="69">
        <f t="shared" si="1"/>
        <v>123.0026701739914</v>
      </c>
      <c r="F15" s="62">
        <f t="shared" si="2"/>
        <v>10</v>
      </c>
    </row>
    <row r="16" spans="1:10" x14ac:dyDescent="0.35">
      <c r="A16" s="49" t="s">
        <v>120</v>
      </c>
      <c r="B16" s="59">
        <v>4</v>
      </c>
      <c r="C16" s="70">
        <v>120000</v>
      </c>
      <c r="D16" s="76">
        <f t="shared" si="0"/>
        <v>30000</v>
      </c>
      <c r="E16" s="69">
        <f t="shared" si="1"/>
        <v>139.77576156135387</v>
      </c>
      <c r="F16" s="62">
        <f t="shared" si="2"/>
        <v>10</v>
      </c>
    </row>
    <row r="17" spans="1:6" x14ac:dyDescent="0.35">
      <c r="A17" s="49" t="s">
        <v>121</v>
      </c>
      <c r="B17" s="74">
        <v>48</v>
      </c>
      <c r="C17" s="68">
        <v>48</v>
      </c>
      <c r="D17" s="76">
        <f t="shared" si="0"/>
        <v>1</v>
      </c>
      <c r="E17" s="69">
        <f t="shared" si="1"/>
        <v>4.6591920520451299E-3</v>
      </c>
      <c r="F17" s="62">
        <f t="shared" si="2"/>
        <v>1</v>
      </c>
    </row>
    <row r="18" spans="1:6" x14ac:dyDescent="0.35">
      <c r="A18" s="49" t="s">
        <v>122</v>
      </c>
      <c r="B18" s="74">
        <v>0</v>
      </c>
      <c r="C18" s="68">
        <v>0</v>
      </c>
      <c r="D18" s="76">
        <v>0</v>
      </c>
      <c r="E18" s="69">
        <f t="shared" si="1"/>
        <v>0</v>
      </c>
      <c r="F18" s="62">
        <f t="shared" si="2"/>
        <v>1</v>
      </c>
    </row>
    <row r="19" spans="1:6" x14ac:dyDescent="0.35">
      <c r="A19" s="49" t="s">
        <v>123</v>
      </c>
      <c r="B19" s="74">
        <v>0</v>
      </c>
      <c r="C19" s="68">
        <v>0</v>
      </c>
      <c r="D19" s="76">
        <v>0</v>
      </c>
      <c r="E19" s="69">
        <f t="shared" si="1"/>
        <v>0</v>
      </c>
      <c r="F19" s="62">
        <f t="shared" si="2"/>
        <v>1</v>
      </c>
    </row>
    <row r="20" spans="1:6" x14ac:dyDescent="0.35">
      <c r="A20" s="49" t="s">
        <v>124</v>
      </c>
      <c r="B20" s="74">
        <v>0</v>
      </c>
      <c r="C20" s="68">
        <v>0</v>
      </c>
      <c r="D20" s="76">
        <v>0</v>
      </c>
      <c r="E20" s="69">
        <f t="shared" si="1"/>
        <v>0</v>
      </c>
      <c r="F20" s="62">
        <f t="shared" si="2"/>
        <v>1</v>
      </c>
    </row>
    <row r="21" spans="1:6" x14ac:dyDescent="0.35">
      <c r="A21" s="49" t="s">
        <v>125</v>
      </c>
      <c r="B21" s="74">
        <v>0</v>
      </c>
      <c r="C21" s="68">
        <v>0</v>
      </c>
      <c r="D21" s="76">
        <v>0</v>
      </c>
      <c r="E21" s="69">
        <f t="shared" si="1"/>
        <v>0</v>
      </c>
      <c r="F21" s="62">
        <f t="shared" si="2"/>
        <v>1</v>
      </c>
    </row>
    <row r="22" spans="1:6" x14ac:dyDescent="0.35">
      <c r="A22" s="49" t="s">
        <v>126</v>
      </c>
      <c r="B22" s="74">
        <v>0</v>
      </c>
      <c r="C22" s="68">
        <v>0</v>
      </c>
      <c r="D22" s="76">
        <v>0</v>
      </c>
      <c r="E22" s="69">
        <f t="shared" si="1"/>
        <v>0</v>
      </c>
      <c r="F22" s="62">
        <f t="shared" si="2"/>
        <v>1</v>
      </c>
    </row>
    <row r="23" spans="1:6" x14ac:dyDescent="0.35">
      <c r="A23" s="49" t="s">
        <v>127</v>
      </c>
      <c r="B23" s="74">
        <v>5</v>
      </c>
      <c r="C23" s="68">
        <v>0</v>
      </c>
      <c r="D23" s="76">
        <f>C23/B23</f>
        <v>0</v>
      </c>
      <c r="E23" s="69">
        <f t="shared" si="1"/>
        <v>0</v>
      </c>
      <c r="F23" s="62">
        <f t="shared" si="2"/>
        <v>1</v>
      </c>
    </row>
    <row r="24" spans="1:6" x14ac:dyDescent="0.35">
      <c r="A24" s="49" t="s">
        <v>128</v>
      </c>
      <c r="B24" s="74">
        <v>0</v>
      </c>
      <c r="C24" s="68">
        <v>0</v>
      </c>
      <c r="D24" s="76">
        <v>0</v>
      </c>
      <c r="E24" s="69">
        <f t="shared" si="1"/>
        <v>0</v>
      </c>
      <c r="F24" s="62">
        <f t="shared" si="2"/>
        <v>1</v>
      </c>
    </row>
    <row r="25" spans="1:6" x14ac:dyDescent="0.35">
      <c r="A25" s="49" t="s">
        <v>129</v>
      </c>
      <c r="B25" s="74">
        <v>0</v>
      </c>
      <c r="C25" s="68">
        <v>0</v>
      </c>
      <c r="D25" s="76">
        <v>0</v>
      </c>
      <c r="E25" s="69">
        <f t="shared" si="1"/>
        <v>0</v>
      </c>
      <c r="F25" s="62">
        <f t="shared" si="2"/>
        <v>1</v>
      </c>
    </row>
    <row r="26" spans="1:6" x14ac:dyDescent="0.35">
      <c r="A26" s="49" t="s">
        <v>130</v>
      </c>
      <c r="B26" s="74">
        <v>0</v>
      </c>
      <c r="C26" s="68">
        <v>0</v>
      </c>
      <c r="D26" s="76">
        <v>0</v>
      </c>
      <c r="E26" s="69">
        <f t="shared" si="1"/>
        <v>0</v>
      </c>
      <c r="F26" s="62">
        <f t="shared" si="2"/>
        <v>1</v>
      </c>
    </row>
    <row r="27" spans="1:6" x14ac:dyDescent="0.35">
      <c r="A27" s="49" t="s">
        <v>131</v>
      </c>
      <c r="B27" s="74">
        <v>0</v>
      </c>
      <c r="C27" s="68">
        <v>0</v>
      </c>
      <c r="D27" s="76">
        <v>0</v>
      </c>
      <c r="E27" s="69">
        <f t="shared" si="1"/>
        <v>0</v>
      </c>
      <c r="F27" s="62">
        <f t="shared" si="2"/>
        <v>1</v>
      </c>
    </row>
    <row r="28" spans="1:6" x14ac:dyDescent="0.35">
      <c r="A28" s="49" t="s">
        <v>132</v>
      </c>
      <c r="B28" s="74">
        <v>0</v>
      </c>
      <c r="C28" s="68">
        <v>0</v>
      </c>
      <c r="D28" s="76">
        <v>0</v>
      </c>
      <c r="E28" s="69">
        <f t="shared" si="1"/>
        <v>0</v>
      </c>
      <c r="F28" s="62">
        <f t="shared" si="2"/>
        <v>1</v>
      </c>
    </row>
    <row r="29" spans="1:6" x14ac:dyDescent="0.35">
      <c r="A29" s="49" t="s">
        <v>133</v>
      </c>
      <c r="B29" s="74">
        <v>0</v>
      </c>
      <c r="C29" s="68">
        <v>0</v>
      </c>
      <c r="D29" s="76">
        <v>0</v>
      </c>
      <c r="E29" s="69">
        <f t="shared" si="1"/>
        <v>0</v>
      </c>
      <c r="F29" s="62">
        <f t="shared" si="2"/>
        <v>1</v>
      </c>
    </row>
    <row r="30" spans="1:6" x14ac:dyDescent="0.35">
      <c r="A30" s="49" t="s">
        <v>134</v>
      </c>
      <c r="B30" s="74">
        <v>0</v>
      </c>
      <c r="C30" s="68">
        <v>0</v>
      </c>
      <c r="D30" s="76">
        <v>0</v>
      </c>
      <c r="E30" s="69">
        <f t="shared" si="1"/>
        <v>0</v>
      </c>
      <c r="F30" s="62">
        <f t="shared" si="2"/>
        <v>1</v>
      </c>
    </row>
    <row r="31" spans="1:6" x14ac:dyDescent="0.35">
      <c r="A31" s="49" t="s">
        <v>135</v>
      </c>
      <c r="B31" s="74">
        <v>0</v>
      </c>
      <c r="C31" s="68">
        <v>0</v>
      </c>
      <c r="D31" s="76">
        <v>0</v>
      </c>
      <c r="E31" s="69">
        <f t="shared" si="1"/>
        <v>0</v>
      </c>
      <c r="F31" s="62">
        <f t="shared" si="2"/>
        <v>1</v>
      </c>
    </row>
    <row r="32" spans="1:6" x14ac:dyDescent="0.35">
      <c r="A32" s="49" t="s">
        <v>136</v>
      </c>
      <c r="B32" s="74">
        <v>0</v>
      </c>
      <c r="C32" s="68">
        <v>0</v>
      </c>
      <c r="D32" s="76">
        <v>0</v>
      </c>
      <c r="E32" s="69">
        <f t="shared" si="1"/>
        <v>0</v>
      </c>
      <c r="F32" s="62">
        <f t="shared" si="2"/>
        <v>1</v>
      </c>
    </row>
    <row r="33" spans="1:6" x14ac:dyDescent="0.35">
      <c r="A33" s="49" t="s">
        <v>137</v>
      </c>
      <c r="B33" s="74">
        <v>0</v>
      </c>
      <c r="C33" s="68">
        <v>0</v>
      </c>
      <c r="D33" s="76">
        <v>0</v>
      </c>
      <c r="E33" s="69">
        <f t="shared" si="1"/>
        <v>0</v>
      </c>
      <c r="F33" s="62">
        <f t="shared" si="2"/>
        <v>1</v>
      </c>
    </row>
    <row r="34" spans="1:6" x14ac:dyDescent="0.35">
      <c r="A34" s="49" t="s">
        <v>138</v>
      </c>
      <c r="B34" s="74">
        <v>0</v>
      </c>
      <c r="C34" s="68">
        <v>0</v>
      </c>
      <c r="D34" s="76">
        <v>0</v>
      </c>
      <c r="E34" s="69">
        <f t="shared" ref="E34:E53" si="3">D34/$D$56*100</f>
        <v>0</v>
      </c>
      <c r="F34" s="62">
        <f t="shared" si="2"/>
        <v>1</v>
      </c>
    </row>
    <row r="35" spans="1:6" x14ac:dyDescent="0.35">
      <c r="A35" s="49" t="s">
        <v>139</v>
      </c>
      <c r="B35" s="74">
        <v>0</v>
      </c>
      <c r="C35" s="68">
        <v>0</v>
      </c>
      <c r="D35" s="76">
        <v>0</v>
      </c>
      <c r="E35" s="69">
        <f t="shared" si="3"/>
        <v>0</v>
      </c>
      <c r="F35" s="62">
        <f t="shared" si="2"/>
        <v>1</v>
      </c>
    </row>
    <row r="36" spans="1:6" x14ac:dyDescent="0.35">
      <c r="A36" s="49" t="s">
        <v>140</v>
      </c>
      <c r="B36" s="74">
        <v>0</v>
      </c>
      <c r="C36" s="68">
        <v>0</v>
      </c>
      <c r="D36" s="76">
        <v>0</v>
      </c>
      <c r="E36" s="69">
        <f t="shared" si="3"/>
        <v>0</v>
      </c>
      <c r="F36" s="62">
        <f t="shared" si="2"/>
        <v>1</v>
      </c>
    </row>
    <row r="37" spans="1:6" x14ac:dyDescent="0.35">
      <c r="A37" s="49" t="s">
        <v>141</v>
      </c>
      <c r="B37" s="59">
        <v>0</v>
      </c>
      <c r="C37" s="70">
        <v>0</v>
      </c>
      <c r="D37" s="76">
        <v>0</v>
      </c>
      <c r="E37" s="69">
        <f t="shared" si="3"/>
        <v>0</v>
      </c>
      <c r="F37" s="62">
        <f t="shared" si="2"/>
        <v>1</v>
      </c>
    </row>
    <row r="38" spans="1:6" x14ac:dyDescent="0.35">
      <c r="A38" s="49" t="s">
        <v>142</v>
      </c>
      <c r="B38" s="59">
        <v>0</v>
      </c>
      <c r="C38" s="70">
        <v>0</v>
      </c>
      <c r="D38" s="76">
        <v>0</v>
      </c>
      <c r="E38" s="69">
        <f t="shared" si="3"/>
        <v>0</v>
      </c>
      <c r="F38" s="62">
        <f t="shared" si="2"/>
        <v>1</v>
      </c>
    </row>
    <row r="39" spans="1:6" x14ac:dyDescent="0.35">
      <c r="A39" s="49" t="s">
        <v>143</v>
      </c>
      <c r="B39" s="74">
        <v>0</v>
      </c>
      <c r="C39" s="70">
        <v>0</v>
      </c>
      <c r="D39" s="76">
        <v>0</v>
      </c>
      <c r="E39" s="69">
        <f t="shared" si="3"/>
        <v>0</v>
      </c>
      <c r="F39" s="62">
        <f t="shared" si="2"/>
        <v>1</v>
      </c>
    </row>
    <row r="40" spans="1:6" x14ac:dyDescent="0.35">
      <c r="A40" s="49" t="s">
        <v>144</v>
      </c>
      <c r="B40" s="74">
        <v>0</v>
      </c>
      <c r="C40" s="70">
        <v>0</v>
      </c>
      <c r="D40" s="76">
        <v>0</v>
      </c>
      <c r="E40" s="69">
        <f t="shared" si="3"/>
        <v>0</v>
      </c>
      <c r="F40" s="62">
        <f t="shared" si="2"/>
        <v>1</v>
      </c>
    </row>
    <row r="41" spans="1:6" x14ac:dyDescent="0.35">
      <c r="A41" s="49" t="s">
        <v>145</v>
      </c>
      <c r="B41" s="59">
        <v>0</v>
      </c>
      <c r="C41" s="70">
        <v>0</v>
      </c>
      <c r="D41" s="76">
        <v>0</v>
      </c>
      <c r="E41" s="69">
        <f t="shared" si="3"/>
        <v>0</v>
      </c>
      <c r="F41" s="62">
        <f t="shared" si="2"/>
        <v>1</v>
      </c>
    </row>
    <row r="42" spans="1:6" x14ac:dyDescent="0.35">
      <c r="A42" s="49" t="s">
        <v>146</v>
      </c>
      <c r="B42" s="59">
        <v>0</v>
      </c>
      <c r="C42" s="70">
        <v>0</v>
      </c>
      <c r="D42" s="76">
        <v>0</v>
      </c>
      <c r="E42" s="69">
        <f t="shared" si="3"/>
        <v>0</v>
      </c>
      <c r="F42" s="62">
        <f t="shared" si="2"/>
        <v>1</v>
      </c>
    </row>
    <row r="43" spans="1:6" x14ac:dyDescent="0.35">
      <c r="A43" s="49" t="s">
        <v>147</v>
      </c>
      <c r="B43" s="59">
        <v>0</v>
      </c>
      <c r="C43" s="70">
        <v>0</v>
      </c>
      <c r="D43" s="76">
        <v>0</v>
      </c>
      <c r="E43" s="69">
        <f t="shared" si="3"/>
        <v>0</v>
      </c>
      <c r="F43" s="62">
        <f t="shared" si="2"/>
        <v>1</v>
      </c>
    </row>
    <row r="44" spans="1:6" x14ac:dyDescent="0.35">
      <c r="A44" s="49" t="s">
        <v>148</v>
      </c>
      <c r="B44" s="59">
        <v>2</v>
      </c>
      <c r="C44" s="70">
        <v>0</v>
      </c>
      <c r="D44" s="76">
        <f>C44/B44</f>
        <v>0</v>
      </c>
      <c r="E44" s="69">
        <f t="shared" si="3"/>
        <v>0</v>
      </c>
      <c r="F44" s="62">
        <f t="shared" si="2"/>
        <v>1</v>
      </c>
    </row>
    <row r="45" spans="1:6" x14ac:dyDescent="0.35">
      <c r="A45" s="49" t="s">
        <v>149</v>
      </c>
      <c r="B45" s="59">
        <v>0</v>
      </c>
      <c r="C45" s="70">
        <v>0</v>
      </c>
      <c r="D45" s="76">
        <v>0</v>
      </c>
      <c r="E45" s="69">
        <f t="shared" si="3"/>
        <v>0</v>
      </c>
      <c r="F45" s="62">
        <f t="shared" si="2"/>
        <v>1</v>
      </c>
    </row>
    <row r="46" spans="1:6" x14ac:dyDescent="0.35">
      <c r="A46" s="49" t="s">
        <v>150</v>
      </c>
      <c r="B46" s="59">
        <v>0</v>
      </c>
      <c r="C46" s="70">
        <v>0</v>
      </c>
      <c r="D46" s="76">
        <v>0</v>
      </c>
      <c r="E46" s="69">
        <f t="shared" si="3"/>
        <v>0</v>
      </c>
      <c r="F46" s="62">
        <f t="shared" si="2"/>
        <v>1</v>
      </c>
    </row>
    <row r="47" spans="1:6" x14ac:dyDescent="0.35">
      <c r="A47" s="49" t="s">
        <v>151</v>
      </c>
      <c r="B47" s="59">
        <v>0</v>
      </c>
      <c r="C47" s="70">
        <v>0</v>
      </c>
      <c r="D47" s="76">
        <v>0</v>
      </c>
      <c r="E47" s="69">
        <f t="shared" si="3"/>
        <v>0</v>
      </c>
      <c r="F47" s="62">
        <f t="shared" si="2"/>
        <v>1</v>
      </c>
    </row>
    <row r="48" spans="1:6" x14ac:dyDescent="0.35">
      <c r="A48" s="49" t="s">
        <v>152</v>
      </c>
      <c r="B48" s="59">
        <v>0</v>
      </c>
      <c r="C48" s="70">
        <v>0</v>
      </c>
      <c r="D48" s="76">
        <v>0</v>
      </c>
      <c r="E48" s="69">
        <f t="shared" si="3"/>
        <v>0</v>
      </c>
      <c r="F48" s="62">
        <f t="shared" si="2"/>
        <v>1</v>
      </c>
    </row>
    <row r="49" spans="1:6" x14ac:dyDescent="0.35">
      <c r="A49" s="49" t="s">
        <v>153</v>
      </c>
      <c r="B49" s="59">
        <v>0</v>
      </c>
      <c r="C49" s="70">
        <v>0</v>
      </c>
      <c r="D49" s="76">
        <v>0</v>
      </c>
      <c r="E49" s="69">
        <f t="shared" si="3"/>
        <v>0</v>
      </c>
      <c r="F49" s="62">
        <f t="shared" si="2"/>
        <v>1</v>
      </c>
    </row>
    <row r="50" spans="1:6" x14ac:dyDescent="0.35">
      <c r="A50" s="49" t="s">
        <v>154</v>
      </c>
      <c r="B50" s="59">
        <v>0</v>
      </c>
      <c r="C50" s="70">
        <v>0</v>
      </c>
      <c r="D50" s="76">
        <v>0</v>
      </c>
      <c r="E50" s="69">
        <f t="shared" si="3"/>
        <v>0</v>
      </c>
      <c r="F50" s="62">
        <f t="shared" si="2"/>
        <v>1</v>
      </c>
    </row>
    <row r="51" spans="1:6" x14ac:dyDescent="0.35">
      <c r="A51" s="49" t="s">
        <v>155</v>
      </c>
      <c r="B51" s="59">
        <v>0</v>
      </c>
      <c r="C51" s="70">
        <v>0</v>
      </c>
      <c r="D51" s="76">
        <v>0</v>
      </c>
      <c r="E51" s="69">
        <f t="shared" si="3"/>
        <v>0</v>
      </c>
      <c r="F51" s="62">
        <f t="shared" si="2"/>
        <v>1</v>
      </c>
    </row>
    <row r="52" spans="1:6" x14ac:dyDescent="0.35">
      <c r="A52" s="49" t="s">
        <v>156</v>
      </c>
      <c r="B52" s="59">
        <v>0</v>
      </c>
      <c r="C52" s="70">
        <v>0</v>
      </c>
      <c r="D52" s="76">
        <v>0</v>
      </c>
      <c r="E52" s="69">
        <f t="shared" si="3"/>
        <v>0</v>
      </c>
      <c r="F52" s="62">
        <f t="shared" si="2"/>
        <v>1</v>
      </c>
    </row>
    <row r="53" spans="1:6" x14ac:dyDescent="0.35">
      <c r="A53" s="52" t="s">
        <v>157</v>
      </c>
      <c r="B53" s="60">
        <v>0</v>
      </c>
      <c r="C53" s="71">
        <v>0</v>
      </c>
      <c r="D53" s="77">
        <v>0</v>
      </c>
      <c r="E53" s="72">
        <f t="shared" si="3"/>
        <v>0</v>
      </c>
      <c r="F53" s="63">
        <f t="shared" si="2"/>
        <v>1</v>
      </c>
    </row>
    <row r="55" spans="1:6" x14ac:dyDescent="0.35">
      <c r="D55" s="24" t="s">
        <v>98</v>
      </c>
    </row>
    <row r="56" spans="1:6" x14ac:dyDescent="0.35">
      <c r="D56" s="33">
        <f>AVERAGE(D2:D53)</f>
        <v>21462.948700752848</v>
      </c>
    </row>
  </sheetData>
  <sheetProtection algorithmName="SHA-512" hashValue="VdVU6fc4uRbuEbs55/aRrczGeZArYHb4HsnM3Uq5ExJx/ZTG65dWnVysC6tcF6v93Y/ZFteyZ3AONBMkGlE3YA==" saltValue="YFK9+MeJRlAYdYRKp8LSBg==" spinCount="100000" sheet="1" objects="1" scenarios="1"/>
  <phoneticPr fontId="1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C8C34-E70F-45DC-961F-EB7CAF52069E}">
  <dimension ref="A1:K56"/>
  <sheetViews>
    <sheetView workbookViewId="0">
      <selection activeCell="F27" sqref="F27"/>
    </sheetView>
  </sheetViews>
  <sheetFormatPr defaultRowHeight="14.5" x14ac:dyDescent="0.35"/>
  <cols>
    <col min="1" max="1" width="17.90625" style="36" bestFit="1" customWidth="1"/>
    <col min="2" max="2" width="20.08984375" style="36" bestFit="1" customWidth="1"/>
    <col min="3" max="3" width="10.453125" style="36" bestFit="1" customWidth="1"/>
    <col min="4" max="4" width="16.26953125" style="36" bestFit="1" customWidth="1"/>
    <col min="5" max="5" width="13.6328125" style="36" bestFit="1" customWidth="1"/>
    <col min="6" max="6" width="10.7265625" style="36" customWidth="1"/>
    <col min="7" max="16384" width="8.7265625" style="36"/>
  </cols>
  <sheetData>
    <row r="1" spans="1:11" ht="21.5" customHeight="1" x14ac:dyDescent="0.35">
      <c r="A1" s="41" t="s">
        <v>8</v>
      </c>
      <c r="B1" s="79" t="s">
        <v>99</v>
      </c>
      <c r="C1" s="79" t="s">
        <v>100</v>
      </c>
      <c r="D1" s="65" t="s">
        <v>158</v>
      </c>
      <c r="E1" s="65" t="s">
        <v>159</v>
      </c>
      <c r="F1" s="42" t="s">
        <v>17</v>
      </c>
    </row>
    <row r="2" spans="1:11" x14ac:dyDescent="0.35">
      <c r="A2" s="90" t="s">
        <v>106</v>
      </c>
      <c r="B2" s="88">
        <v>5</v>
      </c>
      <c r="C2" s="80">
        <v>13611</v>
      </c>
      <c r="D2" s="55">
        <f>C2/B2</f>
        <v>2722.2</v>
      </c>
      <c r="E2" s="81">
        <f>D2/$D$56*100</f>
        <v>102.04092268491539</v>
      </c>
      <c r="F2" s="61">
        <f>VLOOKUP(E2,$J$5:$K$9,2,TRUE)</f>
        <v>5</v>
      </c>
    </row>
    <row r="3" spans="1:11" x14ac:dyDescent="0.35">
      <c r="A3" s="91" t="s">
        <v>107</v>
      </c>
      <c r="B3" s="89">
        <v>5</v>
      </c>
      <c r="C3" s="82">
        <v>13611</v>
      </c>
      <c r="D3" s="56">
        <f t="shared" ref="D3:D32" si="0">C3/B3</f>
        <v>2722.2</v>
      </c>
      <c r="E3" s="83">
        <f t="shared" ref="E3:E53" si="1">D3/$D$56*100</f>
        <v>102.04092268491539</v>
      </c>
      <c r="F3" s="62">
        <f t="shared" ref="F3:F53" si="2">VLOOKUP(E3,$J$5:$K$9,2,TRUE)</f>
        <v>5</v>
      </c>
    </row>
    <row r="4" spans="1:11" x14ac:dyDescent="0.35">
      <c r="A4" s="91" t="s">
        <v>108</v>
      </c>
      <c r="B4" s="89">
        <v>5</v>
      </c>
      <c r="C4" s="82">
        <v>37244</v>
      </c>
      <c r="D4" s="56">
        <f t="shared" si="0"/>
        <v>7448.8</v>
      </c>
      <c r="E4" s="83">
        <f t="shared" si="1"/>
        <v>279.21623131856501</v>
      </c>
      <c r="F4" s="62">
        <f t="shared" si="2"/>
        <v>5</v>
      </c>
      <c r="I4" s="25"/>
      <c r="J4" s="25" t="s">
        <v>101</v>
      </c>
      <c r="K4" s="25" t="s">
        <v>5</v>
      </c>
    </row>
    <row r="5" spans="1:11" x14ac:dyDescent="0.35">
      <c r="A5" s="91" t="s">
        <v>109</v>
      </c>
      <c r="B5" s="89">
        <v>0</v>
      </c>
      <c r="C5" s="82">
        <v>0</v>
      </c>
      <c r="D5" s="56">
        <v>0</v>
      </c>
      <c r="E5" s="83">
        <f t="shared" si="1"/>
        <v>0</v>
      </c>
      <c r="F5" s="62">
        <f t="shared" si="2"/>
        <v>1</v>
      </c>
      <c r="I5" s="26" t="s">
        <v>102</v>
      </c>
      <c r="J5" s="25">
        <v>-5</v>
      </c>
      <c r="K5" s="26">
        <v>1</v>
      </c>
    </row>
    <row r="6" spans="1:11" x14ac:dyDescent="0.35">
      <c r="A6" s="91" t="s">
        <v>110</v>
      </c>
      <c r="B6" s="89">
        <v>1</v>
      </c>
      <c r="C6" s="82">
        <v>72000</v>
      </c>
      <c r="D6" s="56">
        <f t="shared" si="0"/>
        <v>72000</v>
      </c>
      <c r="E6" s="83">
        <f t="shared" si="1"/>
        <v>2698.9003134648106</v>
      </c>
      <c r="F6" s="62">
        <f t="shared" si="2"/>
        <v>5</v>
      </c>
      <c r="I6" s="27" t="s">
        <v>103</v>
      </c>
      <c r="J6" s="25">
        <v>5</v>
      </c>
      <c r="K6" s="26">
        <v>2</v>
      </c>
    </row>
    <row r="7" spans="1:11" x14ac:dyDescent="0.35">
      <c r="A7" s="91" t="s">
        <v>111</v>
      </c>
      <c r="B7" s="89">
        <v>0</v>
      </c>
      <c r="C7" s="82">
        <v>0</v>
      </c>
      <c r="D7" s="56">
        <v>0</v>
      </c>
      <c r="E7" s="83">
        <f t="shared" si="1"/>
        <v>0</v>
      </c>
      <c r="F7" s="62">
        <f t="shared" si="2"/>
        <v>1</v>
      </c>
      <c r="I7" s="26" t="s">
        <v>104</v>
      </c>
      <c r="J7" s="25">
        <v>21</v>
      </c>
      <c r="K7" s="26">
        <v>3</v>
      </c>
    </row>
    <row r="8" spans="1:11" x14ac:dyDescent="0.35">
      <c r="A8" s="91" t="s">
        <v>112</v>
      </c>
      <c r="B8" s="89">
        <v>21</v>
      </c>
      <c r="C8" s="82">
        <v>65000</v>
      </c>
      <c r="D8" s="56">
        <f t="shared" si="0"/>
        <v>3095.2380952380954</v>
      </c>
      <c r="E8" s="83">
        <f t="shared" si="1"/>
        <v>116.02415368730999</v>
      </c>
      <c r="F8" s="62">
        <f t="shared" si="2"/>
        <v>5</v>
      </c>
      <c r="I8" s="28" t="s">
        <v>105</v>
      </c>
      <c r="J8" s="29">
        <v>51</v>
      </c>
      <c r="K8" s="28">
        <v>4</v>
      </c>
    </row>
    <row r="9" spans="1:11" x14ac:dyDescent="0.35">
      <c r="A9" s="91" t="s">
        <v>113</v>
      </c>
      <c r="B9" s="89">
        <v>0</v>
      </c>
      <c r="C9" s="82">
        <v>0</v>
      </c>
      <c r="D9" s="56">
        <v>0</v>
      </c>
      <c r="E9" s="83">
        <f t="shared" si="1"/>
        <v>0</v>
      </c>
      <c r="F9" s="62">
        <f t="shared" si="2"/>
        <v>1</v>
      </c>
      <c r="I9" s="30" t="s">
        <v>97</v>
      </c>
      <c r="J9" s="31">
        <v>81</v>
      </c>
      <c r="K9" s="30">
        <v>5</v>
      </c>
    </row>
    <row r="10" spans="1:11" x14ac:dyDescent="0.35">
      <c r="A10" s="91" t="s">
        <v>114</v>
      </c>
      <c r="B10" s="89">
        <v>49</v>
      </c>
      <c r="C10" s="82">
        <v>360297</v>
      </c>
      <c r="D10" s="56">
        <f t="shared" si="0"/>
        <v>7353</v>
      </c>
      <c r="E10" s="83">
        <f t="shared" si="1"/>
        <v>275.62519451259379</v>
      </c>
      <c r="F10" s="62">
        <f t="shared" si="2"/>
        <v>5</v>
      </c>
      <c r="I10" s="23"/>
      <c r="J10" s="10"/>
      <c r="K10" s="10"/>
    </row>
    <row r="11" spans="1:11" x14ac:dyDescent="0.35">
      <c r="A11" s="91" t="s">
        <v>115</v>
      </c>
      <c r="B11" s="89">
        <v>0</v>
      </c>
      <c r="C11" s="82">
        <v>0</v>
      </c>
      <c r="D11" s="56">
        <v>0</v>
      </c>
      <c r="E11" s="83">
        <f t="shared" si="1"/>
        <v>0</v>
      </c>
      <c r="F11" s="62">
        <f t="shared" si="2"/>
        <v>1</v>
      </c>
      <c r="I11" s="23"/>
      <c r="J11" s="10"/>
      <c r="K11" s="10"/>
    </row>
    <row r="12" spans="1:11" x14ac:dyDescent="0.35">
      <c r="A12" s="91" t="s">
        <v>116</v>
      </c>
      <c r="B12" s="89">
        <v>0</v>
      </c>
      <c r="C12" s="82">
        <v>0</v>
      </c>
      <c r="D12" s="56">
        <v>0</v>
      </c>
      <c r="E12" s="83">
        <f t="shared" si="1"/>
        <v>0</v>
      </c>
      <c r="F12" s="62">
        <f t="shared" si="2"/>
        <v>1</v>
      </c>
      <c r="I12" s="23"/>
      <c r="J12" s="10"/>
      <c r="K12" s="10"/>
    </row>
    <row r="13" spans="1:11" x14ac:dyDescent="0.35">
      <c r="A13" s="91" t="s">
        <v>117</v>
      </c>
      <c r="B13" s="89">
        <v>0</v>
      </c>
      <c r="C13" s="82">
        <v>0</v>
      </c>
      <c r="D13" s="56">
        <v>0</v>
      </c>
      <c r="E13" s="83">
        <f t="shared" si="1"/>
        <v>0</v>
      </c>
      <c r="F13" s="62">
        <f t="shared" si="2"/>
        <v>1</v>
      </c>
      <c r="I13" s="23"/>
      <c r="J13" s="10"/>
      <c r="K13" s="10"/>
    </row>
    <row r="14" spans="1:11" x14ac:dyDescent="0.35">
      <c r="A14" s="91" t="s">
        <v>118</v>
      </c>
      <c r="B14" s="89">
        <v>74</v>
      </c>
      <c r="C14" s="82">
        <v>74</v>
      </c>
      <c r="D14" s="56">
        <f t="shared" si="0"/>
        <v>1</v>
      </c>
      <c r="E14" s="83">
        <f t="shared" si="1"/>
        <v>3.748472657590015E-2</v>
      </c>
      <c r="F14" s="62">
        <f t="shared" si="2"/>
        <v>1</v>
      </c>
      <c r="I14" s="23"/>
      <c r="J14" s="10"/>
      <c r="K14" s="10"/>
    </row>
    <row r="15" spans="1:11" x14ac:dyDescent="0.35">
      <c r="A15" s="91" t="s">
        <v>119</v>
      </c>
      <c r="B15" s="89">
        <v>0</v>
      </c>
      <c r="C15" s="82">
        <v>0</v>
      </c>
      <c r="D15" s="56">
        <v>0</v>
      </c>
      <c r="E15" s="83">
        <f t="shared" si="1"/>
        <v>0</v>
      </c>
      <c r="F15" s="62">
        <f t="shared" si="2"/>
        <v>1</v>
      </c>
    </row>
    <row r="16" spans="1:11" x14ac:dyDescent="0.35">
      <c r="A16" s="91" t="s">
        <v>120</v>
      </c>
      <c r="B16" s="89">
        <v>0</v>
      </c>
      <c r="C16" s="82">
        <v>0</v>
      </c>
      <c r="D16" s="56">
        <v>0</v>
      </c>
      <c r="E16" s="83">
        <f t="shared" si="1"/>
        <v>0</v>
      </c>
      <c r="F16" s="62">
        <f t="shared" si="2"/>
        <v>1</v>
      </c>
    </row>
    <row r="17" spans="1:6" x14ac:dyDescent="0.35">
      <c r="A17" s="91" t="s">
        <v>121</v>
      </c>
      <c r="B17" s="89">
        <v>19</v>
      </c>
      <c r="C17" s="82">
        <v>288622.8</v>
      </c>
      <c r="D17" s="56">
        <f t="shared" si="0"/>
        <v>15190.673684210526</v>
      </c>
      <c r="E17" s="83">
        <f t="shared" si="1"/>
        <v>569.41824955635332</v>
      </c>
      <c r="F17" s="62">
        <f t="shared" si="2"/>
        <v>5</v>
      </c>
    </row>
    <row r="18" spans="1:6" x14ac:dyDescent="0.35">
      <c r="A18" s="91" t="s">
        <v>122</v>
      </c>
      <c r="B18" s="89">
        <v>0</v>
      </c>
      <c r="C18" s="82">
        <v>0</v>
      </c>
      <c r="D18" s="56">
        <v>0</v>
      </c>
      <c r="E18" s="83">
        <f t="shared" si="1"/>
        <v>0</v>
      </c>
      <c r="F18" s="62">
        <f t="shared" si="2"/>
        <v>1</v>
      </c>
    </row>
    <row r="19" spans="1:6" x14ac:dyDescent="0.35">
      <c r="A19" s="91" t="s">
        <v>123</v>
      </c>
      <c r="B19" s="89">
        <v>22</v>
      </c>
      <c r="C19" s="82">
        <v>186852.64</v>
      </c>
      <c r="D19" s="56">
        <f t="shared" si="0"/>
        <v>8493.3018181818188</v>
      </c>
      <c r="E19" s="83">
        <f t="shared" si="1"/>
        <v>318.36909638114105</v>
      </c>
      <c r="F19" s="62">
        <f t="shared" si="2"/>
        <v>5</v>
      </c>
    </row>
    <row r="20" spans="1:6" x14ac:dyDescent="0.35">
      <c r="A20" s="91" t="s">
        <v>124</v>
      </c>
      <c r="B20" s="89">
        <v>0</v>
      </c>
      <c r="C20" s="82">
        <v>0</v>
      </c>
      <c r="D20" s="56">
        <v>0</v>
      </c>
      <c r="E20" s="83">
        <f t="shared" si="1"/>
        <v>0</v>
      </c>
      <c r="F20" s="62">
        <f t="shared" si="2"/>
        <v>1</v>
      </c>
    </row>
    <row r="21" spans="1:6" x14ac:dyDescent="0.35">
      <c r="A21" s="91" t="s">
        <v>125</v>
      </c>
      <c r="B21" s="89">
        <v>0</v>
      </c>
      <c r="C21" s="82">
        <v>0</v>
      </c>
      <c r="D21" s="56">
        <v>0</v>
      </c>
      <c r="E21" s="83">
        <f t="shared" si="1"/>
        <v>0</v>
      </c>
      <c r="F21" s="62">
        <f t="shared" si="2"/>
        <v>1</v>
      </c>
    </row>
    <row r="22" spans="1:6" x14ac:dyDescent="0.35">
      <c r="A22" s="91" t="s">
        <v>126</v>
      </c>
      <c r="B22" s="89">
        <v>5</v>
      </c>
      <c r="C22" s="82">
        <v>8500</v>
      </c>
      <c r="D22" s="56">
        <f t="shared" si="0"/>
        <v>1700</v>
      </c>
      <c r="E22" s="83">
        <f t="shared" si="1"/>
        <v>63.724035179030246</v>
      </c>
      <c r="F22" s="62">
        <f t="shared" si="2"/>
        <v>4</v>
      </c>
    </row>
    <row r="23" spans="1:6" x14ac:dyDescent="0.35">
      <c r="A23" s="91" t="s">
        <v>127</v>
      </c>
      <c r="B23" s="89">
        <v>0</v>
      </c>
      <c r="C23" s="82">
        <v>0</v>
      </c>
      <c r="D23" s="56">
        <v>0</v>
      </c>
      <c r="E23" s="83">
        <f t="shared" si="1"/>
        <v>0</v>
      </c>
      <c r="F23" s="62">
        <f t="shared" si="2"/>
        <v>1</v>
      </c>
    </row>
    <row r="24" spans="1:6" x14ac:dyDescent="0.35">
      <c r="A24" s="91" t="s">
        <v>128</v>
      </c>
      <c r="B24" s="89">
        <v>7</v>
      </c>
      <c r="C24" s="82">
        <v>78833</v>
      </c>
      <c r="D24" s="56">
        <f t="shared" si="0"/>
        <v>11261.857142857143</v>
      </c>
      <c r="E24" s="83">
        <f t="shared" si="1"/>
        <v>422.14763573684809</v>
      </c>
      <c r="F24" s="62">
        <f t="shared" si="2"/>
        <v>5</v>
      </c>
    </row>
    <row r="25" spans="1:6" x14ac:dyDescent="0.35">
      <c r="A25" s="91" t="s">
        <v>129</v>
      </c>
      <c r="B25" s="89">
        <v>0</v>
      </c>
      <c r="C25" s="82">
        <v>0</v>
      </c>
      <c r="D25" s="56">
        <v>0</v>
      </c>
      <c r="E25" s="83">
        <f t="shared" si="1"/>
        <v>0</v>
      </c>
      <c r="F25" s="62">
        <f t="shared" si="2"/>
        <v>1</v>
      </c>
    </row>
    <row r="26" spans="1:6" x14ac:dyDescent="0.35">
      <c r="A26" s="91" t="s">
        <v>130</v>
      </c>
      <c r="B26" s="89">
        <v>0</v>
      </c>
      <c r="C26" s="82">
        <v>0</v>
      </c>
      <c r="D26" s="56">
        <v>0</v>
      </c>
      <c r="E26" s="83">
        <f t="shared" si="1"/>
        <v>0</v>
      </c>
      <c r="F26" s="62">
        <f t="shared" si="2"/>
        <v>1</v>
      </c>
    </row>
    <row r="27" spans="1:6" x14ac:dyDescent="0.35">
      <c r="A27" s="91" t="s">
        <v>131</v>
      </c>
      <c r="B27" s="89">
        <v>0</v>
      </c>
      <c r="C27" s="82">
        <v>0</v>
      </c>
      <c r="D27" s="56">
        <v>0</v>
      </c>
      <c r="E27" s="83">
        <f t="shared" si="1"/>
        <v>0</v>
      </c>
      <c r="F27" s="62">
        <f t="shared" si="2"/>
        <v>1</v>
      </c>
    </row>
    <row r="28" spans="1:6" x14ac:dyDescent="0.35">
      <c r="A28" s="91" t="s">
        <v>132</v>
      </c>
      <c r="B28" s="89">
        <v>0</v>
      </c>
      <c r="C28" s="82">
        <v>0</v>
      </c>
      <c r="D28" s="56">
        <v>0</v>
      </c>
      <c r="E28" s="83">
        <f t="shared" si="1"/>
        <v>0</v>
      </c>
      <c r="F28" s="62">
        <f t="shared" si="2"/>
        <v>1</v>
      </c>
    </row>
    <row r="29" spans="1:6" x14ac:dyDescent="0.35">
      <c r="A29" s="91" t="s">
        <v>133</v>
      </c>
      <c r="B29" s="89">
        <v>0</v>
      </c>
      <c r="C29" s="82">
        <v>0</v>
      </c>
      <c r="D29" s="56">
        <v>0</v>
      </c>
      <c r="E29" s="83">
        <f t="shared" si="1"/>
        <v>0</v>
      </c>
      <c r="F29" s="62">
        <f t="shared" si="2"/>
        <v>1</v>
      </c>
    </row>
    <row r="30" spans="1:6" x14ac:dyDescent="0.35">
      <c r="A30" s="91" t="s">
        <v>134</v>
      </c>
      <c r="B30" s="89">
        <v>0</v>
      </c>
      <c r="C30" s="82">
        <v>0</v>
      </c>
      <c r="D30" s="56">
        <v>0</v>
      </c>
      <c r="E30" s="83">
        <f t="shared" si="1"/>
        <v>0</v>
      </c>
      <c r="F30" s="62">
        <f t="shared" si="2"/>
        <v>1</v>
      </c>
    </row>
    <row r="31" spans="1:6" x14ac:dyDescent="0.35">
      <c r="A31" s="91" t="s">
        <v>135</v>
      </c>
      <c r="B31" s="89">
        <v>0</v>
      </c>
      <c r="C31" s="82">
        <v>0</v>
      </c>
      <c r="D31" s="56">
        <v>0</v>
      </c>
      <c r="E31" s="83">
        <f t="shared" si="1"/>
        <v>0</v>
      </c>
      <c r="F31" s="62">
        <f t="shared" si="2"/>
        <v>1</v>
      </c>
    </row>
    <row r="32" spans="1:6" x14ac:dyDescent="0.35">
      <c r="A32" s="91" t="s">
        <v>136</v>
      </c>
      <c r="B32" s="89">
        <v>30</v>
      </c>
      <c r="C32" s="82">
        <v>202046.9</v>
      </c>
      <c r="D32" s="56">
        <f t="shared" si="0"/>
        <v>6734.8966666666665</v>
      </c>
      <c r="E32" s="83">
        <f t="shared" si="1"/>
        <v>252.45576006694131</v>
      </c>
      <c r="F32" s="62">
        <f t="shared" si="2"/>
        <v>5</v>
      </c>
    </row>
    <row r="33" spans="1:6" x14ac:dyDescent="0.35">
      <c r="A33" s="91" t="s">
        <v>137</v>
      </c>
      <c r="B33" s="89">
        <v>0</v>
      </c>
      <c r="C33" s="82">
        <v>0</v>
      </c>
      <c r="D33" s="56">
        <v>0</v>
      </c>
      <c r="E33" s="83">
        <f t="shared" si="1"/>
        <v>0</v>
      </c>
      <c r="F33" s="62">
        <f t="shared" si="2"/>
        <v>1</v>
      </c>
    </row>
    <row r="34" spans="1:6" x14ac:dyDescent="0.35">
      <c r="A34" s="91" t="s">
        <v>138</v>
      </c>
      <c r="B34" s="89">
        <v>0</v>
      </c>
      <c r="C34" s="84">
        <v>0</v>
      </c>
      <c r="D34" s="56">
        <v>0</v>
      </c>
      <c r="E34" s="83">
        <f t="shared" si="1"/>
        <v>0</v>
      </c>
      <c r="F34" s="62">
        <f t="shared" si="2"/>
        <v>1</v>
      </c>
    </row>
    <row r="35" spans="1:6" x14ac:dyDescent="0.35">
      <c r="A35" s="91" t="s">
        <v>139</v>
      </c>
      <c r="B35" s="59">
        <v>0</v>
      </c>
      <c r="C35" s="85">
        <v>0</v>
      </c>
      <c r="D35" s="56">
        <v>0</v>
      </c>
      <c r="E35" s="83">
        <f t="shared" si="1"/>
        <v>0</v>
      </c>
      <c r="F35" s="62">
        <f t="shared" si="2"/>
        <v>1</v>
      </c>
    </row>
    <row r="36" spans="1:6" x14ac:dyDescent="0.35">
      <c r="A36" s="91" t="s">
        <v>140</v>
      </c>
      <c r="B36" s="59">
        <v>0</v>
      </c>
      <c r="C36" s="84">
        <v>0</v>
      </c>
      <c r="D36" s="56">
        <v>0</v>
      </c>
      <c r="E36" s="83">
        <f t="shared" si="1"/>
        <v>0</v>
      </c>
      <c r="F36" s="62">
        <f t="shared" si="2"/>
        <v>1</v>
      </c>
    </row>
    <row r="37" spans="1:6" x14ac:dyDescent="0.35">
      <c r="A37" s="91" t="s">
        <v>141</v>
      </c>
      <c r="B37" s="89">
        <v>0</v>
      </c>
      <c r="C37" s="84">
        <v>0</v>
      </c>
      <c r="D37" s="56">
        <v>0</v>
      </c>
      <c r="E37" s="83">
        <f t="shared" si="1"/>
        <v>0</v>
      </c>
      <c r="F37" s="62">
        <f t="shared" si="2"/>
        <v>1</v>
      </c>
    </row>
    <row r="38" spans="1:6" x14ac:dyDescent="0.35">
      <c r="A38" s="91" t="s">
        <v>142</v>
      </c>
      <c r="B38" s="89">
        <v>0</v>
      </c>
      <c r="C38" s="84">
        <v>0</v>
      </c>
      <c r="D38" s="56">
        <v>0</v>
      </c>
      <c r="E38" s="83">
        <f t="shared" si="1"/>
        <v>0</v>
      </c>
      <c r="F38" s="62">
        <f t="shared" si="2"/>
        <v>1</v>
      </c>
    </row>
    <row r="39" spans="1:6" x14ac:dyDescent="0.35">
      <c r="A39" s="91" t="s">
        <v>143</v>
      </c>
      <c r="B39" s="59">
        <v>0</v>
      </c>
      <c r="C39" s="84">
        <v>0</v>
      </c>
      <c r="D39" s="56">
        <v>0</v>
      </c>
      <c r="E39" s="83">
        <f t="shared" si="1"/>
        <v>0</v>
      </c>
      <c r="F39" s="62">
        <f t="shared" si="2"/>
        <v>1</v>
      </c>
    </row>
    <row r="40" spans="1:6" x14ac:dyDescent="0.35">
      <c r="A40" s="91" t="s">
        <v>144</v>
      </c>
      <c r="B40" s="59">
        <v>0</v>
      </c>
      <c r="C40" s="84">
        <v>0</v>
      </c>
      <c r="D40" s="56">
        <v>0</v>
      </c>
      <c r="E40" s="83">
        <f t="shared" si="1"/>
        <v>0</v>
      </c>
      <c r="F40" s="62">
        <f t="shared" si="2"/>
        <v>1</v>
      </c>
    </row>
    <row r="41" spans="1:6" x14ac:dyDescent="0.35">
      <c r="A41" s="91" t="s">
        <v>145</v>
      </c>
      <c r="B41" s="59">
        <v>0</v>
      </c>
      <c r="C41" s="84">
        <v>0</v>
      </c>
      <c r="D41" s="56">
        <v>0</v>
      </c>
      <c r="E41" s="83">
        <f t="shared" si="1"/>
        <v>0</v>
      </c>
      <c r="F41" s="62">
        <f t="shared" si="2"/>
        <v>1</v>
      </c>
    </row>
    <row r="42" spans="1:6" x14ac:dyDescent="0.35">
      <c r="A42" s="91" t="s">
        <v>146</v>
      </c>
      <c r="B42" s="59">
        <v>0</v>
      </c>
      <c r="C42" s="84">
        <v>0</v>
      </c>
      <c r="D42" s="56">
        <v>0</v>
      </c>
      <c r="E42" s="83">
        <f t="shared" si="1"/>
        <v>0</v>
      </c>
      <c r="F42" s="62">
        <f t="shared" si="2"/>
        <v>1</v>
      </c>
    </row>
    <row r="43" spans="1:6" x14ac:dyDescent="0.35">
      <c r="A43" s="91" t="s">
        <v>147</v>
      </c>
      <c r="B43" s="59">
        <v>0</v>
      </c>
      <c r="C43" s="84">
        <v>0</v>
      </c>
      <c r="D43" s="56">
        <v>0</v>
      </c>
      <c r="E43" s="83">
        <f t="shared" si="1"/>
        <v>0</v>
      </c>
      <c r="F43" s="62">
        <f t="shared" si="2"/>
        <v>1</v>
      </c>
    </row>
    <row r="44" spans="1:6" x14ac:dyDescent="0.35">
      <c r="A44" s="91" t="s">
        <v>148</v>
      </c>
      <c r="B44" s="59">
        <v>0</v>
      </c>
      <c r="C44" s="84">
        <v>0</v>
      </c>
      <c r="D44" s="56">
        <v>0</v>
      </c>
      <c r="E44" s="83">
        <f t="shared" si="1"/>
        <v>0</v>
      </c>
      <c r="F44" s="62">
        <f t="shared" si="2"/>
        <v>1</v>
      </c>
    </row>
    <row r="45" spans="1:6" x14ac:dyDescent="0.35">
      <c r="A45" s="91" t="s">
        <v>149</v>
      </c>
      <c r="B45" s="59">
        <v>0</v>
      </c>
      <c r="C45" s="84">
        <v>0</v>
      </c>
      <c r="D45" s="56">
        <v>0</v>
      </c>
      <c r="E45" s="83">
        <f t="shared" si="1"/>
        <v>0</v>
      </c>
      <c r="F45" s="62">
        <f t="shared" si="2"/>
        <v>1</v>
      </c>
    </row>
    <row r="46" spans="1:6" x14ac:dyDescent="0.35">
      <c r="A46" s="91" t="s">
        <v>150</v>
      </c>
      <c r="B46" s="59">
        <v>0</v>
      </c>
      <c r="C46" s="84">
        <v>0</v>
      </c>
      <c r="D46" s="56">
        <v>0</v>
      </c>
      <c r="E46" s="83">
        <f t="shared" si="1"/>
        <v>0</v>
      </c>
      <c r="F46" s="62">
        <f t="shared" si="2"/>
        <v>1</v>
      </c>
    </row>
    <row r="47" spans="1:6" x14ac:dyDescent="0.35">
      <c r="A47" s="91" t="s">
        <v>151</v>
      </c>
      <c r="B47" s="59">
        <v>0</v>
      </c>
      <c r="C47" s="84">
        <v>0</v>
      </c>
      <c r="D47" s="56">
        <v>0</v>
      </c>
      <c r="E47" s="83">
        <f t="shared" si="1"/>
        <v>0</v>
      </c>
      <c r="F47" s="62">
        <f t="shared" si="2"/>
        <v>1</v>
      </c>
    </row>
    <row r="48" spans="1:6" x14ac:dyDescent="0.35">
      <c r="A48" s="91" t="s">
        <v>152</v>
      </c>
      <c r="B48" s="59">
        <v>0</v>
      </c>
      <c r="C48" s="84">
        <v>0</v>
      </c>
      <c r="D48" s="56">
        <v>0</v>
      </c>
      <c r="E48" s="83">
        <f t="shared" si="1"/>
        <v>0</v>
      </c>
      <c r="F48" s="62">
        <f t="shared" si="2"/>
        <v>1</v>
      </c>
    </row>
    <row r="49" spans="1:6" x14ac:dyDescent="0.35">
      <c r="A49" s="91" t="s">
        <v>153</v>
      </c>
      <c r="B49" s="59">
        <v>0</v>
      </c>
      <c r="C49" s="84">
        <v>0</v>
      </c>
      <c r="D49" s="56">
        <v>0</v>
      </c>
      <c r="E49" s="83">
        <f t="shared" si="1"/>
        <v>0</v>
      </c>
      <c r="F49" s="62">
        <f t="shared" si="2"/>
        <v>1</v>
      </c>
    </row>
    <row r="50" spans="1:6" x14ac:dyDescent="0.35">
      <c r="A50" s="91" t="s">
        <v>154</v>
      </c>
      <c r="B50" s="59">
        <v>0</v>
      </c>
      <c r="C50" s="84">
        <v>0</v>
      </c>
      <c r="D50" s="56">
        <v>0</v>
      </c>
      <c r="E50" s="83">
        <f t="shared" si="1"/>
        <v>0</v>
      </c>
      <c r="F50" s="62">
        <f t="shared" si="2"/>
        <v>1</v>
      </c>
    </row>
    <row r="51" spans="1:6" x14ac:dyDescent="0.35">
      <c r="A51" s="91" t="s">
        <v>155</v>
      </c>
      <c r="B51" s="59">
        <v>0</v>
      </c>
      <c r="C51" s="84">
        <v>0</v>
      </c>
      <c r="D51" s="56">
        <v>0</v>
      </c>
      <c r="E51" s="83">
        <f t="shared" si="1"/>
        <v>0</v>
      </c>
      <c r="F51" s="62">
        <f t="shared" si="2"/>
        <v>1</v>
      </c>
    </row>
    <row r="52" spans="1:6" x14ac:dyDescent="0.35">
      <c r="A52" s="91" t="s">
        <v>156</v>
      </c>
      <c r="B52" s="59">
        <v>0</v>
      </c>
      <c r="C52" s="84">
        <v>0</v>
      </c>
      <c r="D52" s="56">
        <v>0</v>
      </c>
      <c r="E52" s="83">
        <f t="shared" si="1"/>
        <v>0</v>
      </c>
      <c r="F52" s="62">
        <f t="shared" si="2"/>
        <v>1</v>
      </c>
    </row>
    <row r="53" spans="1:6" x14ac:dyDescent="0.35">
      <c r="A53" s="92" t="s">
        <v>157</v>
      </c>
      <c r="B53" s="60">
        <v>0</v>
      </c>
      <c r="C53" s="86">
        <v>0</v>
      </c>
      <c r="D53" s="57">
        <v>0</v>
      </c>
      <c r="E53" s="87">
        <f t="shared" si="1"/>
        <v>0</v>
      </c>
      <c r="F53" s="63">
        <f t="shared" si="2"/>
        <v>1</v>
      </c>
    </row>
    <row r="56" spans="1:6" x14ac:dyDescent="0.35">
      <c r="D56" s="32">
        <f>AVERAGE(D2:D53)</f>
        <v>2667.753219368351</v>
      </c>
    </row>
  </sheetData>
  <sheetProtection algorithmName="SHA-512" hashValue="MbASpe1GxJk0zydWvtphTf4J9X12Op5PXQyvzKHh0NX4XWP82ZbOW01Ef/us0bHBcriauItTRHqvNAstqeyQkQ==" saltValue="YtwmSlzIs1VvUlMpgh3dSQ==" spinCount="100000" sheet="1" objects="1" scenarios="1"/>
  <phoneticPr fontId="15"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94876453AAE54B9DD12AA6A16C9639" ma:contentTypeVersion="8" ma:contentTypeDescription="Create a new document." ma:contentTypeScope="" ma:versionID="d38a11612e2e4a2d415cd09d3e8deb9e">
  <xsd:schema xmlns:xsd="http://www.w3.org/2001/XMLSchema" xmlns:xs="http://www.w3.org/2001/XMLSchema" xmlns:p="http://schemas.microsoft.com/office/2006/metadata/properties" xmlns:ns2="3b6f061c-83da-413f-a503-a20cedfcf1ba" targetNamespace="http://schemas.microsoft.com/office/2006/metadata/properties" ma:root="true" ma:fieldsID="2c7a9a77b5072553c40c6fa5763811d3" ns2:_="">
    <xsd:import namespace="3b6f061c-83da-413f-a503-a20cedfcf1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6f061c-83da-413f-a503-a20cedfcf1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F21F4C-D3D6-4E11-9FDB-6191C1FCF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6f061c-83da-413f-a503-a20cedfcf1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69A68C-E8B6-4CD1-AC5E-F399B1368CA3}">
  <ds:schemaRefs>
    <ds:schemaRef ds:uri="http://schemas.microsoft.com/sharepoint/v3/contenttype/forms"/>
  </ds:schemaRefs>
</ds:datastoreItem>
</file>

<file path=customXml/itemProps3.xml><?xml version="1.0" encoding="utf-8"?>
<ds:datastoreItem xmlns:ds="http://schemas.openxmlformats.org/officeDocument/2006/customXml" ds:itemID="{3C071697-933E-48D7-8163-86D06BA7D11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6.3 Squid if formula_Calculated</vt:lpstr>
      <vt:lpstr>6.7_Squid</vt:lpstr>
      <vt:lpstr>Cat C_7_1</vt:lpstr>
      <vt:lpstr>Cat C_7_2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2022-05-19T11:15:17Z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0x010100B894876453AAE54B9DD12AA6A16C9639</vt:lpwstr>
  </property>
</Properties>
</file>