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A437DD47-232C-41DE-9F0F-FB8E1C23051A}" xr6:coauthVersionLast="47" xr6:coauthVersionMax="47" xr10:uidLastSave="{00000000-0000-0000-0000-000000000000}"/>
  <bookViews>
    <workbookView xWindow="4140" yWindow="920" windowWidth="26360" windowHeight="20400" tabRatio="918" xr2:uid="{00000000-000D-0000-FFFF-FFFF00000000}"/>
  </bookViews>
  <sheets>
    <sheet name="6.3 Squid if formula_Calculated" sheetId="20" r:id="rId1"/>
    <sheet name="6.7_Squid" sheetId="14" r:id="rId2"/>
    <sheet name="Cat B_7_1" sheetId="25" r:id="rId3"/>
    <sheet name="Cat B_7_2_Final" sheetId="30" r:id="rId4"/>
  </sheets>
  <definedNames>
    <definedName name="_xlnm._FilterDatabase" localSheetId="2" hidden="1">'Cat B_7_1'!$A$1:$F$1</definedName>
    <definedName name="Table1" localSheetId="3">#REF!</definedName>
    <definedName name="Table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30" l="1"/>
  <c r="D31" i="30"/>
  <c r="D30" i="30"/>
  <c r="D29" i="30"/>
  <c r="D27" i="30"/>
  <c r="D21" i="30"/>
  <c r="D20" i="30"/>
  <c r="D18" i="30"/>
  <c r="D17" i="30"/>
  <c r="D13" i="30"/>
  <c r="D11" i="30"/>
  <c r="D8" i="30"/>
  <c r="D7" i="30"/>
  <c r="D6" i="30"/>
  <c r="D2" i="30"/>
  <c r="D36" i="30" s="1"/>
  <c r="E2" i="25"/>
  <c r="E4" i="25"/>
  <c r="E5" i="25"/>
  <c r="E6" i="25"/>
  <c r="E7" i="25"/>
  <c r="E8" i="25"/>
  <c r="E9" i="25"/>
  <c r="E10" i="25"/>
  <c r="E11" i="25"/>
  <c r="E12" i="25"/>
  <c r="E13" i="25"/>
  <c r="E14" i="25"/>
  <c r="E15" i="25"/>
  <c r="E16" i="25"/>
  <c r="E17" i="25"/>
  <c r="E18" i="25"/>
  <c r="E19" i="25"/>
  <c r="E20" i="25"/>
  <c r="E21" i="25"/>
  <c r="E22" i="25"/>
  <c r="E23" i="25"/>
  <c r="E24" i="25"/>
  <c r="E25" i="25"/>
  <c r="E26" i="25"/>
  <c r="E28" i="25"/>
  <c r="E29" i="25"/>
  <c r="E30" i="25"/>
  <c r="E31" i="25"/>
  <c r="E32" i="25"/>
  <c r="E33" i="25"/>
  <c r="E34" i="25"/>
  <c r="F3" i="20"/>
  <c r="F2" i="20"/>
  <c r="E43" i="25" l="1"/>
  <c r="E5" i="30"/>
  <c r="F5" i="30" s="1"/>
  <c r="E22" i="30"/>
  <c r="E4" i="30"/>
  <c r="E6" i="30"/>
  <c r="F6" i="30" s="1"/>
  <c r="E21" i="30"/>
  <c r="F21" i="30" s="1"/>
  <c r="E20" i="30"/>
  <c r="F20" i="30" s="1"/>
  <c r="E7" i="30"/>
  <c r="F7" i="30" s="1"/>
  <c r="E27" i="30"/>
  <c r="F27" i="30" s="1"/>
  <c r="E25" i="30"/>
  <c r="F25" i="30" s="1"/>
  <c r="E15" i="30"/>
  <c r="F15" i="30" s="1"/>
  <c r="E28" i="30"/>
  <c r="F28" i="30" s="1"/>
  <c r="E11" i="30"/>
  <c r="F11" i="30" s="1"/>
  <c r="E34" i="30"/>
  <c r="F34" i="30" s="1"/>
  <c r="E24" i="30"/>
  <c r="F24" i="30" s="1"/>
  <c r="E14" i="30"/>
  <c r="F14" i="30" s="1"/>
  <c r="E33" i="30"/>
  <c r="F33" i="30" s="1"/>
  <c r="E23" i="30"/>
  <c r="F23" i="30" s="1"/>
  <c r="E10" i="30"/>
  <c r="F10" i="30" s="1"/>
  <c r="F4" i="30"/>
  <c r="E32" i="30"/>
  <c r="F32" i="30" s="1"/>
  <c r="E26" i="30"/>
  <c r="F26" i="30" s="1"/>
  <c r="F22" i="30"/>
  <c r="E19" i="30"/>
  <c r="F19" i="30" s="1"/>
  <c r="E16" i="30"/>
  <c r="F16" i="30" s="1"/>
  <c r="E9" i="30"/>
  <c r="F9" i="30" s="1"/>
  <c r="E3" i="30"/>
  <c r="F3" i="30" s="1"/>
  <c r="E12" i="30"/>
  <c r="F12" i="30" s="1"/>
  <c r="E29" i="30"/>
  <c r="F29" i="30" s="1"/>
  <c r="E30" i="30"/>
  <c r="F30" i="30" s="1"/>
  <c r="E17" i="30"/>
  <c r="F17" i="30" s="1"/>
  <c r="E18" i="30"/>
  <c r="F18" i="30" s="1"/>
  <c r="E8" i="30"/>
  <c r="F8" i="30" s="1"/>
  <c r="E13" i="30"/>
  <c r="F13" i="30" s="1"/>
  <c r="E31" i="30"/>
  <c r="F31" i="30" s="1"/>
  <c r="E2" i="30"/>
  <c r="F2" i="30" s="1"/>
  <c r="E36" i="25"/>
  <c r="F2" i="25" s="1"/>
  <c r="G2" i="25" s="1"/>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 i="20"/>
  <c r="F4" i="20"/>
  <c r="F11" i="25" l="1"/>
  <c r="G11" i="25" s="1"/>
  <c r="F26" i="25"/>
  <c r="F24" i="25"/>
  <c r="F18" i="25"/>
  <c r="G18" i="25" s="1"/>
  <c r="F32" i="25"/>
  <c r="F17" i="25"/>
  <c r="F9" i="25"/>
  <c r="F15" i="25"/>
  <c r="F5" i="25"/>
  <c r="F31" i="25"/>
  <c r="F4" i="25"/>
  <c r="F30" i="25"/>
  <c r="F25" i="25"/>
  <c r="F13" i="25"/>
  <c r="G13" i="25" s="1"/>
  <c r="F7" i="25"/>
  <c r="F22" i="25"/>
  <c r="F34" i="25"/>
  <c r="G34" i="25" s="1"/>
  <c r="F12" i="25"/>
  <c r="F23" i="25"/>
  <c r="F33" i="25"/>
  <c r="G33" i="25" s="1"/>
  <c r="F6" i="25"/>
  <c r="F21" i="25"/>
  <c r="F20" i="25"/>
  <c r="F14" i="25"/>
  <c r="G22" i="25" s="1"/>
  <c r="F28" i="25"/>
  <c r="G28" i="25" s="1"/>
  <c r="F27" i="25"/>
  <c r="F29" i="25"/>
  <c r="F8" i="25"/>
  <c r="F10" i="25"/>
  <c r="F19" i="25"/>
  <c r="G17" i="25" s="1"/>
  <c r="F3" i="25"/>
  <c r="G3" i="25" s="1"/>
  <c r="F16" i="25"/>
  <c r="G10" i="25"/>
  <c r="G5" i="25"/>
  <c r="G12" i="25"/>
  <c r="G4" i="20"/>
  <c r="H4" i="20" s="1"/>
  <c r="G2" i="20"/>
  <c r="H2" i="20" s="1"/>
  <c r="G3" i="20"/>
  <c r="H3" i="20" s="1"/>
  <c r="G5" i="20"/>
  <c r="H5" i="20" s="1"/>
  <c r="G6" i="20"/>
  <c r="H6" i="20" s="1"/>
  <c r="G7" i="20"/>
  <c r="H7" i="20" s="1"/>
  <c r="G8" i="20"/>
  <c r="H8" i="20" s="1"/>
  <c r="G9" i="20"/>
  <c r="H9" i="20" s="1"/>
  <c r="G10" i="20"/>
  <c r="H10" i="20" s="1"/>
  <c r="G11" i="20"/>
  <c r="H11" i="20" s="1"/>
  <c r="G12" i="20"/>
  <c r="H12" i="20" s="1"/>
  <c r="G13" i="20"/>
  <c r="H13" i="20" s="1"/>
  <c r="G14" i="20"/>
  <c r="H14" i="20" s="1"/>
  <c r="G15" i="20"/>
  <c r="H15" i="20" s="1"/>
  <c r="G16" i="20"/>
  <c r="H16" i="20" s="1"/>
  <c r="G17" i="20"/>
  <c r="H17" i="20" s="1"/>
  <c r="G18" i="20"/>
  <c r="H18" i="20" s="1"/>
  <c r="G19" i="20"/>
  <c r="H19" i="20" s="1"/>
  <c r="G20" i="20"/>
  <c r="H20" i="20" s="1"/>
  <c r="G21" i="20"/>
  <c r="H21" i="20" s="1"/>
  <c r="G22" i="20"/>
  <c r="H22" i="20" s="1"/>
  <c r="G23" i="20"/>
  <c r="H23" i="20" s="1"/>
  <c r="G24" i="20"/>
  <c r="H24" i="20" s="1"/>
  <c r="G25" i="20"/>
  <c r="H25" i="20" s="1"/>
  <c r="G26" i="20"/>
  <c r="H26" i="20" s="1"/>
  <c r="G27" i="20"/>
  <c r="H27" i="20" s="1"/>
  <c r="G28" i="20"/>
  <c r="H28" i="20" s="1"/>
  <c r="G29" i="20"/>
  <c r="H29" i="20" s="1"/>
  <c r="G30" i="20"/>
  <c r="H30" i="20" s="1"/>
  <c r="G31" i="20"/>
  <c r="H31" i="20" s="1"/>
  <c r="G32" i="20"/>
  <c r="H32" i="20" s="1"/>
  <c r="G33" i="20"/>
  <c r="H33" i="20" s="1"/>
  <c r="G34" i="20"/>
  <c r="H34" i="20" s="1"/>
  <c r="G14" i="25" l="1"/>
  <c r="G9" i="25"/>
  <c r="G15" i="25"/>
  <c r="G19" i="25"/>
  <c r="G16" i="25"/>
  <c r="G21" i="25"/>
  <c r="G27" i="25"/>
  <c r="G6" i="25"/>
  <c r="G32" i="25"/>
  <c r="G24" i="25"/>
  <c r="G30" i="25"/>
  <c r="G4" i="25"/>
  <c r="G23" i="25"/>
  <c r="G29" i="25"/>
  <c r="G20" i="25"/>
  <c r="G7" i="25"/>
  <c r="G26" i="25"/>
  <c r="G8" i="25"/>
  <c r="G31" i="25"/>
  <c r="G25" i="25"/>
</calcChain>
</file>

<file path=xl/sharedStrings.xml><?xml version="1.0" encoding="utf-8"?>
<sst xmlns="http://schemas.openxmlformats.org/spreadsheetml/2006/main" count="188" uniqueCount="82">
  <si>
    <t>Black%</t>
  </si>
  <si>
    <t>women%</t>
  </si>
  <si>
    <t>youth%</t>
  </si>
  <si>
    <t>disability%</t>
  </si>
  <si>
    <t>sum%</t>
  </si>
  <si>
    <t>score</t>
  </si>
  <si>
    <t>Points</t>
  </si>
  <si>
    <t>B</t>
  </si>
  <si>
    <t>Application number</t>
  </si>
  <si>
    <t>%</t>
  </si>
  <si>
    <t>Final score</t>
  </si>
  <si>
    <t>The final point awarded is made up of the level of transformation in 2020 as well as the percentage increase in the level of transformation (from the date they were awarded a right until 2020). The final score therefore uses their level of transformation in 2020 and adds an increase, based on the % increase in transformation during the period of the right, relative to the average increase in transformation of the sector over that period. However, the level of transformation in 2020 is used to weight the increase attributed to % increase in transformation. This gives a higher weight to entities that are more transformed in 2020. In this way, higher level of transformation is rewarded and a higher % increase in transformation over the period of the right is also rewarded. However, if the % increase in transformation over the period of the right is less than the sector average, the entity is penalised.</t>
  </si>
  <si>
    <t>Transformation level</t>
  </si>
  <si>
    <t>0-19</t>
  </si>
  <si>
    <t>20-29</t>
  </si>
  <si>
    <t>30-39</t>
  </si>
  <si>
    <t>40-49</t>
  </si>
  <si>
    <t>50-59</t>
  </si>
  <si>
    <t>60-69</t>
  </si>
  <si>
    <t>70-79</t>
  </si>
  <si>
    <t>80-100</t>
  </si>
  <si>
    <t>6_7_Squid</t>
  </si>
  <si>
    <t>(What capital payments have been made out over the last 5 years to employees through any employee ownership scheme?)</t>
  </si>
  <si>
    <t>No of payments</t>
  </si>
  <si>
    <t>Score</t>
  </si>
  <si>
    <t>Category</t>
  </si>
  <si>
    <t>Permanent_employees</t>
  </si>
  <si>
    <t>Total_wages_ permanent</t>
  </si>
  <si>
    <t>Performance Range</t>
  </si>
  <si>
    <t>Range</t>
  </si>
  <si>
    <t xml:space="preserve"> &lt;1</t>
  </si>
  <si>
    <t>1-3</t>
  </si>
  <si>
    <t>4-6</t>
  </si>
  <si>
    <t>7-10</t>
  </si>
  <si>
    <t>11-20</t>
  </si>
  <si>
    <t>21-30</t>
  </si>
  <si>
    <t>31-40</t>
  </si>
  <si>
    <t>41-60</t>
  </si>
  <si>
    <t>61-80</t>
  </si>
  <si>
    <t>81-100</t>
  </si>
  <si>
    <t xml:space="preserve">Part_Time_employees </t>
  </si>
  <si>
    <t>Total_wage</t>
  </si>
  <si>
    <t>j/c range</t>
  </si>
  <si>
    <t xml:space="preserve"> &lt;5</t>
  </si>
  <si>
    <t>5-20</t>
  </si>
  <si>
    <t>21-50</t>
  </si>
  <si>
    <t>51-80</t>
  </si>
  <si>
    <t>Applicant 1</t>
  </si>
  <si>
    <t>Applicant 2</t>
  </si>
  <si>
    <t>Applicant 3</t>
  </si>
  <si>
    <t>Applicant 4</t>
  </si>
  <si>
    <t>Applicant 5</t>
  </si>
  <si>
    <t>Applicant 6</t>
  </si>
  <si>
    <t>Applicant 7</t>
  </si>
  <si>
    <t>Applicant 8</t>
  </si>
  <si>
    <t>Applicant 9</t>
  </si>
  <si>
    <t>Applicant 10</t>
  </si>
  <si>
    <t>Applicant 11</t>
  </si>
  <si>
    <t>Applicant 12</t>
  </si>
  <si>
    <t>Applicant 13</t>
  </si>
  <si>
    <t>Applicant 14</t>
  </si>
  <si>
    <t>Applicant 15</t>
  </si>
  <si>
    <t>Applicant 16</t>
  </si>
  <si>
    <t>Applicant 17</t>
  </si>
  <si>
    <t>Applicant 18</t>
  </si>
  <si>
    <t>Applicant 19</t>
  </si>
  <si>
    <t>Applicant 20</t>
  </si>
  <si>
    <t>Applicant 21</t>
  </si>
  <si>
    <t>Applicant 22</t>
  </si>
  <si>
    <t>Applicant 23</t>
  </si>
  <si>
    <t>Applicant 24</t>
  </si>
  <si>
    <t>Applicant 25</t>
  </si>
  <si>
    <t>Applicant 26</t>
  </si>
  <si>
    <t>Applicant 27</t>
  </si>
  <si>
    <t>Applicant 28</t>
  </si>
  <si>
    <t>Applicant 29</t>
  </si>
  <si>
    <t>Applicant 30</t>
  </si>
  <si>
    <t>Applicant 31</t>
  </si>
  <si>
    <t>Applicant 32</t>
  </si>
  <si>
    <t>Applicant 33</t>
  </si>
  <si>
    <t>Wages/employees</t>
  </si>
  <si>
    <t>%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</si>
</sst>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R&quot;#,##0;[Red]\-&quot;R&quot;#,##0"/>
    <numFmt numFmtId="164" formatCode="0.0"/>
  </numFmts>
  <fonts count="11" x14ac:knownFonts="1">
    <font>
      <sz val="11"/>
      <color theme="1"/>
      <name val="Calibri"/>
      <family val="2"/>
      <scheme val="minor"/>
    </font>
    <font>
      <b/>
      <sz val="14"/>
      <color theme="1"/>
      <name val="Calibri"/>
      <family val="2"/>
      <scheme val="minor"/>
    </font>
    <font>
      <b/>
      <sz val="11"/>
      <color rgb="FF000000"/>
      <name val="Calibri"/>
      <family val="2"/>
      <scheme val="minor"/>
    </font>
    <font>
      <sz val="11"/>
      <color rgb="FF9C57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4"/>
      <color theme="0"/>
      <name val="Calibri"/>
      <family val="2"/>
      <scheme val="minor"/>
    </font>
    <font>
      <sz val="11"/>
      <color rgb="FF000000"/>
      <name val="Calibri"/>
      <family val="2"/>
      <scheme val="minor"/>
    </font>
    <font>
      <sz val="8"/>
      <name val="Calibri"/>
      <family val="2"/>
      <scheme val="minor"/>
    </font>
    <font>
      <b/>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EB9C"/>
      </patternFill>
    </fill>
    <fill>
      <patternFill patternType="solid">
        <fgColor theme="1"/>
        <bgColor indexed="64"/>
      </patternFill>
    </fill>
    <fill>
      <patternFill patternType="solid">
        <fgColor theme="0" tint="-0.34998626667073579"/>
        <bgColor rgb="FF000000"/>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s>
  <cellStyleXfs count="2">
    <xf numFmtId="0" fontId="0" fillId="0" borderId="0"/>
    <xf numFmtId="0" fontId="3" fillId="3" borderId="0" applyNumberFormat="0" applyBorder="0" applyAlignment="0" applyProtection="0"/>
  </cellStyleXfs>
  <cellXfs count="78">
    <xf numFmtId="0" fontId="0" fillId="0" borderId="0" xfId="0"/>
    <xf numFmtId="0" fontId="5" fillId="0" borderId="0" xfId="0" applyFont="1"/>
    <xf numFmtId="6" fontId="0" fillId="0" borderId="0" xfId="0" applyNumberFormat="1"/>
    <xf numFmtId="9" fontId="0" fillId="0" borderId="0" xfId="0" applyNumberFormat="1"/>
    <xf numFmtId="16" fontId="4" fillId="0" borderId="0" xfId="0" applyNumberFormat="1" applyFont="1"/>
    <xf numFmtId="0" fontId="1" fillId="0" borderId="1" xfId="0" applyFont="1" applyBorder="1"/>
    <xf numFmtId="0" fontId="7" fillId="4" borderId="1" xfId="0" applyFont="1" applyFill="1" applyBorder="1"/>
    <xf numFmtId="1" fontId="8" fillId="0" borderId="0" xfId="1" applyNumberFormat="1" applyFont="1" applyFill="1"/>
    <xf numFmtId="0" fontId="8" fillId="0" borderId="0" xfId="0" applyFont="1"/>
    <xf numFmtId="0" fontId="5" fillId="2" borderId="2" xfId="0" applyFont="1" applyFill="1" applyBorder="1"/>
    <xf numFmtId="164" fontId="5" fillId="0" borderId="0" xfId="0" applyNumberFormat="1" applyFont="1"/>
    <xf numFmtId="0" fontId="0" fillId="0" borderId="0" xfId="0" applyAlignment="1">
      <alignment horizontal="center" vertical="center" wrapText="1"/>
    </xf>
    <xf numFmtId="0" fontId="5" fillId="0" borderId="2" xfId="0" applyFont="1" applyBorder="1"/>
    <xf numFmtId="0" fontId="5" fillId="2" borderId="3" xfId="0" applyFont="1" applyFill="1" applyBorder="1"/>
    <xf numFmtId="0" fontId="8" fillId="0" borderId="2" xfId="0" applyFont="1" applyBorder="1"/>
    <xf numFmtId="0" fontId="2" fillId="0" borderId="2" xfId="0" applyFont="1" applyBorder="1" applyAlignment="1">
      <alignment horizontal="right"/>
    </xf>
    <xf numFmtId="49" fontId="2" fillId="0" borderId="2" xfId="0" applyNumberFormat="1" applyFont="1" applyBorder="1" applyAlignment="1">
      <alignment horizontal="right"/>
    </xf>
    <xf numFmtId="0" fontId="2" fillId="0" borderId="2" xfId="0" applyFont="1" applyFill="1" applyBorder="1"/>
    <xf numFmtId="0" fontId="8" fillId="0" borderId="2" xfId="0" applyFont="1" applyFill="1" applyBorder="1"/>
    <xf numFmtId="49" fontId="8" fillId="0" borderId="2" xfId="0" applyNumberFormat="1" applyFont="1" applyFill="1" applyBorder="1"/>
    <xf numFmtId="0" fontId="8" fillId="0" borderId="4" xfId="0" applyFont="1" applyFill="1" applyBorder="1"/>
    <xf numFmtId="0" fontId="2" fillId="0" borderId="4" xfId="0" applyFont="1" applyFill="1" applyBorder="1"/>
    <xf numFmtId="0" fontId="8" fillId="0" borderId="1" xfId="0" applyFont="1" applyFill="1" applyBorder="1"/>
    <xf numFmtId="0" fontId="2" fillId="0" borderId="1" xfId="0" applyFont="1" applyFill="1" applyBorder="1"/>
    <xf numFmtId="0" fontId="8" fillId="0" borderId="0" xfId="0" applyFont="1" applyBorder="1"/>
    <xf numFmtId="0" fontId="8" fillId="0" borderId="10" xfId="0" applyFont="1" applyBorder="1"/>
    <xf numFmtId="164" fontId="8" fillId="0" borderId="13" xfId="0" applyNumberFormat="1" applyFont="1" applyBorder="1"/>
    <xf numFmtId="164" fontId="8" fillId="0" borderId="14" xfId="0" applyNumberFormat="1" applyFont="1" applyBorder="1"/>
    <xf numFmtId="0" fontId="8" fillId="0" borderId="13" xfId="0" applyFont="1" applyBorder="1"/>
    <xf numFmtId="0" fontId="8" fillId="0" borderId="14" xfId="0" applyFont="1" applyBorder="1"/>
    <xf numFmtId="0" fontId="0" fillId="0" borderId="0" xfId="0" applyFont="1"/>
    <xf numFmtId="1" fontId="0" fillId="0" borderId="0" xfId="0" applyNumberFormat="1" applyFont="1"/>
    <xf numFmtId="164" fontId="3" fillId="0" borderId="0" xfId="1" applyNumberFormat="1" applyFont="1" applyFill="1"/>
    <xf numFmtId="164" fontId="0" fillId="0" borderId="0" xfId="0" applyNumberFormat="1" applyFont="1"/>
    <xf numFmtId="0" fontId="5" fillId="0" borderId="5" xfId="0" applyFont="1" applyFill="1" applyBorder="1"/>
    <xf numFmtId="0" fontId="0" fillId="0" borderId="6" xfId="0" applyFont="1" applyBorder="1"/>
    <xf numFmtId="164" fontId="5" fillId="0" borderId="6" xfId="0" applyNumberFormat="1" applyFont="1" applyBorder="1"/>
    <xf numFmtId="0" fontId="5" fillId="0" borderId="7" xfId="0" applyFont="1" applyFill="1" applyBorder="1"/>
    <xf numFmtId="0" fontId="0" fillId="0" borderId="0" xfId="0" applyFont="1" applyBorder="1"/>
    <xf numFmtId="164" fontId="5" fillId="0" borderId="0" xfId="0" applyNumberFormat="1" applyFont="1" applyBorder="1"/>
    <xf numFmtId="0" fontId="5" fillId="0" borderId="9" xfId="0" applyFont="1" applyFill="1" applyBorder="1"/>
    <xf numFmtId="0" fontId="0" fillId="0" borderId="10" xfId="0" applyFont="1" applyBorder="1"/>
    <xf numFmtId="164" fontId="5" fillId="0" borderId="10" xfId="0" applyNumberFormat="1" applyFont="1" applyBorder="1"/>
    <xf numFmtId="0" fontId="0" fillId="0" borderId="12" xfId="0" applyFont="1" applyBorder="1"/>
    <xf numFmtId="0" fontId="0" fillId="0" borderId="13" xfId="0" applyFont="1" applyBorder="1"/>
    <xf numFmtId="0" fontId="0" fillId="0" borderId="14" xfId="0" applyFont="1" applyBorder="1"/>
    <xf numFmtId="0" fontId="5" fillId="0" borderId="12" xfId="0" applyFont="1" applyFill="1" applyBorder="1"/>
    <xf numFmtId="0" fontId="5" fillId="0" borderId="13" xfId="0" applyFont="1" applyFill="1" applyBorder="1"/>
    <xf numFmtId="0" fontId="5" fillId="0" borderId="14" xfId="0" applyFont="1" applyFill="1" applyBorder="1"/>
    <xf numFmtId="0" fontId="5" fillId="6" borderId="0" xfId="0" applyFont="1" applyFill="1" applyAlignment="1">
      <alignment horizontal="center" vertical="center" wrapText="1"/>
    </xf>
    <xf numFmtId="0" fontId="5" fillId="6" borderId="4"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 xfId="0" applyFont="1" applyFill="1" applyBorder="1" applyAlignment="1">
      <alignment horizontal="center" vertical="center" wrapText="1"/>
    </xf>
    <xf numFmtId="1" fontId="8" fillId="0" borderId="0" xfId="0" applyNumberFormat="1" applyFont="1" applyBorder="1"/>
    <xf numFmtId="1" fontId="8" fillId="0" borderId="10" xfId="0" applyNumberFormat="1" applyFont="1" applyBorder="1"/>
    <xf numFmtId="1" fontId="8" fillId="0" borderId="13" xfId="0" applyNumberFormat="1" applyFont="1" applyBorder="1"/>
    <xf numFmtId="1" fontId="8" fillId="0" borderId="14" xfId="0" applyNumberFormat="1" applyFont="1" applyBorder="1"/>
    <xf numFmtId="1" fontId="0" fillId="0" borderId="13" xfId="0" applyNumberFormat="1" applyFont="1" applyBorder="1"/>
    <xf numFmtId="1" fontId="0" fillId="0" borderId="12" xfId="0" applyNumberFormat="1" applyFont="1" applyFill="1" applyBorder="1"/>
    <xf numFmtId="0" fontId="0" fillId="0" borderId="8" xfId="0" applyFont="1" applyFill="1" applyBorder="1"/>
    <xf numFmtId="1" fontId="0" fillId="0" borderId="13" xfId="0" applyNumberFormat="1" applyFont="1" applyFill="1" applyBorder="1"/>
    <xf numFmtId="0" fontId="0" fillId="0" borderId="0" xfId="0" applyFont="1" applyFill="1"/>
    <xf numFmtId="1" fontId="0" fillId="0" borderId="14" xfId="0" applyNumberFormat="1" applyFont="1" applyBorder="1"/>
    <xf numFmtId="1" fontId="0" fillId="0" borderId="14" xfId="0" applyNumberFormat="1" applyFont="1" applyFill="1" applyBorder="1"/>
    <xf numFmtId="0" fontId="0" fillId="0" borderId="11" xfId="0" applyFont="1" applyFill="1" applyBorder="1"/>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wrapText="1"/>
    </xf>
    <xf numFmtId="0" fontId="2" fillId="0" borderId="13" xfId="0" applyFont="1" applyFill="1" applyBorder="1"/>
    <xf numFmtId="0" fontId="2" fillId="0" borderId="14" xfId="0" applyFont="1" applyFill="1" applyBorder="1"/>
    <xf numFmtId="0" fontId="2" fillId="0" borderId="7" xfId="0" applyFont="1" applyFill="1" applyBorder="1"/>
    <xf numFmtId="0" fontId="2" fillId="0" borderId="9" xfId="0" applyFont="1" applyFill="1" applyBorder="1"/>
    <xf numFmtId="0" fontId="0" fillId="0" borderId="0" xfId="0" applyFont="1" applyAlignment="1">
      <alignment horizontal="left" wrapText="1"/>
    </xf>
    <xf numFmtId="0" fontId="6" fillId="4" borderId="0" xfId="0" applyFont="1" applyFill="1" applyAlignment="1">
      <alignment horizontal="center" vertical="center" wrapText="1"/>
    </xf>
    <xf numFmtId="0" fontId="0" fillId="0" borderId="0" xfId="0" applyAlignment="1">
      <alignment horizontal="center" wrapText="1"/>
    </xf>
  </cellXfs>
  <cellStyles count="2">
    <cellStyle name="Neutral" xfId="1" builtinId="2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F06EB-CED8-43D4-8A57-835295CD47CD}">
  <dimension ref="A1:W78"/>
  <sheetViews>
    <sheetView tabSelected="1" zoomScaleNormal="100" workbookViewId="0">
      <selection activeCell="M30" sqref="M30"/>
    </sheetView>
  </sheetViews>
  <sheetFormatPr defaultRowHeight="14.5" x14ac:dyDescent="0.35"/>
  <cols>
    <col min="1" max="8" width="12.1796875" style="30" customWidth="1"/>
    <col min="9" max="10" width="12.453125" style="30" customWidth="1"/>
    <col min="11" max="11" width="13" style="30" customWidth="1"/>
    <col min="12" max="13" width="13.90625" style="30" customWidth="1"/>
    <col min="14" max="14" width="13.453125" style="30" customWidth="1"/>
    <col min="15" max="15" width="12.453125" style="30" customWidth="1"/>
    <col min="16" max="16" width="13.90625" style="30" customWidth="1"/>
    <col min="17" max="17" width="12.08984375" style="30" customWidth="1"/>
    <col min="18" max="19" width="8.7265625" style="30"/>
    <col min="20" max="20" width="13" style="30" bestFit="1" customWidth="1"/>
    <col min="21" max="16384" width="8.7265625" style="30"/>
  </cols>
  <sheetData>
    <row r="1" spans="1:23" ht="29" x14ac:dyDescent="0.35">
      <c r="A1" s="49" t="s">
        <v>8</v>
      </c>
      <c r="B1" s="50" t="s">
        <v>0</v>
      </c>
      <c r="C1" s="50" t="s">
        <v>1</v>
      </c>
      <c r="D1" s="50" t="s">
        <v>2</v>
      </c>
      <c r="E1" s="50" t="s">
        <v>3</v>
      </c>
      <c r="F1" s="50" t="s">
        <v>4</v>
      </c>
      <c r="G1" s="51" t="s">
        <v>9</v>
      </c>
      <c r="H1" s="52" t="s">
        <v>10</v>
      </c>
    </row>
    <row r="2" spans="1:23" ht="14.5" customHeight="1" x14ac:dyDescent="0.35">
      <c r="A2" s="34" t="s">
        <v>47</v>
      </c>
      <c r="B2" s="43">
        <v>100</v>
      </c>
      <c r="C2" s="35">
        <v>38.14</v>
      </c>
      <c r="D2" s="43">
        <v>26.68</v>
      </c>
      <c r="E2" s="35">
        <v>2</v>
      </c>
      <c r="F2" s="43">
        <f>SUM(B2:E2)</f>
        <v>166.82</v>
      </c>
      <c r="G2" s="36">
        <f>F2/MAX($F$2:$F$34)*100</f>
        <v>72.216450216450212</v>
      </c>
      <c r="H2" s="46">
        <f t="shared" ref="H2:H34" si="0">VLOOKUP(G2,$K$4:$L$11,2,TRUE)</f>
        <v>10</v>
      </c>
      <c r="S2" s="75" t="s">
        <v>11</v>
      </c>
      <c r="T2" s="75"/>
      <c r="U2" s="75"/>
      <c r="V2" s="75"/>
      <c r="W2" s="75"/>
    </row>
    <row r="3" spans="1:23" x14ac:dyDescent="0.35">
      <c r="A3" s="37" t="s">
        <v>48</v>
      </c>
      <c r="B3" s="44">
        <v>100</v>
      </c>
      <c r="C3" s="38">
        <v>0</v>
      </c>
      <c r="D3" s="44">
        <v>0</v>
      </c>
      <c r="E3" s="38">
        <v>0</v>
      </c>
      <c r="F3" s="44">
        <f>SUM(B3:E3)</f>
        <v>100</v>
      </c>
      <c r="G3" s="39">
        <f t="shared" ref="G3:G34" si="1">F3/MAX($F$2:$F$34)*100</f>
        <v>43.290043290043286</v>
      </c>
      <c r="H3" s="47">
        <f t="shared" si="0"/>
        <v>4</v>
      </c>
      <c r="K3" s="9" t="s">
        <v>12</v>
      </c>
      <c r="L3" s="9" t="s">
        <v>6</v>
      </c>
      <c r="S3" s="75"/>
      <c r="T3" s="75"/>
      <c r="U3" s="75"/>
      <c r="V3" s="75"/>
      <c r="W3" s="75"/>
    </row>
    <row r="4" spans="1:23" x14ac:dyDescent="0.35">
      <c r="A4" s="37" t="s">
        <v>49</v>
      </c>
      <c r="B4" s="44">
        <v>68</v>
      </c>
      <c r="C4" s="38">
        <v>47.14</v>
      </c>
      <c r="D4" s="44">
        <v>0</v>
      </c>
      <c r="E4" s="38">
        <v>0</v>
      </c>
      <c r="F4" s="44">
        <f t="shared" ref="F4:F34" si="2">SUM(B4:E4)</f>
        <v>115.14</v>
      </c>
      <c r="G4" s="39">
        <f t="shared" si="1"/>
        <v>49.84415584415585</v>
      </c>
      <c r="H4" s="47">
        <f t="shared" si="0"/>
        <v>4</v>
      </c>
      <c r="J4" s="12" t="s">
        <v>13</v>
      </c>
      <c r="K4" s="13">
        <v>-20</v>
      </c>
      <c r="L4" s="9">
        <v>0</v>
      </c>
      <c r="S4" s="75"/>
      <c r="T4" s="75"/>
      <c r="U4" s="75"/>
      <c r="V4" s="75"/>
      <c r="W4" s="75"/>
    </row>
    <row r="5" spans="1:23" x14ac:dyDescent="0.35">
      <c r="A5" s="37" t="s">
        <v>50</v>
      </c>
      <c r="B5" s="44">
        <v>100</v>
      </c>
      <c r="C5" s="38">
        <v>100</v>
      </c>
      <c r="D5" s="44">
        <v>0</v>
      </c>
      <c r="E5" s="38">
        <v>0</v>
      </c>
      <c r="F5" s="44">
        <f t="shared" si="2"/>
        <v>200</v>
      </c>
      <c r="G5" s="39">
        <f t="shared" si="1"/>
        <v>86.580086580086572</v>
      </c>
      <c r="H5" s="47">
        <f t="shared" si="0"/>
        <v>12</v>
      </c>
      <c r="J5" s="12" t="s">
        <v>14</v>
      </c>
      <c r="K5" s="13">
        <v>20</v>
      </c>
      <c r="L5" s="9">
        <v>1</v>
      </c>
      <c r="S5" s="75"/>
      <c r="T5" s="75"/>
      <c r="U5" s="75"/>
      <c r="V5" s="75"/>
      <c r="W5" s="75"/>
    </row>
    <row r="6" spans="1:23" x14ac:dyDescent="0.35">
      <c r="A6" s="37" t="s">
        <v>51</v>
      </c>
      <c r="B6" s="44">
        <v>88.73</v>
      </c>
      <c r="C6" s="38">
        <v>19.079999999999998</v>
      </c>
      <c r="D6" s="44">
        <v>11.15</v>
      </c>
      <c r="E6" s="38">
        <v>0.56999999999999995</v>
      </c>
      <c r="F6" s="44">
        <f t="shared" si="2"/>
        <v>119.53</v>
      </c>
      <c r="G6" s="39">
        <f t="shared" si="1"/>
        <v>51.744588744588746</v>
      </c>
      <c r="H6" s="47">
        <f t="shared" si="0"/>
        <v>6</v>
      </c>
      <c r="J6" s="12" t="s">
        <v>15</v>
      </c>
      <c r="K6" s="13">
        <v>30</v>
      </c>
      <c r="L6" s="9">
        <v>2</v>
      </c>
      <c r="S6" s="75"/>
      <c r="T6" s="75"/>
      <c r="U6" s="75"/>
      <c r="V6" s="75"/>
      <c r="W6" s="75"/>
    </row>
    <row r="7" spans="1:23" x14ac:dyDescent="0.35">
      <c r="A7" s="37" t="s">
        <v>52</v>
      </c>
      <c r="B7" s="44">
        <v>100</v>
      </c>
      <c r="C7" s="38">
        <v>10</v>
      </c>
      <c r="D7" s="44">
        <v>10</v>
      </c>
      <c r="E7" s="38">
        <v>0</v>
      </c>
      <c r="F7" s="44">
        <f t="shared" si="2"/>
        <v>120</v>
      </c>
      <c r="G7" s="39">
        <f t="shared" si="1"/>
        <v>51.94805194805194</v>
      </c>
      <c r="H7" s="47">
        <f t="shared" si="0"/>
        <v>6</v>
      </c>
      <c r="J7" s="12" t="s">
        <v>16</v>
      </c>
      <c r="K7" s="13">
        <v>40</v>
      </c>
      <c r="L7" s="9">
        <v>4</v>
      </c>
      <c r="S7" s="75"/>
      <c r="T7" s="75"/>
      <c r="U7" s="75"/>
      <c r="V7" s="75"/>
      <c r="W7" s="75"/>
    </row>
    <row r="8" spans="1:23" x14ac:dyDescent="0.35">
      <c r="A8" s="37" t="s">
        <v>53</v>
      </c>
      <c r="B8" s="44">
        <v>100</v>
      </c>
      <c r="C8" s="38">
        <v>58</v>
      </c>
      <c r="D8" s="44">
        <v>18</v>
      </c>
      <c r="E8" s="38">
        <v>0</v>
      </c>
      <c r="F8" s="44">
        <f t="shared" si="2"/>
        <v>176</v>
      </c>
      <c r="G8" s="39">
        <f t="shared" si="1"/>
        <v>76.19047619047619</v>
      </c>
      <c r="H8" s="47">
        <f t="shared" si="0"/>
        <v>10</v>
      </c>
      <c r="J8" s="12" t="s">
        <v>17</v>
      </c>
      <c r="K8" s="13">
        <v>50</v>
      </c>
      <c r="L8" s="9">
        <v>6</v>
      </c>
      <c r="S8" s="75"/>
      <c r="T8" s="75"/>
      <c r="U8" s="75"/>
      <c r="V8" s="75"/>
      <c r="W8" s="75"/>
    </row>
    <row r="9" spans="1:23" x14ac:dyDescent="0.35">
      <c r="A9" s="37" t="s">
        <v>54</v>
      </c>
      <c r="B9" s="44">
        <v>100</v>
      </c>
      <c r="C9" s="38">
        <v>0</v>
      </c>
      <c r="D9" s="44">
        <v>0</v>
      </c>
      <c r="E9" s="38">
        <v>0</v>
      </c>
      <c r="F9" s="44">
        <f t="shared" si="2"/>
        <v>100</v>
      </c>
      <c r="G9" s="39">
        <f t="shared" si="1"/>
        <v>43.290043290043286</v>
      </c>
      <c r="H9" s="47">
        <f t="shared" si="0"/>
        <v>4</v>
      </c>
      <c r="J9" s="12" t="s">
        <v>18</v>
      </c>
      <c r="K9" s="13">
        <v>60</v>
      </c>
      <c r="L9" s="9">
        <v>8</v>
      </c>
      <c r="S9" s="75"/>
      <c r="T9" s="75"/>
      <c r="U9" s="75"/>
      <c r="V9" s="75"/>
      <c r="W9" s="75"/>
    </row>
    <row r="10" spans="1:23" x14ac:dyDescent="0.35">
      <c r="A10" s="37" t="s">
        <v>55</v>
      </c>
      <c r="B10" s="44">
        <v>100</v>
      </c>
      <c r="C10" s="38">
        <v>27</v>
      </c>
      <c r="D10" s="44">
        <v>0</v>
      </c>
      <c r="E10" s="38">
        <v>0</v>
      </c>
      <c r="F10" s="44">
        <f t="shared" si="2"/>
        <v>127</v>
      </c>
      <c r="G10" s="39">
        <f t="shared" si="1"/>
        <v>54.978354978354979</v>
      </c>
      <c r="H10" s="47">
        <f t="shared" si="0"/>
        <v>6</v>
      </c>
      <c r="J10" s="12" t="s">
        <v>19</v>
      </c>
      <c r="K10" s="13">
        <v>70</v>
      </c>
      <c r="L10" s="9">
        <v>10</v>
      </c>
      <c r="S10" s="75"/>
      <c r="T10" s="75"/>
      <c r="U10" s="75"/>
      <c r="V10" s="75"/>
      <c r="W10" s="75"/>
    </row>
    <row r="11" spans="1:23" x14ac:dyDescent="0.35">
      <c r="A11" s="37" t="s">
        <v>56</v>
      </c>
      <c r="B11" s="44">
        <v>100</v>
      </c>
      <c r="C11" s="38">
        <v>40</v>
      </c>
      <c r="D11" s="44">
        <v>30</v>
      </c>
      <c r="E11" s="38">
        <v>0</v>
      </c>
      <c r="F11" s="44">
        <f t="shared" si="2"/>
        <v>170</v>
      </c>
      <c r="G11" s="39">
        <f t="shared" si="1"/>
        <v>73.593073593073584</v>
      </c>
      <c r="H11" s="47">
        <f t="shared" si="0"/>
        <v>10</v>
      </c>
      <c r="J11" s="12" t="s">
        <v>20</v>
      </c>
      <c r="K11" s="13">
        <v>80</v>
      </c>
      <c r="L11" s="9">
        <v>12</v>
      </c>
      <c r="S11" s="75"/>
      <c r="T11" s="75"/>
      <c r="U11" s="75"/>
      <c r="V11" s="75"/>
      <c r="W11" s="75"/>
    </row>
    <row r="12" spans="1:23" x14ac:dyDescent="0.35">
      <c r="A12" s="37" t="s">
        <v>57</v>
      </c>
      <c r="B12" s="44">
        <v>83</v>
      </c>
      <c r="C12" s="38">
        <v>50.2</v>
      </c>
      <c r="D12" s="44">
        <v>16.600000000000001</v>
      </c>
      <c r="E12" s="38">
        <v>0</v>
      </c>
      <c r="F12" s="44">
        <f t="shared" si="2"/>
        <v>149.79999999999998</v>
      </c>
      <c r="G12" s="39">
        <f t="shared" si="1"/>
        <v>64.848484848484844</v>
      </c>
      <c r="H12" s="47">
        <f t="shared" si="0"/>
        <v>8</v>
      </c>
      <c r="S12" s="75"/>
      <c r="T12" s="75"/>
      <c r="U12" s="75"/>
      <c r="V12" s="75"/>
      <c r="W12" s="75"/>
    </row>
    <row r="13" spans="1:23" x14ac:dyDescent="0.35">
      <c r="A13" s="37" t="s">
        <v>58</v>
      </c>
      <c r="B13" s="44">
        <v>100</v>
      </c>
      <c r="C13" s="38">
        <v>100</v>
      </c>
      <c r="D13" s="44">
        <v>0</v>
      </c>
      <c r="E13" s="38">
        <v>0</v>
      </c>
      <c r="F13" s="44">
        <f t="shared" si="2"/>
        <v>200</v>
      </c>
      <c r="G13" s="39">
        <f t="shared" si="1"/>
        <v>86.580086580086572</v>
      </c>
      <c r="H13" s="47">
        <f t="shared" si="0"/>
        <v>12</v>
      </c>
      <c r="S13" s="75"/>
      <c r="T13" s="75"/>
      <c r="U13" s="75"/>
      <c r="V13" s="75"/>
      <c r="W13" s="75"/>
    </row>
    <row r="14" spans="1:23" x14ac:dyDescent="0.35">
      <c r="A14" s="37" t="s">
        <v>59</v>
      </c>
      <c r="B14" s="44">
        <v>90</v>
      </c>
      <c r="C14" s="38">
        <v>10</v>
      </c>
      <c r="D14" s="44">
        <v>0</v>
      </c>
      <c r="E14" s="38">
        <v>0</v>
      </c>
      <c r="F14" s="44">
        <f t="shared" si="2"/>
        <v>100</v>
      </c>
      <c r="G14" s="39">
        <f t="shared" si="1"/>
        <v>43.290043290043286</v>
      </c>
      <c r="H14" s="47">
        <f t="shared" si="0"/>
        <v>4</v>
      </c>
      <c r="S14" s="75"/>
      <c r="T14" s="75"/>
      <c r="U14" s="75"/>
      <c r="V14" s="75"/>
      <c r="W14" s="75"/>
    </row>
    <row r="15" spans="1:23" x14ac:dyDescent="0.35">
      <c r="A15" s="37" t="s">
        <v>60</v>
      </c>
      <c r="B15" s="44">
        <v>100</v>
      </c>
      <c r="C15" s="38">
        <v>82.04</v>
      </c>
      <c r="D15" s="44">
        <v>0</v>
      </c>
      <c r="E15" s="38">
        <v>0</v>
      </c>
      <c r="F15" s="44">
        <f t="shared" si="2"/>
        <v>182.04000000000002</v>
      </c>
      <c r="G15" s="39">
        <f t="shared" si="1"/>
        <v>78.805194805194816</v>
      </c>
      <c r="H15" s="47">
        <f t="shared" si="0"/>
        <v>10</v>
      </c>
    </row>
    <row r="16" spans="1:23" x14ac:dyDescent="0.35">
      <c r="A16" s="37" t="s">
        <v>61</v>
      </c>
      <c r="B16" s="44">
        <v>100</v>
      </c>
      <c r="C16" s="38">
        <v>0</v>
      </c>
      <c r="D16" s="44">
        <v>0</v>
      </c>
      <c r="E16" s="38">
        <v>0</v>
      </c>
      <c r="F16" s="44">
        <f t="shared" si="2"/>
        <v>100</v>
      </c>
      <c r="G16" s="39">
        <f t="shared" si="1"/>
        <v>43.290043290043286</v>
      </c>
      <c r="H16" s="47">
        <f t="shared" si="0"/>
        <v>4</v>
      </c>
    </row>
    <row r="17" spans="1:8" x14ac:dyDescent="0.35">
      <c r="A17" s="37" t="s">
        <v>62</v>
      </c>
      <c r="B17" s="44">
        <v>100</v>
      </c>
      <c r="C17" s="38">
        <v>100</v>
      </c>
      <c r="D17" s="44">
        <v>0</v>
      </c>
      <c r="E17" s="38">
        <v>0</v>
      </c>
      <c r="F17" s="44">
        <f t="shared" si="2"/>
        <v>200</v>
      </c>
      <c r="G17" s="39">
        <f t="shared" si="1"/>
        <v>86.580086580086572</v>
      </c>
      <c r="H17" s="47">
        <f t="shared" si="0"/>
        <v>12</v>
      </c>
    </row>
    <row r="18" spans="1:8" x14ac:dyDescent="0.35">
      <c r="A18" s="37" t="s">
        <v>63</v>
      </c>
      <c r="B18" s="44">
        <v>96</v>
      </c>
      <c r="C18" s="38">
        <v>85</v>
      </c>
      <c r="D18" s="44">
        <v>0</v>
      </c>
      <c r="E18" s="38">
        <v>0</v>
      </c>
      <c r="F18" s="44">
        <f t="shared" si="2"/>
        <v>181</v>
      </c>
      <c r="G18" s="39">
        <f t="shared" si="1"/>
        <v>78.354978354978357</v>
      </c>
      <c r="H18" s="47">
        <f t="shared" si="0"/>
        <v>10</v>
      </c>
    </row>
    <row r="19" spans="1:8" x14ac:dyDescent="0.35">
      <c r="A19" s="37" t="s">
        <v>64</v>
      </c>
      <c r="B19" s="44">
        <v>100</v>
      </c>
      <c r="C19" s="38">
        <v>60</v>
      </c>
      <c r="D19" s="44">
        <v>17</v>
      </c>
      <c r="E19" s="38">
        <v>40</v>
      </c>
      <c r="F19" s="44">
        <f t="shared" si="2"/>
        <v>217</v>
      </c>
      <c r="G19" s="39">
        <f t="shared" si="1"/>
        <v>93.939393939393938</v>
      </c>
      <c r="H19" s="47">
        <f t="shared" si="0"/>
        <v>12</v>
      </c>
    </row>
    <row r="20" spans="1:8" x14ac:dyDescent="0.35">
      <c r="A20" s="37" t="s">
        <v>65</v>
      </c>
      <c r="B20" s="44">
        <v>100</v>
      </c>
      <c r="C20" s="38">
        <v>100</v>
      </c>
      <c r="D20" s="44">
        <v>31</v>
      </c>
      <c r="E20" s="38">
        <v>0</v>
      </c>
      <c r="F20" s="44">
        <f t="shared" si="2"/>
        <v>231</v>
      </c>
      <c r="G20" s="39">
        <f t="shared" si="1"/>
        <v>100</v>
      </c>
      <c r="H20" s="47">
        <f t="shared" si="0"/>
        <v>12</v>
      </c>
    </row>
    <row r="21" spans="1:8" x14ac:dyDescent="0.35">
      <c r="A21" s="37" t="s">
        <v>66</v>
      </c>
      <c r="B21" s="44">
        <v>100</v>
      </c>
      <c r="C21" s="38">
        <v>55</v>
      </c>
      <c r="D21" s="44">
        <v>21</v>
      </c>
      <c r="E21" s="38">
        <v>21</v>
      </c>
      <c r="F21" s="44">
        <f t="shared" si="2"/>
        <v>197</v>
      </c>
      <c r="G21" s="39">
        <f t="shared" si="1"/>
        <v>85.281385281385283</v>
      </c>
      <c r="H21" s="47">
        <f t="shared" si="0"/>
        <v>12</v>
      </c>
    </row>
    <row r="22" spans="1:8" x14ac:dyDescent="0.35">
      <c r="A22" s="37" t="s">
        <v>67</v>
      </c>
      <c r="B22" s="44">
        <v>99.23</v>
      </c>
      <c r="C22" s="38">
        <v>41.44</v>
      </c>
      <c r="D22" s="44">
        <v>0</v>
      </c>
      <c r="E22" s="38">
        <v>0</v>
      </c>
      <c r="F22" s="44">
        <f t="shared" si="2"/>
        <v>140.67000000000002</v>
      </c>
      <c r="G22" s="39">
        <f t="shared" si="1"/>
        <v>60.896103896103902</v>
      </c>
      <c r="H22" s="47">
        <f t="shared" si="0"/>
        <v>8</v>
      </c>
    </row>
    <row r="23" spans="1:8" x14ac:dyDescent="0.35">
      <c r="A23" s="37" t="s">
        <v>68</v>
      </c>
      <c r="B23" s="44">
        <v>100</v>
      </c>
      <c r="C23" s="38">
        <v>45</v>
      </c>
      <c r="D23" s="44">
        <v>23</v>
      </c>
      <c r="E23" s="38">
        <v>0</v>
      </c>
      <c r="F23" s="44">
        <f t="shared" si="2"/>
        <v>168</v>
      </c>
      <c r="G23" s="39">
        <f t="shared" si="1"/>
        <v>72.727272727272734</v>
      </c>
      <c r="H23" s="47">
        <f t="shared" si="0"/>
        <v>10</v>
      </c>
    </row>
    <row r="24" spans="1:8" x14ac:dyDescent="0.35">
      <c r="A24" s="37" t="s">
        <v>69</v>
      </c>
      <c r="B24" s="44">
        <v>50</v>
      </c>
      <c r="C24" s="38">
        <v>50</v>
      </c>
      <c r="D24" s="44">
        <v>25</v>
      </c>
      <c r="E24" s="38">
        <v>0</v>
      </c>
      <c r="F24" s="44">
        <f t="shared" si="2"/>
        <v>125</v>
      </c>
      <c r="G24" s="39">
        <f t="shared" si="1"/>
        <v>54.112554112554115</v>
      </c>
      <c r="H24" s="47">
        <f t="shared" si="0"/>
        <v>6</v>
      </c>
    </row>
    <row r="25" spans="1:8" x14ac:dyDescent="0.35">
      <c r="A25" s="37" t="s">
        <v>70</v>
      </c>
      <c r="B25" s="44">
        <v>3</v>
      </c>
      <c r="C25" s="38">
        <v>3</v>
      </c>
      <c r="D25" s="44">
        <v>1</v>
      </c>
      <c r="E25" s="38">
        <v>0</v>
      </c>
      <c r="F25" s="44">
        <f t="shared" si="2"/>
        <v>7</v>
      </c>
      <c r="G25" s="39">
        <f t="shared" si="1"/>
        <v>3.0303030303030303</v>
      </c>
      <c r="H25" s="47">
        <f t="shared" si="0"/>
        <v>0</v>
      </c>
    </row>
    <row r="26" spans="1:8" x14ac:dyDescent="0.35">
      <c r="A26" s="37" t="s">
        <v>71</v>
      </c>
      <c r="B26" s="44">
        <v>100</v>
      </c>
      <c r="C26" s="38">
        <v>51</v>
      </c>
      <c r="D26" s="44">
        <v>50</v>
      </c>
      <c r="E26" s="38">
        <v>15</v>
      </c>
      <c r="F26" s="44">
        <f t="shared" si="2"/>
        <v>216</v>
      </c>
      <c r="G26" s="39">
        <f t="shared" si="1"/>
        <v>93.506493506493499</v>
      </c>
      <c r="H26" s="47">
        <f t="shared" si="0"/>
        <v>12</v>
      </c>
    </row>
    <row r="27" spans="1:8" x14ac:dyDescent="0.35">
      <c r="A27" s="37" t="s">
        <v>72</v>
      </c>
      <c r="B27" s="44">
        <v>100</v>
      </c>
      <c r="C27" s="38">
        <v>0</v>
      </c>
      <c r="D27" s="44">
        <v>100</v>
      </c>
      <c r="E27" s="38">
        <v>0</v>
      </c>
      <c r="F27" s="44">
        <f t="shared" si="2"/>
        <v>200</v>
      </c>
      <c r="G27" s="39">
        <f t="shared" si="1"/>
        <v>86.580086580086572</v>
      </c>
      <c r="H27" s="47">
        <f t="shared" si="0"/>
        <v>12</v>
      </c>
    </row>
    <row r="28" spans="1:8" x14ac:dyDescent="0.35">
      <c r="A28" s="37" t="s">
        <v>73</v>
      </c>
      <c r="B28" s="44">
        <v>100</v>
      </c>
      <c r="C28" s="38">
        <v>20</v>
      </c>
      <c r="D28" s="44">
        <v>0</v>
      </c>
      <c r="E28" s="38">
        <v>0</v>
      </c>
      <c r="F28" s="44">
        <f t="shared" si="2"/>
        <v>120</v>
      </c>
      <c r="G28" s="39">
        <f t="shared" si="1"/>
        <v>51.94805194805194</v>
      </c>
      <c r="H28" s="47">
        <f t="shared" si="0"/>
        <v>6</v>
      </c>
    </row>
    <row r="29" spans="1:8" x14ac:dyDescent="0.35">
      <c r="A29" s="37" t="s">
        <v>74</v>
      </c>
      <c r="B29" s="44">
        <v>100</v>
      </c>
      <c r="C29" s="38">
        <v>46</v>
      </c>
      <c r="D29" s="44">
        <v>36</v>
      </c>
      <c r="E29" s="38">
        <v>0</v>
      </c>
      <c r="F29" s="44">
        <f t="shared" si="2"/>
        <v>182</v>
      </c>
      <c r="G29" s="39">
        <f t="shared" si="1"/>
        <v>78.787878787878782</v>
      </c>
      <c r="H29" s="47">
        <f t="shared" si="0"/>
        <v>10</v>
      </c>
    </row>
    <row r="30" spans="1:8" x14ac:dyDescent="0.35">
      <c r="A30" s="37" t="s">
        <v>75</v>
      </c>
      <c r="B30" s="44">
        <v>100</v>
      </c>
      <c r="C30" s="38">
        <v>20</v>
      </c>
      <c r="D30" s="44">
        <v>0</v>
      </c>
      <c r="E30" s="38">
        <v>0</v>
      </c>
      <c r="F30" s="44">
        <f t="shared" si="2"/>
        <v>120</v>
      </c>
      <c r="G30" s="39">
        <f t="shared" si="1"/>
        <v>51.94805194805194</v>
      </c>
      <c r="H30" s="47">
        <f t="shared" si="0"/>
        <v>6</v>
      </c>
    </row>
    <row r="31" spans="1:8" x14ac:dyDescent="0.35">
      <c r="A31" s="37" t="s">
        <v>76</v>
      </c>
      <c r="B31" s="44">
        <v>100</v>
      </c>
      <c r="C31" s="38">
        <v>0</v>
      </c>
      <c r="D31" s="44">
        <v>0</v>
      </c>
      <c r="E31" s="38">
        <v>0</v>
      </c>
      <c r="F31" s="44">
        <f t="shared" si="2"/>
        <v>100</v>
      </c>
      <c r="G31" s="39">
        <f t="shared" si="1"/>
        <v>43.290043290043286</v>
      </c>
      <c r="H31" s="47">
        <f t="shared" si="0"/>
        <v>4</v>
      </c>
    </row>
    <row r="32" spans="1:8" x14ac:dyDescent="0.35">
      <c r="A32" s="37" t="s">
        <v>77</v>
      </c>
      <c r="B32" s="44">
        <v>51</v>
      </c>
      <c r="C32" s="38">
        <v>17</v>
      </c>
      <c r="D32" s="44">
        <v>0</v>
      </c>
      <c r="E32" s="38">
        <v>0</v>
      </c>
      <c r="F32" s="44">
        <f t="shared" si="2"/>
        <v>68</v>
      </c>
      <c r="G32" s="39">
        <f t="shared" si="1"/>
        <v>29.437229437229441</v>
      </c>
      <c r="H32" s="47">
        <f t="shared" si="0"/>
        <v>1</v>
      </c>
    </row>
    <row r="33" spans="1:16" x14ac:dyDescent="0.35">
      <c r="A33" s="37" t="s">
        <v>78</v>
      </c>
      <c r="B33" s="44">
        <v>51</v>
      </c>
      <c r="C33" s="38">
        <v>75</v>
      </c>
      <c r="D33" s="44">
        <v>0</v>
      </c>
      <c r="E33" s="38">
        <v>26</v>
      </c>
      <c r="F33" s="44">
        <f t="shared" si="2"/>
        <v>152</v>
      </c>
      <c r="G33" s="39">
        <f t="shared" si="1"/>
        <v>65.800865800865807</v>
      </c>
      <c r="H33" s="47">
        <f t="shared" si="0"/>
        <v>8</v>
      </c>
    </row>
    <row r="34" spans="1:16" x14ac:dyDescent="0.35">
      <c r="A34" s="40" t="s">
        <v>79</v>
      </c>
      <c r="B34" s="45">
        <v>60</v>
      </c>
      <c r="C34" s="41">
        <v>46.7</v>
      </c>
      <c r="D34" s="45">
        <v>0</v>
      </c>
      <c r="E34" s="41">
        <v>0</v>
      </c>
      <c r="F34" s="45">
        <f t="shared" si="2"/>
        <v>106.7</v>
      </c>
      <c r="G34" s="42">
        <f t="shared" si="1"/>
        <v>46.19047619047619</v>
      </c>
      <c r="H34" s="48">
        <f t="shared" si="0"/>
        <v>4</v>
      </c>
    </row>
    <row r="35" spans="1:16" x14ac:dyDescent="0.35">
      <c r="C35" s="8"/>
      <c r="D35" s="7"/>
      <c r="E35" s="31"/>
      <c r="F35" s="31"/>
      <c r="G35" s="32"/>
      <c r="H35" s="33"/>
      <c r="I35" s="10"/>
      <c r="J35" s="1"/>
      <c r="P35" s="10"/>
    </row>
    <row r="36" spans="1:16" x14ac:dyDescent="0.35">
      <c r="C36" s="8"/>
      <c r="D36" s="7"/>
      <c r="E36" s="31"/>
      <c r="F36" s="31"/>
      <c r="G36" s="32"/>
      <c r="H36" s="33"/>
      <c r="I36" s="10"/>
      <c r="J36" s="1"/>
      <c r="P36" s="10"/>
    </row>
    <row r="37" spans="1:16" x14ac:dyDescent="0.35">
      <c r="C37" s="8"/>
      <c r="D37" s="7"/>
      <c r="E37" s="31"/>
      <c r="F37" s="31"/>
      <c r="G37" s="32"/>
      <c r="H37" s="33"/>
      <c r="I37" s="10"/>
      <c r="J37" s="1"/>
      <c r="P37" s="10"/>
    </row>
    <row r="38" spans="1:16" x14ac:dyDescent="0.35">
      <c r="C38" s="8"/>
      <c r="D38" s="7"/>
      <c r="E38" s="31"/>
      <c r="F38" s="31"/>
      <c r="G38" s="32"/>
      <c r="H38" s="33"/>
      <c r="I38" s="10"/>
      <c r="J38" s="1"/>
      <c r="P38" s="10"/>
    </row>
    <row r="39" spans="1:16" x14ac:dyDescent="0.35">
      <c r="D39" s="7"/>
      <c r="E39" s="31"/>
      <c r="F39" s="31"/>
      <c r="G39" s="32"/>
      <c r="H39" s="33"/>
      <c r="I39" s="10"/>
      <c r="J39" s="1"/>
      <c r="P39" s="10"/>
    </row>
    <row r="40" spans="1:16" x14ac:dyDescent="0.35">
      <c r="D40" s="7"/>
      <c r="E40" s="31"/>
      <c r="F40" s="31"/>
      <c r="G40" s="32"/>
      <c r="H40" s="33"/>
      <c r="I40" s="10"/>
      <c r="J40" s="1"/>
      <c r="P40" s="10"/>
    </row>
    <row r="41" spans="1:16" x14ac:dyDescent="0.35">
      <c r="D41" s="7"/>
      <c r="E41" s="31"/>
      <c r="F41" s="31"/>
      <c r="G41" s="32"/>
      <c r="H41" s="33"/>
      <c r="I41" s="10"/>
      <c r="J41" s="1"/>
      <c r="P41" s="10"/>
    </row>
    <row r="42" spans="1:16" x14ac:dyDescent="0.35">
      <c r="D42" s="7"/>
      <c r="E42" s="31"/>
      <c r="F42" s="31"/>
      <c r="G42" s="32"/>
      <c r="H42" s="33"/>
      <c r="I42" s="10"/>
      <c r="J42" s="1"/>
      <c r="P42" s="10"/>
    </row>
    <row r="43" spans="1:16" x14ac:dyDescent="0.35">
      <c r="D43" s="7"/>
      <c r="E43" s="31"/>
      <c r="F43" s="31"/>
      <c r="G43" s="32"/>
      <c r="H43" s="33"/>
      <c r="I43" s="10"/>
      <c r="J43" s="1"/>
      <c r="P43" s="10"/>
    </row>
    <row r="44" spans="1:16" x14ac:dyDescent="0.35">
      <c r="D44" s="7"/>
      <c r="E44" s="31"/>
      <c r="F44" s="31"/>
      <c r="G44" s="32"/>
      <c r="H44" s="33"/>
      <c r="I44" s="10"/>
      <c r="J44" s="1"/>
      <c r="P44" s="10"/>
    </row>
    <row r="45" spans="1:16" x14ac:dyDescent="0.35">
      <c r="D45" s="7"/>
      <c r="E45" s="31"/>
      <c r="F45" s="31"/>
      <c r="G45" s="32"/>
      <c r="H45" s="33"/>
      <c r="I45" s="10"/>
      <c r="J45" s="1"/>
      <c r="P45" s="10"/>
    </row>
    <row r="46" spans="1:16" x14ac:dyDescent="0.35">
      <c r="D46" s="7"/>
      <c r="E46" s="31"/>
      <c r="F46" s="31"/>
      <c r="G46" s="32"/>
      <c r="H46" s="33"/>
      <c r="I46" s="10"/>
      <c r="J46" s="1"/>
      <c r="P46" s="10"/>
    </row>
    <row r="47" spans="1:16" x14ac:dyDescent="0.35">
      <c r="D47" s="7"/>
      <c r="E47" s="31"/>
      <c r="F47" s="31"/>
      <c r="G47" s="32"/>
      <c r="H47" s="33"/>
      <c r="I47" s="10"/>
      <c r="J47" s="1"/>
      <c r="P47" s="10"/>
    </row>
    <row r="48" spans="1:16" x14ac:dyDescent="0.35">
      <c r="D48" s="7"/>
      <c r="E48" s="31"/>
      <c r="F48" s="31"/>
      <c r="G48" s="32"/>
      <c r="H48" s="33"/>
      <c r="I48" s="10"/>
      <c r="J48" s="1"/>
      <c r="P48" s="10"/>
    </row>
    <row r="49" spans="4:16" x14ac:dyDescent="0.35">
      <c r="D49" s="7"/>
      <c r="E49" s="31"/>
      <c r="F49" s="31"/>
      <c r="G49" s="32"/>
      <c r="H49" s="33"/>
      <c r="I49" s="10"/>
      <c r="J49" s="1"/>
      <c r="P49" s="10"/>
    </row>
    <row r="50" spans="4:16" x14ac:dyDescent="0.35">
      <c r="D50" s="7"/>
      <c r="E50" s="31"/>
      <c r="F50" s="31"/>
      <c r="G50" s="32"/>
      <c r="H50" s="33"/>
      <c r="I50" s="10"/>
      <c r="J50" s="1"/>
      <c r="P50" s="10"/>
    </row>
    <row r="51" spans="4:16" x14ac:dyDescent="0.35">
      <c r="D51" s="7"/>
      <c r="E51" s="31"/>
      <c r="F51" s="31"/>
      <c r="G51" s="32"/>
      <c r="H51" s="33"/>
      <c r="I51" s="10"/>
      <c r="J51" s="1"/>
      <c r="P51" s="10"/>
    </row>
    <row r="52" spans="4:16" x14ac:dyDescent="0.35">
      <c r="D52" s="7"/>
      <c r="E52" s="31"/>
      <c r="F52" s="31"/>
      <c r="G52" s="32"/>
      <c r="H52" s="33"/>
      <c r="I52" s="10"/>
      <c r="J52" s="1"/>
      <c r="P52" s="10"/>
    </row>
    <row r="53" spans="4:16" x14ac:dyDescent="0.35">
      <c r="D53" s="7"/>
      <c r="E53" s="31"/>
      <c r="F53" s="31"/>
      <c r="G53" s="32"/>
      <c r="H53" s="33"/>
      <c r="I53" s="10"/>
      <c r="J53" s="1"/>
      <c r="P53" s="10"/>
    </row>
    <row r="54" spans="4:16" x14ac:dyDescent="0.35">
      <c r="D54" s="7"/>
      <c r="E54" s="31"/>
      <c r="F54" s="31"/>
      <c r="G54" s="32"/>
      <c r="H54" s="33"/>
      <c r="I54" s="10"/>
      <c r="J54" s="1"/>
      <c r="P54" s="10"/>
    </row>
    <row r="55" spans="4:16" x14ac:dyDescent="0.35">
      <c r="D55" s="7"/>
      <c r="E55" s="31"/>
      <c r="F55" s="31"/>
      <c r="G55" s="32"/>
      <c r="H55" s="33"/>
      <c r="I55" s="10"/>
      <c r="J55" s="1"/>
      <c r="P55" s="10"/>
    </row>
    <row r="56" spans="4:16" x14ac:dyDescent="0.35">
      <c r="D56" s="7"/>
      <c r="E56" s="31"/>
      <c r="F56" s="31"/>
      <c r="G56" s="32"/>
      <c r="H56" s="33"/>
      <c r="I56" s="10"/>
      <c r="J56" s="1"/>
      <c r="P56" s="10"/>
    </row>
    <row r="57" spans="4:16" x14ac:dyDescent="0.35">
      <c r="D57" s="7"/>
      <c r="E57" s="31"/>
      <c r="F57" s="31"/>
      <c r="G57" s="32"/>
      <c r="H57" s="33"/>
      <c r="I57" s="10"/>
      <c r="J57" s="1"/>
      <c r="P57" s="10"/>
    </row>
    <row r="58" spans="4:16" x14ac:dyDescent="0.35">
      <c r="D58" s="7"/>
      <c r="E58" s="31"/>
      <c r="F58" s="31"/>
      <c r="G58" s="32"/>
      <c r="H58" s="33"/>
      <c r="I58" s="10"/>
      <c r="J58" s="1"/>
      <c r="P58" s="10"/>
    </row>
    <row r="59" spans="4:16" x14ac:dyDescent="0.35">
      <c r="D59" s="7"/>
      <c r="E59" s="31"/>
      <c r="F59" s="31"/>
      <c r="G59" s="32"/>
      <c r="H59" s="33"/>
      <c r="I59" s="10"/>
      <c r="J59" s="1"/>
      <c r="P59" s="10"/>
    </row>
    <row r="60" spans="4:16" x14ac:dyDescent="0.35">
      <c r="D60" s="7"/>
      <c r="E60" s="31"/>
      <c r="F60" s="31"/>
      <c r="G60" s="32"/>
      <c r="H60" s="33"/>
      <c r="I60" s="10"/>
      <c r="J60" s="1"/>
      <c r="P60" s="10"/>
    </row>
    <row r="61" spans="4:16" x14ac:dyDescent="0.35">
      <c r="D61" s="7"/>
      <c r="E61" s="31"/>
      <c r="F61" s="31"/>
      <c r="G61" s="32"/>
      <c r="H61" s="33"/>
      <c r="I61" s="10"/>
      <c r="J61" s="1"/>
      <c r="P61" s="10"/>
    </row>
    <row r="62" spans="4:16" x14ac:dyDescent="0.35">
      <c r="D62" s="7"/>
      <c r="E62" s="31"/>
      <c r="F62" s="31"/>
      <c r="G62" s="32"/>
      <c r="H62" s="33"/>
      <c r="I62" s="10"/>
      <c r="J62" s="1"/>
      <c r="P62" s="10"/>
    </row>
    <row r="63" spans="4:16" x14ac:dyDescent="0.35">
      <c r="D63" s="7"/>
      <c r="E63" s="31"/>
      <c r="F63" s="31"/>
      <c r="G63" s="32"/>
      <c r="H63" s="33"/>
      <c r="I63" s="10"/>
      <c r="J63" s="1"/>
      <c r="P63" s="10"/>
    </row>
    <row r="64" spans="4:16" x14ac:dyDescent="0.35">
      <c r="D64" s="7"/>
      <c r="E64" s="31"/>
      <c r="F64" s="31"/>
      <c r="G64" s="32"/>
      <c r="H64" s="33"/>
      <c r="I64" s="10"/>
      <c r="J64" s="1"/>
      <c r="P64" s="10"/>
    </row>
    <row r="65" spans="4:16" x14ac:dyDescent="0.35">
      <c r="D65" s="7"/>
      <c r="E65" s="31"/>
      <c r="F65" s="31"/>
      <c r="G65" s="32"/>
      <c r="H65" s="33"/>
      <c r="I65" s="10"/>
      <c r="J65" s="1"/>
      <c r="P65" s="10"/>
    </row>
    <row r="66" spans="4:16" x14ac:dyDescent="0.35">
      <c r="D66" s="7"/>
      <c r="E66" s="31"/>
      <c r="F66" s="31"/>
      <c r="G66" s="32"/>
      <c r="H66" s="33"/>
      <c r="I66" s="10"/>
      <c r="J66" s="1"/>
      <c r="P66" s="10"/>
    </row>
    <row r="67" spans="4:16" x14ac:dyDescent="0.35">
      <c r="D67" s="7"/>
      <c r="E67" s="31"/>
      <c r="F67" s="31"/>
      <c r="G67" s="32"/>
      <c r="H67" s="33"/>
      <c r="I67" s="10"/>
      <c r="J67" s="1"/>
      <c r="P67" s="10"/>
    </row>
    <row r="68" spans="4:16" x14ac:dyDescent="0.35">
      <c r="D68" s="7"/>
      <c r="E68" s="31"/>
      <c r="F68" s="31"/>
      <c r="G68" s="32"/>
      <c r="H68" s="33"/>
      <c r="I68" s="10"/>
      <c r="J68" s="1"/>
      <c r="P68" s="10"/>
    </row>
    <row r="69" spans="4:16" x14ac:dyDescent="0.35">
      <c r="D69" s="7"/>
      <c r="E69" s="31"/>
      <c r="F69" s="31"/>
      <c r="G69" s="32"/>
      <c r="H69" s="33"/>
      <c r="I69" s="10"/>
      <c r="J69" s="1"/>
      <c r="P69" s="10"/>
    </row>
    <row r="70" spans="4:16" x14ac:dyDescent="0.35">
      <c r="D70" s="7"/>
      <c r="E70" s="31"/>
      <c r="F70" s="31"/>
      <c r="G70" s="32"/>
      <c r="H70" s="33"/>
      <c r="I70" s="10"/>
      <c r="J70" s="1"/>
      <c r="P70" s="10"/>
    </row>
    <row r="71" spans="4:16" x14ac:dyDescent="0.35">
      <c r="D71" s="7"/>
      <c r="E71" s="31"/>
      <c r="F71" s="31"/>
      <c r="G71" s="32"/>
      <c r="H71" s="33"/>
      <c r="I71" s="10"/>
      <c r="J71" s="1"/>
      <c r="P71" s="10"/>
    </row>
    <row r="72" spans="4:16" x14ac:dyDescent="0.35">
      <c r="D72" s="7"/>
      <c r="E72" s="31"/>
      <c r="F72" s="31"/>
      <c r="G72" s="32"/>
      <c r="H72" s="33"/>
      <c r="I72" s="10"/>
      <c r="J72" s="1"/>
      <c r="P72" s="10"/>
    </row>
    <row r="73" spans="4:16" x14ac:dyDescent="0.35">
      <c r="D73" s="7"/>
      <c r="E73" s="31"/>
      <c r="F73" s="31"/>
      <c r="G73" s="32"/>
      <c r="H73" s="33"/>
      <c r="I73" s="10"/>
      <c r="J73" s="1"/>
      <c r="P73" s="10"/>
    </row>
    <row r="74" spans="4:16" x14ac:dyDescent="0.35">
      <c r="D74" s="7"/>
      <c r="E74" s="31"/>
      <c r="F74" s="31"/>
      <c r="G74" s="32"/>
      <c r="H74" s="33"/>
      <c r="I74" s="10"/>
      <c r="J74" s="1"/>
      <c r="P74" s="10"/>
    </row>
    <row r="75" spans="4:16" x14ac:dyDescent="0.35">
      <c r="D75" s="7"/>
      <c r="E75" s="31"/>
      <c r="F75" s="31"/>
      <c r="G75" s="32"/>
      <c r="H75" s="33"/>
      <c r="I75" s="10"/>
      <c r="J75" s="1"/>
      <c r="P75" s="10"/>
    </row>
    <row r="76" spans="4:16" x14ac:dyDescent="0.35">
      <c r="D76" s="7"/>
      <c r="E76" s="31"/>
      <c r="F76" s="31"/>
      <c r="G76" s="32"/>
      <c r="H76" s="33"/>
      <c r="I76" s="10"/>
      <c r="J76" s="1"/>
      <c r="P76" s="10"/>
    </row>
    <row r="77" spans="4:16" x14ac:dyDescent="0.35">
      <c r="D77" s="7"/>
      <c r="E77" s="31"/>
      <c r="F77" s="31"/>
      <c r="G77" s="32"/>
      <c r="H77" s="33"/>
      <c r="I77" s="10"/>
      <c r="J77" s="1"/>
      <c r="P77" s="10"/>
    </row>
    <row r="78" spans="4:16" x14ac:dyDescent="0.35">
      <c r="D78" s="7"/>
      <c r="E78" s="31"/>
      <c r="F78" s="31"/>
      <c r="G78" s="32"/>
      <c r="H78" s="33"/>
      <c r="I78" s="10"/>
      <c r="J78" s="1"/>
      <c r="P78" s="10"/>
    </row>
  </sheetData>
  <sheetProtection algorithmName="SHA-512" hashValue="czM1ws1Ujr4WH+719JpH/4reydVglpU9ls3VeLJM8QRS5YwXJhk8YJKqm5dRWWgwM9Zx1oeWq8IA9D1u8KFc7A==" saltValue="gWYrxKr5NxLth0OJIxXXuA==" spinCount="100000" sheet="1" objects="1" scenarios="1"/>
  <mergeCells count="1">
    <mergeCell ref="S2:W14"/>
  </mergeCells>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2"/>
  <sheetViews>
    <sheetView workbookViewId="0">
      <selection activeCell="C15" sqref="C15"/>
    </sheetView>
  </sheetViews>
  <sheetFormatPr defaultRowHeight="14.5" x14ac:dyDescent="0.35"/>
  <cols>
    <col min="1" max="1" width="15.453125" customWidth="1"/>
    <col min="2" max="2" width="5.453125" bestFit="1" customWidth="1"/>
    <col min="4" max="4" width="25.7265625" customWidth="1"/>
    <col min="9" max="9" width="21.453125" customWidth="1"/>
    <col min="10" max="10" width="9.08984375" bestFit="1" customWidth="1"/>
  </cols>
  <sheetData>
    <row r="1" spans="1:13" x14ac:dyDescent="0.35">
      <c r="A1" s="1" t="s">
        <v>21</v>
      </c>
    </row>
    <row r="2" spans="1:13" ht="52.5" customHeight="1" x14ac:dyDescent="0.35">
      <c r="A2" s="11"/>
      <c r="B2" s="76" t="s">
        <v>22</v>
      </c>
      <c r="C2" s="76"/>
      <c r="D2" s="76"/>
      <c r="E2" s="76"/>
      <c r="F2" s="76"/>
      <c r="G2" s="76"/>
      <c r="H2" s="76"/>
      <c r="I2" s="76"/>
      <c r="J2" s="76"/>
      <c r="K2" s="76"/>
      <c r="L2" s="76"/>
      <c r="M2" s="76"/>
    </row>
    <row r="4" spans="1:13" ht="18.5" x14ac:dyDescent="0.45">
      <c r="D4" s="5" t="s">
        <v>23</v>
      </c>
      <c r="E4" s="5" t="s">
        <v>24</v>
      </c>
      <c r="J4" s="2"/>
    </row>
    <row r="5" spans="1:13" ht="18.5" x14ac:dyDescent="0.45">
      <c r="D5" s="6">
        <v>5</v>
      </c>
      <c r="E5" s="6">
        <v>10</v>
      </c>
      <c r="I5" s="77"/>
    </row>
    <row r="6" spans="1:13" ht="18.5" x14ac:dyDescent="0.45">
      <c r="D6" s="6">
        <v>4</v>
      </c>
      <c r="E6" s="6">
        <v>8</v>
      </c>
      <c r="I6" s="77"/>
      <c r="J6" s="3"/>
    </row>
    <row r="7" spans="1:13" ht="18.5" x14ac:dyDescent="0.45">
      <c r="D7" s="6">
        <v>3</v>
      </c>
      <c r="E7" s="6">
        <v>6</v>
      </c>
      <c r="I7" s="77"/>
    </row>
    <row r="8" spans="1:13" ht="18.5" x14ac:dyDescent="0.45">
      <c r="D8" s="6">
        <v>2</v>
      </c>
      <c r="E8" s="6">
        <v>4</v>
      </c>
    </row>
    <row r="9" spans="1:13" ht="18.5" x14ac:dyDescent="0.45">
      <c r="D9" s="6">
        <v>1</v>
      </c>
      <c r="E9" s="6">
        <v>2</v>
      </c>
      <c r="J9" s="2"/>
    </row>
    <row r="10" spans="1:13" ht="18.5" x14ac:dyDescent="0.45">
      <c r="D10" s="6">
        <v>0</v>
      </c>
      <c r="E10" s="6">
        <v>0</v>
      </c>
    </row>
    <row r="12" spans="1:13" x14ac:dyDescent="0.35">
      <c r="A12" s="4"/>
    </row>
  </sheetData>
  <sheetProtection algorithmName="SHA-512" hashValue="jEUiVwyV5T5tezviwPQ0wb9C8u7dUGa/CDtNx97Rw1lpz0eXAmSD59mU6rx1JKGkNx8gh5UEYrvNs61fKZC/qA==" saltValue="GESbYqlF5wknNQQeZYYUZw==" spinCount="100000" sheet="1" objects="1" scenarios="1"/>
  <mergeCells count="2">
    <mergeCell ref="B2:M2"/>
    <mergeCell ref="I5:I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5F6B-3DFC-4B4F-B7BB-575A4EB41D9F}">
  <dimension ref="A1:K43"/>
  <sheetViews>
    <sheetView workbookViewId="0">
      <selection activeCell="D13" sqref="D13"/>
    </sheetView>
  </sheetViews>
  <sheetFormatPr defaultRowHeight="14.5" x14ac:dyDescent="0.35"/>
  <cols>
    <col min="1" max="1" width="17.54296875" style="30" bestFit="1" customWidth="1"/>
    <col min="2" max="2" width="8.26953125" style="30" bestFit="1" customWidth="1"/>
    <col min="3" max="3" width="20.36328125" style="30" bestFit="1" customWidth="1"/>
    <col min="4" max="4" width="22.36328125" style="30" bestFit="1" customWidth="1"/>
    <col min="5" max="5" width="16.26953125" style="30" bestFit="1" customWidth="1"/>
    <col min="6" max="6" width="13.6328125" style="30" bestFit="1" customWidth="1"/>
    <col min="7" max="7" width="9.6328125" style="30" bestFit="1" customWidth="1"/>
    <col min="8" max="16384" width="8.7265625" style="30"/>
  </cols>
  <sheetData>
    <row r="1" spans="1:11" s="70" customFormat="1" ht="25.5" customHeight="1" x14ac:dyDescent="0.35">
      <c r="A1" s="66" t="s">
        <v>8</v>
      </c>
      <c r="B1" s="66" t="s">
        <v>25</v>
      </c>
      <c r="C1" s="66" t="s">
        <v>26</v>
      </c>
      <c r="D1" s="66" t="s">
        <v>27</v>
      </c>
      <c r="E1" s="66" t="s">
        <v>80</v>
      </c>
      <c r="F1" s="66" t="s">
        <v>81</v>
      </c>
      <c r="G1" s="53" t="s">
        <v>10</v>
      </c>
    </row>
    <row r="2" spans="1:11" x14ac:dyDescent="0.35">
      <c r="A2" s="71" t="s">
        <v>47</v>
      </c>
      <c r="B2" s="24" t="s">
        <v>7</v>
      </c>
      <c r="C2" s="28">
        <v>41</v>
      </c>
      <c r="D2" s="24">
        <v>1270717</v>
      </c>
      <c r="E2" s="28">
        <f>D2/C2</f>
        <v>30993.09756097561</v>
      </c>
      <c r="F2" s="26">
        <f>E2/$E$36*100</f>
        <v>41.517735307074801</v>
      </c>
      <c r="G2" s="60">
        <f>VLOOKUP(F2,$J$4:$K$13,2,TRUE)</f>
        <v>8</v>
      </c>
      <c r="I2" s="30" t="s">
        <v>28</v>
      </c>
    </row>
    <row r="3" spans="1:11" x14ac:dyDescent="0.35">
      <c r="A3" s="71" t="s">
        <v>48</v>
      </c>
      <c r="B3" s="24" t="s">
        <v>7</v>
      </c>
      <c r="C3" s="28">
        <v>0</v>
      </c>
      <c r="D3" s="24">
        <v>0</v>
      </c>
      <c r="E3" s="28">
        <v>0</v>
      </c>
      <c r="F3" s="26">
        <f t="shared" ref="F3:F34" si="0">E3/$E$36*100</f>
        <v>0</v>
      </c>
      <c r="G3" s="60">
        <f>VLOOKUP(F3,$J$4:$K$13,2,TRUE)</f>
        <v>1</v>
      </c>
      <c r="I3" s="14"/>
      <c r="J3" s="17" t="s">
        <v>29</v>
      </c>
      <c r="K3" s="17" t="s">
        <v>6</v>
      </c>
    </row>
    <row r="4" spans="1:11" x14ac:dyDescent="0.35">
      <c r="A4" s="71" t="s">
        <v>49</v>
      </c>
      <c r="B4" s="24" t="s">
        <v>7</v>
      </c>
      <c r="C4" s="28">
        <v>99</v>
      </c>
      <c r="D4" s="24">
        <v>11636459</v>
      </c>
      <c r="E4" s="28">
        <f t="shared" ref="E4:E26" si="1">D4/C4</f>
        <v>117539.98989898989</v>
      </c>
      <c r="F4" s="26">
        <f t="shared" si="0"/>
        <v>157.45422602634798</v>
      </c>
      <c r="G4" s="60">
        <f t="shared" ref="G4:G34" si="2">VLOOKUP(F4,$J$4:$K$13,2,TRUE)</f>
        <v>10</v>
      </c>
      <c r="I4" s="15" t="s">
        <v>30</v>
      </c>
      <c r="J4" s="18">
        <v>-1</v>
      </c>
      <c r="K4" s="18">
        <v>1</v>
      </c>
    </row>
    <row r="5" spans="1:11" x14ac:dyDescent="0.35">
      <c r="A5" s="71" t="s">
        <v>50</v>
      </c>
      <c r="B5" s="24" t="s">
        <v>7</v>
      </c>
      <c r="C5" s="28">
        <v>61</v>
      </c>
      <c r="D5" s="24">
        <v>8127337.1600000001</v>
      </c>
      <c r="E5" s="28">
        <f t="shared" si="1"/>
        <v>133235.03540983607</v>
      </c>
      <c r="F5" s="26">
        <f t="shared" si="0"/>
        <v>178.47899594067508</v>
      </c>
      <c r="G5" s="60">
        <f t="shared" si="2"/>
        <v>10</v>
      </c>
      <c r="I5" s="16" t="s">
        <v>31</v>
      </c>
      <c r="J5" s="18">
        <v>1</v>
      </c>
      <c r="K5" s="18">
        <v>2</v>
      </c>
    </row>
    <row r="6" spans="1:11" x14ac:dyDescent="0.35">
      <c r="A6" s="71" t="s">
        <v>51</v>
      </c>
      <c r="B6" s="24" t="s">
        <v>7</v>
      </c>
      <c r="C6" s="28">
        <v>363</v>
      </c>
      <c r="D6" s="24">
        <v>60452878</v>
      </c>
      <c r="E6" s="28">
        <f t="shared" si="1"/>
        <v>166536.85399449035</v>
      </c>
      <c r="F6" s="26">
        <f t="shared" si="0"/>
        <v>223.08944788152257</v>
      </c>
      <c r="G6" s="60">
        <f t="shared" si="2"/>
        <v>10</v>
      </c>
      <c r="I6" s="16" t="s">
        <v>32</v>
      </c>
      <c r="J6" s="18">
        <v>4</v>
      </c>
      <c r="K6" s="18">
        <v>3</v>
      </c>
    </row>
    <row r="7" spans="1:11" x14ac:dyDescent="0.35">
      <c r="A7" s="71" t="s">
        <v>52</v>
      </c>
      <c r="B7" s="24" t="s">
        <v>7</v>
      </c>
      <c r="C7" s="28">
        <v>63</v>
      </c>
      <c r="D7" s="24">
        <v>11116060</v>
      </c>
      <c r="E7" s="28">
        <f t="shared" si="1"/>
        <v>176445.39682539683</v>
      </c>
      <c r="F7" s="26">
        <f t="shared" si="0"/>
        <v>236.36273422287789</v>
      </c>
      <c r="G7" s="60">
        <f t="shared" si="2"/>
        <v>10</v>
      </c>
      <c r="I7" s="16" t="s">
        <v>33</v>
      </c>
      <c r="J7" s="18">
        <v>7</v>
      </c>
      <c r="K7" s="18">
        <v>4</v>
      </c>
    </row>
    <row r="8" spans="1:11" x14ac:dyDescent="0.35">
      <c r="A8" s="71" t="s">
        <v>53</v>
      </c>
      <c r="B8" s="24" t="s">
        <v>7</v>
      </c>
      <c r="C8" s="28">
        <v>68</v>
      </c>
      <c r="D8" s="24">
        <v>12415355.42</v>
      </c>
      <c r="E8" s="28">
        <f t="shared" si="1"/>
        <v>182578.75617647058</v>
      </c>
      <c r="F8" s="26">
        <f t="shared" si="0"/>
        <v>244.57886007412804</v>
      </c>
      <c r="G8" s="60">
        <f t="shared" si="2"/>
        <v>10</v>
      </c>
      <c r="I8" s="16" t="s">
        <v>34</v>
      </c>
      <c r="J8" s="18">
        <v>11</v>
      </c>
      <c r="K8" s="18">
        <v>5</v>
      </c>
    </row>
    <row r="9" spans="1:11" x14ac:dyDescent="0.35">
      <c r="A9" s="71" t="s">
        <v>54</v>
      </c>
      <c r="B9" s="24" t="s">
        <v>7</v>
      </c>
      <c r="C9" s="28">
        <v>13</v>
      </c>
      <c r="D9" s="24">
        <v>489880</v>
      </c>
      <c r="E9" s="28">
        <f t="shared" si="1"/>
        <v>37683.076923076922</v>
      </c>
      <c r="F9" s="26">
        <f t="shared" si="0"/>
        <v>50.479498222803585</v>
      </c>
      <c r="G9" s="60">
        <f t="shared" si="2"/>
        <v>8</v>
      </c>
      <c r="I9" s="15" t="s">
        <v>35</v>
      </c>
      <c r="J9" s="18">
        <v>21</v>
      </c>
      <c r="K9" s="18">
        <v>6</v>
      </c>
    </row>
    <row r="10" spans="1:11" x14ac:dyDescent="0.35">
      <c r="A10" s="71" t="s">
        <v>55</v>
      </c>
      <c r="B10" s="24" t="s">
        <v>7</v>
      </c>
      <c r="C10" s="28">
        <v>4</v>
      </c>
      <c r="D10" s="24">
        <v>0</v>
      </c>
      <c r="E10" s="28">
        <f t="shared" si="1"/>
        <v>0</v>
      </c>
      <c r="F10" s="26">
        <f t="shared" si="0"/>
        <v>0</v>
      </c>
      <c r="G10" s="60">
        <f t="shared" si="2"/>
        <v>1</v>
      </c>
      <c r="I10" s="15" t="s">
        <v>36</v>
      </c>
      <c r="J10" s="18">
        <v>31</v>
      </c>
      <c r="K10" s="18">
        <v>7</v>
      </c>
    </row>
    <row r="11" spans="1:11" x14ac:dyDescent="0.35">
      <c r="A11" s="71" t="s">
        <v>56</v>
      </c>
      <c r="B11" s="24" t="s">
        <v>7</v>
      </c>
      <c r="C11" s="28">
        <v>8</v>
      </c>
      <c r="D11" s="24">
        <v>111789</v>
      </c>
      <c r="E11" s="28">
        <f t="shared" si="1"/>
        <v>13973.625</v>
      </c>
      <c r="F11" s="26">
        <f t="shared" si="0"/>
        <v>18.718789333300215</v>
      </c>
      <c r="G11" s="60">
        <f t="shared" si="2"/>
        <v>5</v>
      </c>
      <c r="I11" s="15" t="s">
        <v>37</v>
      </c>
      <c r="J11" s="18">
        <v>41</v>
      </c>
      <c r="K11" s="18">
        <v>8</v>
      </c>
    </row>
    <row r="12" spans="1:11" x14ac:dyDescent="0.35">
      <c r="A12" s="71" t="s">
        <v>57</v>
      </c>
      <c r="B12" s="24" t="s">
        <v>7</v>
      </c>
      <c r="C12" s="28">
        <v>44</v>
      </c>
      <c r="D12" s="24">
        <v>2761620</v>
      </c>
      <c r="E12" s="28">
        <f t="shared" si="1"/>
        <v>62764.090909090912</v>
      </c>
      <c r="F12" s="26">
        <f t="shared" si="0"/>
        <v>84.077524294760735</v>
      </c>
      <c r="G12" s="60">
        <f t="shared" si="2"/>
        <v>10</v>
      </c>
      <c r="I12" s="15" t="s">
        <v>38</v>
      </c>
      <c r="J12" s="18">
        <v>61</v>
      </c>
      <c r="K12" s="18">
        <v>9</v>
      </c>
    </row>
    <row r="13" spans="1:11" x14ac:dyDescent="0.35">
      <c r="A13" s="71" t="s">
        <v>58</v>
      </c>
      <c r="B13" s="24" t="s">
        <v>7</v>
      </c>
      <c r="C13" s="28">
        <v>4</v>
      </c>
      <c r="D13" s="24">
        <v>222000</v>
      </c>
      <c r="E13" s="28">
        <f t="shared" si="1"/>
        <v>55500</v>
      </c>
      <c r="F13" s="26">
        <f t="shared" si="0"/>
        <v>74.346693001863287</v>
      </c>
      <c r="G13" s="60">
        <f t="shared" si="2"/>
        <v>9</v>
      </c>
      <c r="I13" s="15" t="s">
        <v>39</v>
      </c>
      <c r="J13" s="18">
        <v>81</v>
      </c>
      <c r="K13" s="18">
        <v>10</v>
      </c>
    </row>
    <row r="14" spans="1:11" x14ac:dyDescent="0.35">
      <c r="A14" s="71" t="s">
        <v>59</v>
      </c>
      <c r="B14" s="24" t="s">
        <v>7</v>
      </c>
      <c r="C14" s="28">
        <v>14</v>
      </c>
      <c r="D14" s="24">
        <v>1111028</v>
      </c>
      <c r="E14" s="28">
        <f t="shared" si="1"/>
        <v>79359.142857142855</v>
      </c>
      <c r="F14" s="26">
        <f t="shared" si="0"/>
        <v>106.30792488091913</v>
      </c>
      <c r="G14" s="60">
        <f t="shared" si="2"/>
        <v>10</v>
      </c>
    </row>
    <row r="15" spans="1:11" x14ac:dyDescent="0.35">
      <c r="A15" s="71" t="s">
        <v>60</v>
      </c>
      <c r="B15" s="24" t="s">
        <v>7</v>
      </c>
      <c r="C15" s="28">
        <v>4</v>
      </c>
      <c r="D15" s="24">
        <v>480000</v>
      </c>
      <c r="E15" s="28">
        <f t="shared" si="1"/>
        <v>120000</v>
      </c>
      <c r="F15" s="26">
        <f t="shared" si="0"/>
        <v>160.74960649051522</v>
      </c>
      <c r="G15" s="60">
        <f t="shared" si="2"/>
        <v>10</v>
      </c>
    </row>
    <row r="16" spans="1:11" x14ac:dyDescent="0.35">
      <c r="A16" s="71" t="s">
        <v>61</v>
      </c>
      <c r="B16" s="24" t="s">
        <v>7</v>
      </c>
      <c r="C16" s="28">
        <v>8</v>
      </c>
      <c r="D16" s="24">
        <v>230400</v>
      </c>
      <c r="E16" s="28">
        <f t="shared" si="1"/>
        <v>28800</v>
      </c>
      <c r="F16" s="26">
        <f t="shared" si="0"/>
        <v>38.579905557723649</v>
      </c>
      <c r="G16" s="60">
        <f t="shared" si="2"/>
        <v>7</v>
      </c>
    </row>
    <row r="17" spans="1:7" x14ac:dyDescent="0.35">
      <c r="A17" s="71" t="s">
        <v>62</v>
      </c>
      <c r="B17" s="24" t="s">
        <v>7</v>
      </c>
      <c r="C17" s="28">
        <v>17</v>
      </c>
      <c r="D17" s="24">
        <v>1640990.07</v>
      </c>
      <c r="E17" s="28">
        <f t="shared" si="1"/>
        <v>96528.827647058832</v>
      </c>
      <c r="F17" s="26">
        <f t="shared" si="0"/>
        <v>129.30809216046225</v>
      </c>
      <c r="G17" s="60">
        <f t="shared" si="2"/>
        <v>10</v>
      </c>
    </row>
    <row r="18" spans="1:7" x14ac:dyDescent="0.35">
      <c r="A18" s="71" t="s">
        <v>63</v>
      </c>
      <c r="B18" s="24" t="s">
        <v>7</v>
      </c>
      <c r="C18" s="28">
        <v>44</v>
      </c>
      <c r="D18" s="24">
        <v>11155277.65</v>
      </c>
      <c r="E18" s="28">
        <f t="shared" si="1"/>
        <v>253529.03750000001</v>
      </c>
      <c r="F18" s="26">
        <f t="shared" si="0"/>
        <v>339.62244176703399</v>
      </c>
      <c r="G18" s="60">
        <f t="shared" si="2"/>
        <v>10</v>
      </c>
    </row>
    <row r="19" spans="1:7" x14ac:dyDescent="0.35">
      <c r="A19" s="71" t="s">
        <v>64</v>
      </c>
      <c r="B19" s="24" t="s">
        <v>7</v>
      </c>
      <c r="C19" s="28">
        <v>24</v>
      </c>
      <c r="D19" s="24">
        <v>1739515.66</v>
      </c>
      <c r="E19" s="28">
        <f t="shared" si="1"/>
        <v>72479.819166666668</v>
      </c>
      <c r="F19" s="26">
        <f t="shared" si="0"/>
        <v>97.092520079544741</v>
      </c>
      <c r="G19" s="60">
        <f t="shared" si="2"/>
        <v>10</v>
      </c>
    </row>
    <row r="20" spans="1:7" x14ac:dyDescent="0.35">
      <c r="A20" s="71" t="s">
        <v>65</v>
      </c>
      <c r="B20" s="24" t="s">
        <v>7</v>
      </c>
      <c r="C20" s="28">
        <v>24</v>
      </c>
      <c r="D20" s="24">
        <v>1663443.26</v>
      </c>
      <c r="E20" s="28">
        <f t="shared" si="1"/>
        <v>69310.135833333334</v>
      </c>
      <c r="F20" s="26">
        <f t="shared" si="0"/>
        <v>92.846475508437422</v>
      </c>
      <c r="G20" s="60">
        <f t="shared" si="2"/>
        <v>10</v>
      </c>
    </row>
    <row r="21" spans="1:7" x14ac:dyDescent="0.35">
      <c r="A21" s="71" t="s">
        <v>66</v>
      </c>
      <c r="B21" s="24" t="s">
        <v>7</v>
      </c>
      <c r="C21" s="28">
        <v>23</v>
      </c>
      <c r="D21" s="24">
        <v>1633705.98</v>
      </c>
      <c r="E21" s="28">
        <f t="shared" si="1"/>
        <v>71030.694782608698</v>
      </c>
      <c r="F21" s="26">
        <f t="shared" si="0"/>
        <v>95.15130195876867</v>
      </c>
      <c r="G21" s="60">
        <f t="shared" si="2"/>
        <v>10</v>
      </c>
    </row>
    <row r="22" spans="1:7" x14ac:dyDescent="0.35">
      <c r="A22" s="71" t="s">
        <v>67</v>
      </c>
      <c r="B22" s="24" t="s">
        <v>7</v>
      </c>
      <c r="C22" s="28">
        <v>409</v>
      </c>
      <c r="D22" s="24">
        <v>83850281.230000004</v>
      </c>
      <c r="E22" s="28">
        <f t="shared" si="1"/>
        <v>205012.91254278729</v>
      </c>
      <c r="F22" s="26">
        <f t="shared" si="0"/>
        <v>274.63120847272887</v>
      </c>
      <c r="G22" s="60">
        <f t="shared" si="2"/>
        <v>10</v>
      </c>
    </row>
    <row r="23" spans="1:7" x14ac:dyDescent="0.35">
      <c r="A23" s="71" t="s">
        <v>68</v>
      </c>
      <c r="B23" s="24" t="s">
        <v>7</v>
      </c>
      <c r="C23" s="28">
        <v>17</v>
      </c>
      <c r="D23" s="24">
        <v>1404165</v>
      </c>
      <c r="E23" s="28">
        <f t="shared" si="1"/>
        <v>82597.941176470587</v>
      </c>
      <c r="F23" s="26">
        <f t="shared" si="0"/>
        <v>110.64655450870309</v>
      </c>
      <c r="G23" s="60">
        <f t="shared" si="2"/>
        <v>10</v>
      </c>
    </row>
    <row r="24" spans="1:7" x14ac:dyDescent="0.35">
      <c r="A24" s="71" t="s">
        <v>69</v>
      </c>
      <c r="B24" s="24" t="s">
        <v>7</v>
      </c>
      <c r="C24" s="28">
        <v>6</v>
      </c>
      <c r="D24" s="24">
        <v>255500</v>
      </c>
      <c r="E24" s="28">
        <f t="shared" si="1"/>
        <v>42583.333333333336</v>
      </c>
      <c r="F24" s="26">
        <f t="shared" si="0"/>
        <v>57.043783969898108</v>
      </c>
      <c r="G24" s="60">
        <f t="shared" si="2"/>
        <v>8</v>
      </c>
    </row>
    <row r="25" spans="1:7" x14ac:dyDescent="0.35">
      <c r="A25" s="71" t="s">
        <v>70</v>
      </c>
      <c r="B25" s="24" t="s">
        <v>7</v>
      </c>
      <c r="C25" s="28">
        <v>3</v>
      </c>
      <c r="D25" s="24">
        <v>0</v>
      </c>
      <c r="E25" s="28">
        <f t="shared" si="1"/>
        <v>0</v>
      </c>
      <c r="F25" s="26">
        <f t="shared" si="0"/>
        <v>0</v>
      </c>
      <c r="G25" s="60">
        <f t="shared" si="2"/>
        <v>1</v>
      </c>
    </row>
    <row r="26" spans="1:7" x14ac:dyDescent="0.35">
      <c r="A26" s="71" t="s">
        <v>71</v>
      </c>
      <c r="B26" s="24" t="s">
        <v>7</v>
      </c>
      <c r="C26" s="28">
        <v>6</v>
      </c>
      <c r="D26" s="24">
        <v>0</v>
      </c>
      <c r="E26" s="28">
        <f t="shared" si="1"/>
        <v>0</v>
      </c>
      <c r="F26" s="26">
        <f t="shared" si="0"/>
        <v>0</v>
      </c>
      <c r="G26" s="60">
        <f t="shared" si="2"/>
        <v>1</v>
      </c>
    </row>
    <row r="27" spans="1:7" x14ac:dyDescent="0.35">
      <c r="A27" s="71" t="s">
        <v>72</v>
      </c>
      <c r="B27" s="24" t="s">
        <v>7</v>
      </c>
      <c r="C27" s="28">
        <v>0</v>
      </c>
      <c r="D27" s="24">
        <v>0</v>
      </c>
      <c r="E27" s="28">
        <v>0</v>
      </c>
      <c r="F27" s="26">
        <f t="shared" si="0"/>
        <v>0</v>
      </c>
      <c r="G27" s="60">
        <f t="shared" si="2"/>
        <v>1</v>
      </c>
    </row>
    <row r="28" spans="1:7" x14ac:dyDescent="0.35">
      <c r="A28" s="71" t="s">
        <v>73</v>
      </c>
      <c r="B28" s="24" t="s">
        <v>7</v>
      </c>
      <c r="C28" s="28">
        <v>7</v>
      </c>
      <c r="D28" s="24">
        <v>0</v>
      </c>
      <c r="E28" s="28">
        <f t="shared" ref="E28:E34" si="3">D28/C28</f>
        <v>0</v>
      </c>
      <c r="F28" s="26">
        <f t="shared" si="0"/>
        <v>0</v>
      </c>
      <c r="G28" s="60">
        <f t="shared" si="2"/>
        <v>1</v>
      </c>
    </row>
    <row r="29" spans="1:7" x14ac:dyDescent="0.35">
      <c r="A29" s="71" t="s">
        <v>74</v>
      </c>
      <c r="B29" s="24" t="s">
        <v>7</v>
      </c>
      <c r="C29" s="28">
        <v>4</v>
      </c>
      <c r="D29" s="24">
        <v>302002</v>
      </c>
      <c r="E29" s="28">
        <f t="shared" si="3"/>
        <v>75500.5</v>
      </c>
      <c r="F29" s="26">
        <f t="shared" si="0"/>
        <v>101.13896387364288</v>
      </c>
      <c r="G29" s="60">
        <f t="shared" si="2"/>
        <v>10</v>
      </c>
    </row>
    <row r="30" spans="1:7" x14ac:dyDescent="0.35">
      <c r="A30" s="71" t="s">
        <v>75</v>
      </c>
      <c r="B30" s="24" t="s">
        <v>7</v>
      </c>
      <c r="C30" s="28">
        <v>10</v>
      </c>
      <c r="D30" s="24">
        <v>463900</v>
      </c>
      <c r="E30" s="28">
        <f t="shared" si="3"/>
        <v>46390</v>
      </c>
      <c r="F30" s="26">
        <f t="shared" si="0"/>
        <v>62.143118709124998</v>
      </c>
      <c r="G30" s="60">
        <f t="shared" si="2"/>
        <v>9</v>
      </c>
    </row>
    <row r="31" spans="1:7" x14ac:dyDescent="0.35">
      <c r="A31" s="71" t="s">
        <v>76</v>
      </c>
      <c r="B31" s="24" t="s">
        <v>7</v>
      </c>
      <c r="C31" s="28">
        <v>4</v>
      </c>
      <c r="D31" s="24">
        <v>300.33800000000002</v>
      </c>
      <c r="E31" s="28">
        <f t="shared" si="3"/>
        <v>75.084500000000006</v>
      </c>
      <c r="F31" s="26">
        <f t="shared" si="0"/>
        <v>0.10058169857114242</v>
      </c>
      <c r="G31" s="60">
        <f t="shared" si="2"/>
        <v>1</v>
      </c>
    </row>
    <row r="32" spans="1:7" x14ac:dyDescent="0.35">
      <c r="A32" s="71" t="s">
        <v>77</v>
      </c>
      <c r="B32" s="24" t="s">
        <v>7</v>
      </c>
      <c r="C32" s="28">
        <v>6</v>
      </c>
      <c r="D32" s="24">
        <v>76320</v>
      </c>
      <c r="E32" s="28">
        <f t="shared" si="3"/>
        <v>12720</v>
      </c>
      <c r="F32" s="26">
        <f t="shared" si="0"/>
        <v>17.039458287994613</v>
      </c>
      <c r="G32" s="60">
        <f t="shared" si="2"/>
        <v>5</v>
      </c>
    </row>
    <row r="33" spans="1:7" x14ac:dyDescent="0.35">
      <c r="A33" s="71" t="s">
        <v>78</v>
      </c>
      <c r="B33" s="24" t="s">
        <v>7</v>
      </c>
      <c r="C33" s="28">
        <v>14</v>
      </c>
      <c r="D33" s="24">
        <v>1147000</v>
      </c>
      <c r="E33" s="28">
        <f t="shared" si="3"/>
        <v>81928.571428571435</v>
      </c>
      <c r="F33" s="26">
        <f t="shared" si="0"/>
        <v>109.74988014560772</v>
      </c>
      <c r="G33" s="60">
        <f t="shared" si="2"/>
        <v>10</v>
      </c>
    </row>
    <row r="34" spans="1:7" x14ac:dyDescent="0.35">
      <c r="A34" s="72" t="s">
        <v>79</v>
      </c>
      <c r="B34" s="25" t="s">
        <v>7</v>
      </c>
      <c r="C34" s="29">
        <v>104</v>
      </c>
      <c r="D34" s="25">
        <v>15429718</v>
      </c>
      <c r="E34" s="29">
        <f t="shared" si="3"/>
        <v>148362.67307692306</v>
      </c>
      <c r="F34" s="27">
        <f t="shared" si="0"/>
        <v>198.74367762496951</v>
      </c>
      <c r="G34" s="65">
        <f t="shared" si="2"/>
        <v>10</v>
      </c>
    </row>
    <row r="36" spans="1:7" x14ac:dyDescent="0.35">
      <c r="E36" s="1">
        <f>AVERAGE(E2:E34)</f>
        <v>74650.260501309793</v>
      </c>
      <c r="F36" s="1"/>
    </row>
    <row r="43" spans="1:7" x14ac:dyDescent="0.35">
      <c r="E43" s="30">
        <f>E2/12</f>
        <v>2582.7581300813008</v>
      </c>
    </row>
  </sheetData>
  <sheetProtection algorithmName="SHA-512" hashValue="W/8Te1hbiiFLMdKpJtxs7Vsb1xpJtCdnrLl7sZDY3wvXPUflx5s6ncbFFau+m/nfEzY92rQji3nslfPRCQnO2w==" saltValue="xsh9SacAxoT+c+gc/sJUPg==" spinCount="100000" sheet="1" objects="1" scenarios="1"/>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EC503-B332-4946-9AB7-9936EB2BB1CB}">
  <dimension ref="A1:J36"/>
  <sheetViews>
    <sheetView workbookViewId="0">
      <selection activeCell="B21" sqref="B21"/>
    </sheetView>
  </sheetViews>
  <sheetFormatPr defaultRowHeight="14.5" x14ac:dyDescent="0.35"/>
  <cols>
    <col min="1" max="1" width="17.90625" style="30" bestFit="1" customWidth="1"/>
    <col min="2" max="2" width="20.08984375" style="30" bestFit="1" customWidth="1"/>
    <col min="3" max="3" width="10.453125" style="30" bestFit="1" customWidth="1"/>
    <col min="4" max="4" width="15.90625" style="30" bestFit="1" customWidth="1"/>
    <col min="5" max="5" width="13.6328125" style="62" bestFit="1" customWidth="1"/>
    <col min="6" max="6" width="10.26953125" style="62" customWidth="1"/>
    <col min="7" max="16384" width="8.7265625" style="30"/>
  </cols>
  <sheetData>
    <row r="1" spans="1:10" s="69" customFormat="1" ht="26.5" customHeight="1" x14ac:dyDescent="0.35">
      <c r="A1" s="66" t="s">
        <v>8</v>
      </c>
      <c r="B1" s="67" t="s">
        <v>40</v>
      </c>
      <c r="C1" s="67" t="s">
        <v>41</v>
      </c>
      <c r="D1" s="68" t="s">
        <v>80</v>
      </c>
      <c r="E1" s="68" t="s">
        <v>81</v>
      </c>
      <c r="F1" s="53" t="s">
        <v>10</v>
      </c>
    </row>
    <row r="2" spans="1:10" x14ac:dyDescent="0.35">
      <c r="A2" s="73" t="s">
        <v>47</v>
      </c>
      <c r="B2" s="56">
        <v>11</v>
      </c>
      <c r="C2" s="54">
        <v>16611</v>
      </c>
      <c r="D2" s="58">
        <f>C2/B2</f>
        <v>1510.090909090909</v>
      </c>
      <c r="E2" s="59">
        <f>D2/$D$36*100</f>
        <v>12.81999190024308</v>
      </c>
      <c r="F2" s="60">
        <f>VLOOKUP(E2,$I$4:$J$8,2,TRUE)</f>
        <v>2</v>
      </c>
    </row>
    <row r="3" spans="1:10" x14ac:dyDescent="0.35">
      <c r="A3" s="73" t="s">
        <v>48</v>
      </c>
      <c r="B3" s="56">
        <v>0</v>
      </c>
      <c r="C3" s="54">
        <v>0</v>
      </c>
      <c r="D3" s="58">
        <v>0</v>
      </c>
      <c r="E3" s="61">
        <f t="shared" ref="E3:E34" si="0">D3/$D$36*100</f>
        <v>0</v>
      </c>
      <c r="F3" s="60">
        <f t="shared" ref="F3:F34" si="1">VLOOKUP(E3,$I$4:$J$8,2,TRUE)</f>
        <v>1</v>
      </c>
      <c r="H3" s="17"/>
      <c r="I3" s="17" t="s">
        <v>42</v>
      </c>
      <c r="J3" s="17" t="s">
        <v>5</v>
      </c>
    </row>
    <row r="4" spans="1:10" x14ac:dyDescent="0.35">
      <c r="A4" s="73" t="s">
        <v>49</v>
      </c>
      <c r="B4" s="56">
        <v>0</v>
      </c>
      <c r="C4" s="54">
        <v>0</v>
      </c>
      <c r="D4" s="58">
        <v>0</v>
      </c>
      <c r="E4" s="61">
        <f>D4/$D$36*100</f>
        <v>0</v>
      </c>
      <c r="F4" s="60">
        <f t="shared" si="1"/>
        <v>1</v>
      </c>
      <c r="H4" s="18" t="s">
        <v>43</v>
      </c>
      <c r="I4" s="17">
        <v>-5</v>
      </c>
      <c r="J4" s="18">
        <v>1</v>
      </c>
    </row>
    <row r="5" spans="1:10" x14ac:dyDescent="0.35">
      <c r="A5" s="73" t="s">
        <v>50</v>
      </c>
      <c r="B5" s="56">
        <v>4</v>
      </c>
      <c r="C5" s="54">
        <v>83200</v>
      </c>
      <c r="D5" s="58">
        <f>C5/B5</f>
        <v>20800</v>
      </c>
      <c r="E5" s="61">
        <f>D5/$D$36*100</f>
        <v>176.5826348067917</v>
      </c>
      <c r="F5" s="60">
        <f t="shared" si="1"/>
        <v>5</v>
      </c>
      <c r="H5" s="19" t="s">
        <v>44</v>
      </c>
      <c r="I5" s="17">
        <v>5</v>
      </c>
      <c r="J5" s="18">
        <v>2</v>
      </c>
    </row>
    <row r="6" spans="1:10" x14ac:dyDescent="0.35">
      <c r="A6" s="73" t="s">
        <v>51</v>
      </c>
      <c r="B6" s="56">
        <v>398</v>
      </c>
      <c r="C6" s="54">
        <v>21506152</v>
      </c>
      <c r="D6" s="58">
        <f t="shared" ref="D6:D31" si="2">C6/B6</f>
        <v>54035.557788944723</v>
      </c>
      <c r="E6" s="61">
        <f t="shared" si="0"/>
        <v>458.73755613589015</v>
      </c>
      <c r="F6" s="60">
        <f t="shared" si="1"/>
        <v>5</v>
      </c>
      <c r="H6" s="18" t="s">
        <v>45</v>
      </c>
      <c r="I6" s="17">
        <v>21</v>
      </c>
      <c r="J6" s="18">
        <v>3</v>
      </c>
    </row>
    <row r="7" spans="1:10" x14ac:dyDescent="0.35">
      <c r="A7" s="73" t="s">
        <v>52</v>
      </c>
      <c r="B7" s="56">
        <v>39</v>
      </c>
      <c r="C7" s="54">
        <v>199022</v>
      </c>
      <c r="D7" s="58">
        <f t="shared" si="2"/>
        <v>5103.1282051282051</v>
      </c>
      <c r="E7" s="61">
        <f t="shared" si="0"/>
        <v>43.323260779730397</v>
      </c>
      <c r="F7" s="60">
        <f t="shared" si="1"/>
        <v>3</v>
      </c>
      <c r="H7" s="20" t="s">
        <v>46</v>
      </c>
      <c r="I7" s="21">
        <v>51</v>
      </c>
      <c r="J7" s="20">
        <v>4</v>
      </c>
    </row>
    <row r="8" spans="1:10" x14ac:dyDescent="0.35">
      <c r="A8" s="73" t="s">
        <v>53</v>
      </c>
      <c r="B8" s="56">
        <v>47</v>
      </c>
      <c r="C8" s="54">
        <v>816263.68000000005</v>
      </c>
      <c r="D8" s="58">
        <f t="shared" si="2"/>
        <v>17367.312340425535</v>
      </c>
      <c r="E8" s="61">
        <f t="shared" si="0"/>
        <v>147.44066214350235</v>
      </c>
      <c r="F8" s="60">
        <f t="shared" si="1"/>
        <v>5</v>
      </c>
      <c r="H8" s="22" t="s">
        <v>39</v>
      </c>
      <c r="I8" s="23">
        <v>81</v>
      </c>
      <c r="J8" s="22">
        <v>5</v>
      </c>
    </row>
    <row r="9" spans="1:10" x14ac:dyDescent="0.35">
      <c r="A9" s="73" t="s">
        <v>54</v>
      </c>
      <c r="B9" s="56">
        <v>0</v>
      </c>
      <c r="C9" s="54">
        <v>0</v>
      </c>
      <c r="D9" s="58">
        <v>0</v>
      </c>
      <c r="E9" s="61">
        <f t="shared" si="0"/>
        <v>0</v>
      </c>
      <c r="F9" s="60">
        <f t="shared" si="1"/>
        <v>1</v>
      </c>
      <c r="H9" s="62"/>
      <c r="I9" s="62"/>
      <c r="J9" s="62"/>
    </row>
    <row r="10" spans="1:10" x14ac:dyDescent="0.35">
      <c r="A10" s="73" t="s">
        <v>55</v>
      </c>
      <c r="B10" s="56">
        <v>0</v>
      </c>
      <c r="C10" s="54">
        <v>0</v>
      </c>
      <c r="D10" s="58">
        <v>0</v>
      </c>
      <c r="E10" s="61">
        <f t="shared" si="0"/>
        <v>0</v>
      </c>
      <c r="F10" s="60">
        <f t="shared" si="1"/>
        <v>1</v>
      </c>
    </row>
    <row r="11" spans="1:10" x14ac:dyDescent="0.35">
      <c r="A11" s="73" t="s">
        <v>56</v>
      </c>
      <c r="B11" s="56">
        <v>2</v>
      </c>
      <c r="C11" s="54">
        <v>3200</v>
      </c>
      <c r="D11" s="58">
        <f t="shared" si="2"/>
        <v>1600</v>
      </c>
      <c r="E11" s="61">
        <f t="shared" si="0"/>
        <v>13.583279600522438</v>
      </c>
      <c r="F11" s="60">
        <f t="shared" si="1"/>
        <v>2</v>
      </c>
    </row>
    <row r="12" spans="1:10" x14ac:dyDescent="0.35">
      <c r="A12" s="73" t="s">
        <v>57</v>
      </c>
      <c r="B12" s="56">
        <v>0</v>
      </c>
      <c r="C12" s="54">
        <v>0</v>
      </c>
      <c r="D12" s="58">
        <v>0</v>
      </c>
      <c r="E12" s="61">
        <f t="shared" si="0"/>
        <v>0</v>
      </c>
      <c r="F12" s="60">
        <f t="shared" si="1"/>
        <v>1</v>
      </c>
    </row>
    <row r="13" spans="1:10" x14ac:dyDescent="0.35">
      <c r="A13" s="73" t="s">
        <v>58</v>
      </c>
      <c r="B13" s="56">
        <v>11</v>
      </c>
      <c r="C13" s="54">
        <v>409224</v>
      </c>
      <c r="D13" s="58">
        <f t="shared" si="2"/>
        <v>37202.181818181816</v>
      </c>
      <c r="E13" s="61">
        <f t="shared" si="0"/>
        <v>315.82977336614738</v>
      </c>
      <c r="F13" s="60">
        <f t="shared" si="1"/>
        <v>5</v>
      </c>
    </row>
    <row r="14" spans="1:10" x14ac:dyDescent="0.35">
      <c r="A14" s="73" t="s">
        <v>59</v>
      </c>
      <c r="B14" s="56">
        <v>0</v>
      </c>
      <c r="C14" s="54">
        <v>0</v>
      </c>
      <c r="D14" s="58">
        <v>0</v>
      </c>
      <c r="E14" s="61">
        <f t="shared" si="0"/>
        <v>0</v>
      </c>
      <c r="F14" s="60">
        <f t="shared" si="1"/>
        <v>1</v>
      </c>
    </row>
    <row r="15" spans="1:10" x14ac:dyDescent="0.35">
      <c r="A15" s="73" t="s">
        <v>60</v>
      </c>
      <c r="B15" s="56"/>
      <c r="C15" s="54"/>
      <c r="D15" s="58">
        <v>0</v>
      </c>
      <c r="E15" s="61">
        <f t="shared" si="0"/>
        <v>0</v>
      </c>
      <c r="F15" s="60">
        <f t="shared" si="1"/>
        <v>1</v>
      </c>
    </row>
    <row r="16" spans="1:10" x14ac:dyDescent="0.35">
      <c r="A16" s="73" t="s">
        <v>61</v>
      </c>
      <c r="B16" s="56"/>
      <c r="C16" s="54"/>
      <c r="D16" s="58">
        <v>0</v>
      </c>
      <c r="E16" s="61">
        <f t="shared" si="0"/>
        <v>0</v>
      </c>
      <c r="F16" s="60">
        <f t="shared" si="1"/>
        <v>1</v>
      </c>
    </row>
    <row r="17" spans="1:6" x14ac:dyDescent="0.35">
      <c r="A17" s="73" t="s">
        <v>62</v>
      </c>
      <c r="B17" s="56">
        <v>40</v>
      </c>
      <c r="C17" s="54">
        <v>80000</v>
      </c>
      <c r="D17" s="58">
        <f t="shared" si="2"/>
        <v>2000</v>
      </c>
      <c r="E17" s="61">
        <f t="shared" si="0"/>
        <v>16.979099500653046</v>
      </c>
      <c r="F17" s="60">
        <f t="shared" si="1"/>
        <v>2</v>
      </c>
    </row>
    <row r="18" spans="1:6" x14ac:dyDescent="0.35">
      <c r="A18" s="73" t="s">
        <v>63</v>
      </c>
      <c r="B18" s="56">
        <v>21</v>
      </c>
      <c r="C18" s="54">
        <v>494048.15</v>
      </c>
      <c r="D18" s="58">
        <f t="shared" si="2"/>
        <v>23526.102380952383</v>
      </c>
      <c r="E18" s="61">
        <f t="shared" si="0"/>
        <v>199.72601659437055</v>
      </c>
      <c r="F18" s="60">
        <f t="shared" si="1"/>
        <v>5</v>
      </c>
    </row>
    <row r="19" spans="1:6" x14ac:dyDescent="0.35">
      <c r="A19" s="73" t="s">
        <v>64</v>
      </c>
      <c r="B19" s="56">
        <v>0</v>
      </c>
      <c r="C19" s="54">
        <v>0</v>
      </c>
      <c r="D19" s="58">
        <v>0</v>
      </c>
      <c r="E19" s="61">
        <f t="shared" si="0"/>
        <v>0</v>
      </c>
      <c r="F19" s="60">
        <f t="shared" si="1"/>
        <v>1</v>
      </c>
    </row>
    <row r="20" spans="1:6" x14ac:dyDescent="0.35">
      <c r="A20" s="73" t="s">
        <v>65</v>
      </c>
      <c r="B20" s="56">
        <v>1</v>
      </c>
      <c r="C20" s="54">
        <v>6987.66</v>
      </c>
      <c r="D20" s="58">
        <f t="shared" si="2"/>
        <v>6987.66</v>
      </c>
      <c r="E20" s="61">
        <f t="shared" si="0"/>
        <v>59.322087208366639</v>
      </c>
      <c r="F20" s="60">
        <f t="shared" si="1"/>
        <v>4</v>
      </c>
    </row>
    <row r="21" spans="1:6" x14ac:dyDescent="0.35">
      <c r="A21" s="73" t="s">
        <v>66</v>
      </c>
      <c r="B21" s="56">
        <v>1</v>
      </c>
      <c r="C21" s="54">
        <v>27778.85</v>
      </c>
      <c r="D21" s="58">
        <f t="shared" si="2"/>
        <v>27778.85</v>
      </c>
      <c r="E21" s="61">
        <f t="shared" si="0"/>
        <v>235.82992908185795</v>
      </c>
      <c r="F21" s="60">
        <f t="shared" si="1"/>
        <v>5</v>
      </c>
    </row>
    <row r="22" spans="1:6" x14ac:dyDescent="0.35">
      <c r="A22" s="73" t="s">
        <v>67</v>
      </c>
      <c r="B22" s="56">
        <v>0</v>
      </c>
      <c r="C22" s="54">
        <v>0</v>
      </c>
      <c r="D22" s="58">
        <v>0</v>
      </c>
      <c r="E22" s="61">
        <f>D22/$D$36*100</f>
        <v>0</v>
      </c>
      <c r="F22" s="60">
        <f t="shared" si="1"/>
        <v>1</v>
      </c>
    </row>
    <row r="23" spans="1:6" x14ac:dyDescent="0.35">
      <c r="A23" s="73" t="s">
        <v>68</v>
      </c>
      <c r="B23" s="56">
        <v>0</v>
      </c>
      <c r="C23" s="54">
        <v>0</v>
      </c>
      <c r="D23" s="58">
        <v>0</v>
      </c>
      <c r="E23" s="61">
        <f t="shared" si="0"/>
        <v>0</v>
      </c>
      <c r="F23" s="60">
        <f t="shared" si="1"/>
        <v>1</v>
      </c>
    </row>
    <row r="24" spans="1:6" x14ac:dyDescent="0.35">
      <c r="A24" s="73" t="s">
        <v>69</v>
      </c>
      <c r="B24" s="56"/>
      <c r="C24" s="54"/>
      <c r="D24" s="58">
        <v>0</v>
      </c>
      <c r="E24" s="61">
        <f t="shared" si="0"/>
        <v>0</v>
      </c>
      <c r="F24" s="60">
        <f t="shared" si="1"/>
        <v>1</v>
      </c>
    </row>
    <row r="25" spans="1:6" x14ac:dyDescent="0.35">
      <c r="A25" s="73" t="s">
        <v>70</v>
      </c>
      <c r="B25" s="56">
        <v>0</v>
      </c>
      <c r="C25" s="54">
        <v>0</v>
      </c>
      <c r="D25" s="58">
        <v>0</v>
      </c>
      <c r="E25" s="61">
        <f t="shared" si="0"/>
        <v>0</v>
      </c>
      <c r="F25" s="60">
        <f t="shared" si="1"/>
        <v>1</v>
      </c>
    </row>
    <row r="26" spans="1:6" x14ac:dyDescent="0.35">
      <c r="A26" s="73" t="s">
        <v>71</v>
      </c>
      <c r="B26" s="56">
        <v>0</v>
      </c>
      <c r="C26" s="54">
        <v>0</v>
      </c>
      <c r="D26" s="58">
        <v>0</v>
      </c>
      <c r="E26" s="61">
        <f t="shared" si="0"/>
        <v>0</v>
      </c>
      <c r="F26" s="60">
        <f t="shared" si="1"/>
        <v>1</v>
      </c>
    </row>
    <row r="27" spans="1:6" x14ac:dyDescent="0.35">
      <c r="A27" s="73" t="s">
        <v>72</v>
      </c>
      <c r="B27" s="56">
        <v>12</v>
      </c>
      <c r="C27" s="54">
        <v>1307000</v>
      </c>
      <c r="D27" s="58">
        <f t="shared" si="2"/>
        <v>108916.66666666667</v>
      </c>
      <c r="E27" s="61">
        <f t="shared" si="0"/>
        <v>924.65346030639728</v>
      </c>
      <c r="F27" s="60">
        <f t="shared" si="1"/>
        <v>5</v>
      </c>
    </row>
    <row r="28" spans="1:6" x14ac:dyDescent="0.35">
      <c r="A28" s="73" t="s">
        <v>73</v>
      </c>
      <c r="B28" s="56"/>
      <c r="C28" s="54"/>
      <c r="D28" s="58">
        <v>0</v>
      </c>
      <c r="E28" s="61">
        <f t="shared" si="0"/>
        <v>0</v>
      </c>
      <c r="F28" s="60">
        <f t="shared" si="1"/>
        <v>1</v>
      </c>
    </row>
    <row r="29" spans="1:6" x14ac:dyDescent="0.35">
      <c r="A29" s="73" t="s">
        <v>74</v>
      </c>
      <c r="B29" s="56">
        <v>5</v>
      </c>
      <c r="C29" s="54">
        <v>214484.72</v>
      </c>
      <c r="D29" s="58">
        <f t="shared" si="2"/>
        <v>42896.944000000003</v>
      </c>
      <c r="E29" s="61">
        <f t="shared" si="0"/>
        <v>364.17574022497092</v>
      </c>
      <c r="F29" s="60">
        <f t="shared" si="1"/>
        <v>5</v>
      </c>
    </row>
    <row r="30" spans="1:6" x14ac:dyDescent="0.35">
      <c r="A30" s="73" t="s">
        <v>75</v>
      </c>
      <c r="B30" s="56">
        <v>4</v>
      </c>
      <c r="C30" s="54">
        <v>76479.600000000006</v>
      </c>
      <c r="D30" s="58">
        <f t="shared" si="2"/>
        <v>19119.900000000001</v>
      </c>
      <c r="E30" s="61">
        <f t="shared" si="0"/>
        <v>162.31934227126811</v>
      </c>
      <c r="F30" s="60">
        <f t="shared" si="1"/>
        <v>5</v>
      </c>
    </row>
    <row r="31" spans="1:6" x14ac:dyDescent="0.35">
      <c r="A31" s="73" t="s">
        <v>76</v>
      </c>
      <c r="B31" s="56">
        <v>10</v>
      </c>
      <c r="C31" s="54">
        <v>198688</v>
      </c>
      <c r="D31" s="58">
        <f t="shared" si="2"/>
        <v>19868.8</v>
      </c>
      <c r="E31" s="61">
        <f t="shared" si="0"/>
        <v>168.67716607928764</v>
      </c>
      <c r="F31" s="60">
        <f t="shared" si="1"/>
        <v>5</v>
      </c>
    </row>
    <row r="32" spans="1:6" x14ac:dyDescent="0.35">
      <c r="A32" s="73" t="s">
        <v>77</v>
      </c>
      <c r="B32" s="56">
        <v>0</v>
      </c>
      <c r="C32" s="54">
        <v>0</v>
      </c>
      <c r="D32" s="58">
        <v>0</v>
      </c>
      <c r="E32" s="61">
        <f t="shared" si="0"/>
        <v>0</v>
      </c>
      <c r="F32" s="60">
        <f t="shared" si="1"/>
        <v>1</v>
      </c>
    </row>
    <row r="33" spans="1:6" x14ac:dyDescent="0.35">
      <c r="A33" s="73" t="s">
        <v>78</v>
      </c>
      <c r="B33" s="56">
        <v>0</v>
      </c>
      <c r="C33" s="54">
        <v>0</v>
      </c>
      <c r="D33" s="58">
        <v>0</v>
      </c>
      <c r="E33" s="61">
        <f t="shared" si="0"/>
        <v>0</v>
      </c>
      <c r="F33" s="60">
        <f t="shared" si="1"/>
        <v>1</v>
      </c>
    </row>
    <row r="34" spans="1:6" x14ac:dyDescent="0.35">
      <c r="A34" s="74" t="s">
        <v>79</v>
      </c>
      <c r="B34" s="57">
        <v>0</v>
      </c>
      <c r="C34" s="55">
        <v>0</v>
      </c>
      <c r="D34" s="63">
        <v>0</v>
      </c>
      <c r="E34" s="64">
        <f t="shared" si="0"/>
        <v>0</v>
      </c>
      <c r="F34" s="65">
        <f t="shared" si="1"/>
        <v>1</v>
      </c>
    </row>
    <row r="36" spans="1:6" x14ac:dyDescent="0.35">
      <c r="D36" s="31">
        <f>AVERAGE(D2:D34)</f>
        <v>11779.187700284554</v>
      </c>
    </row>
  </sheetData>
  <sheetProtection algorithmName="SHA-512" hashValue="KUBzBZ3biBwS4JJhxDyT8IMyALQddgP64O192e7bA03PVG+cRTHU4X/qTH2UwBefw8/h7WHk6aVBq0jgRD2YVQ==" saltValue="kwm+T4dD3IRcKZmJRGQYhA==" spinCount="100000" sheet="1" objects="1" scenarios="1"/>
  <phoneticPr fontId="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894876453AAE54B9DD12AA6A16C9639" ma:contentTypeVersion="8" ma:contentTypeDescription="Create a new document." ma:contentTypeScope="" ma:versionID="d38a11612e2e4a2d415cd09d3e8deb9e">
  <xsd:schema xmlns:xsd="http://www.w3.org/2001/XMLSchema" xmlns:xs="http://www.w3.org/2001/XMLSchema" xmlns:p="http://schemas.microsoft.com/office/2006/metadata/properties" xmlns:ns2="3b6f061c-83da-413f-a503-a20cedfcf1ba" targetNamespace="http://schemas.microsoft.com/office/2006/metadata/properties" ma:root="true" ma:fieldsID="2c7a9a77b5072553c40c6fa5763811d3" ns2:_="">
    <xsd:import namespace="3b6f061c-83da-413f-a503-a20cedfcf1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f061c-83da-413f-a503-a20cedfcf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69A68C-E8B6-4CD1-AC5E-F399B1368CA3}">
  <ds:schemaRefs>
    <ds:schemaRef ds:uri="http://schemas.microsoft.com/sharepoint/v3/contenttype/forms"/>
  </ds:schemaRefs>
</ds:datastoreItem>
</file>

<file path=customXml/itemProps2.xml><?xml version="1.0" encoding="utf-8"?>
<ds:datastoreItem xmlns:ds="http://schemas.openxmlformats.org/officeDocument/2006/customXml" ds:itemID="{3C071697-933E-48D7-8163-86D06BA7D11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CF21F4C-D3D6-4E11-9FDB-6191C1FCF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f061c-83da-413f-a503-a20cedfcf1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6.3 Squid if formula_Calculated</vt:lpstr>
      <vt:lpstr>6.7_Squid</vt:lpstr>
      <vt:lpstr>Cat B_7_1</vt:lpstr>
      <vt:lpstr>Cat B_7_2_Final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2022-05-19T11:13:54Z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0x010100B894876453AAE54B9DD12AA6A16C9639</vt:lpwstr>
  </property>
</Properties>
</file>