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8_{63E48570-A726-4ECC-8586-655048FDC435}" xr6:coauthVersionLast="47" xr6:coauthVersionMax="47" xr10:uidLastSave="{00000000-0000-0000-0000-000000000000}"/>
  <bookViews>
    <workbookView xWindow="3320" yWindow="100" windowWidth="26360" windowHeight="20400" activeTab="3" xr2:uid="{00000000-000D-0000-FFFF-FFFF00000000}"/>
  </bookViews>
  <sheets>
    <sheet name="input data CAT A 8_4" sheetId="1" r:id="rId1"/>
    <sheet name="input data CAT B" sheetId="3" r:id="rId2"/>
    <sheet name="input data CAT C" sheetId="4" r:id="rId3"/>
    <sheet name="score 8.4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9" i="1" l="1"/>
  <c r="B24" i="2"/>
  <c r="B20" i="2" l="1"/>
  <c r="B5" i="1"/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1" i="2"/>
  <c r="B22" i="2"/>
  <c r="B23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3" i="1"/>
  <c r="B4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2" i="3"/>
  <c r="B2" i="4"/>
  <c r="B2" i="2"/>
  <c r="B2" i="1"/>
  <c r="M3" i="4" l="1"/>
  <c r="G142" i="2" s="1"/>
  <c r="M11" i="4"/>
  <c r="G150" i="2" s="1"/>
  <c r="M19" i="4"/>
  <c r="G158" i="2" s="1"/>
  <c r="M27" i="4"/>
  <c r="G166" i="2" s="1"/>
  <c r="M35" i="4"/>
  <c r="G174" i="2" s="1"/>
  <c r="M43" i="4"/>
  <c r="G182" i="2" s="1"/>
  <c r="M51" i="4"/>
  <c r="G190" i="2" s="1"/>
  <c r="M59" i="4"/>
  <c r="G198" i="2" s="1"/>
  <c r="M67" i="4"/>
  <c r="G206" i="2" s="1"/>
  <c r="M75" i="4"/>
  <c r="G214" i="2" s="1"/>
  <c r="M83" i="4"/>
  <c r="G222" i="2" s="1"/>
  <c r="M91" i="4"/>
  <c r="G230" i="2" s="1"/>
  <c r="M99" i="4"/>
  <c r="G238" i="2" s="1"/>
  <c r="M2" i="4"/>
  <c r="G141" i="2" s="1"/>
  <c r="L3" i="4"/>
  <c r="L4" i="4"/>
  <c r="M4" i="4" s="1"/>
  <c r="G143" i="2" s="1"/>
  <c r="L5" i="4"/>
  <c r="M5" i="4" s="1"/>
  <c r="G144" i="2" s="1"/>
  <c r="L6" i="4"/>
  <c r="M6" i="4" s="1"/>
  <c r="G145" i="2" s="1"/>
  <c r="L7" i="4"/>
  <c r="M7" i="4" s="1"/>
  <c r="G146" i="2" s="1"/>
  <c r="L8" i="4"/>
  <c r="M8" i="4" s="1"/>
  <c r="G147" i="2" s="1"/>
  <c r="L9" i="4"/>
  <c r="M9" i="4" s="1"/>
  <c r="G148" i="2" s="1"/>
  <c r="L10" i="4"/>
  <c r="M10" i="4" s="1"/>
  <c r="G149" i="2" s="1"/>
  <c r="L11" i="4"/>
  <c r="L12" i="4"/>
  <c r="M12" i="4" s="1"/>
  <c r="G151" i="2" s="1"/>
  <c r="L13" i="4"/>
  <c r="M13" i="4" s="1"/>
  <c r="G152" i="2" s="1"/>
  <c r="L14" i="4"/>
  <c r="M14" i="4" s="1"/>
  <c r="G153" i="2" s="1"/>
  <c r="L15" i="4"/>
  <c r="M15" i="4" s="1"/>
  <c r="G154" i="2" s="1"/>
  <c r="L16" i="4"/>
  <c r="M16" i="4" s="1"/>
  <c r="G155" i="2" s="1"/>
  <c r="L17" i="4"/>
  <c r="M17" i="4" s="1"/>
  <c r="G156" i="2" s="1"/>
  <c r="L18" i="4"/>
  <c r="M18" i="4" s="1"/>
  <c r="G157" i="2" s="1"/>
  <c r="L19" i="4"/>
  <c r="L20" i="4"/>
  <c r="M20" i="4" s="1"/>
  <c r="G159" i="2" s="1"/>
  <c r="L21" i="4"/>
  <c r="M21" i="4" s="1"/>
  <c r="G160" i="2" s="1"/>
  <c r="L22" i="4"/>
  <c r="M22" i="4" s="1"/>
  <c r="G161" i="2" s="1"/>
  <c r="L23" i="4"/>
  <c r="M23" i="4" s="1"/>
  <c r="G162" i="2" s="1"/>
  <c r="L24" i="4"/>
  <c r="M24" i="4" s="1"/>
  <c r="G163" i="2" s="1"/>
  <c r="L25" i="4"/>
  <c r="M25" i="4" s="1"/>
  <c r="G164" i="2" s="1"/>
  <c r="L26" i="4"/>
  <c r="M26" i="4" s="1"/>
  <c r="G165" i="2" s="1"/>
  <c r="L27" i="4"/>
  <c r="L28" i="4"/>
  <c r="M28" i="4" s="1"/>
  <c r="G167" i="2" s="1"/>
  <c r="L29" i="4"/>
  <c r="M29" i="4" s="1"/>
  <c r="G168" i="2" s="1"/>
  <c r="L30" i="4"/>
  <c r="M30" i="4" s="1"/>
  <c r="G169" i="2" s="1"/>
  <c r="L31" i="4"/>
  <c r="M31" i="4" s="1"/>
  <c r="G170" i="2" s="1"/>
  <c r="L32" i="4"/>
  <c r="M32" i="4" s="1"/>
  <c r="G171" i="2" s="1"/>
  <c r="L33" i="4"/>
  <c r="M33" i="4" s="1"/>
  <c r="G172" i="2" s="1"/>
  <c r="L34" i="4"/>
  <c r="M34" i="4" s="1"/>
  <c r="G173" i="2" s="1"/>
  <c r="L35" i="4"/>
  <c r="L36" i="4"/>
  <c r="M36" i="4" s="1"/>
  <c r="G175" i="2" s="1"/>
  <c r="L37" i="4"/>
  <c r="M37" i="4" s="1"/>
  <c r="G176" i="2" s="1"/>
  <c r="L38" i="4"/>
  <c r="M38" i="4" s="1"/>
  <c r="G177" i="2" s="1"/>
  <c r="L39" i="4"/>
  <c r="M39" i="4" s="1"/>
  <c r="G178" i="2" s="1"/>
  <c r="L40" i="4"/>
  <c r="M40" i="4" s="1"/>
  <c r="G179" i="2" s="1"/>
  <c r="L41" i="4"/>
  <c r="M41" i="4" s="1"/>
  <c r="G180" i="2" s="1"/>
  <c r="L42" i="4"/>
  <c r="M42" i="4" s="1"/>
  <c r="G181" i="2" s="1"/>
  <c r="L43" i="4"/>
  <c r="L44" i="4"/>
  <c r="M44" i="4" s="1"/>
  <c r="G183" i="2" s="1"/>
  <c r="L45" i="4"/>
  <c r="M45" i="4" s="1"/>
  <c r="G184" i="2" s="1"/>
  <c r="L46" i="4"/>
  <c r="M46" i="4" s="1"/>
  <c r="G185" i="2" s="1"/>
  <c r="L47" i="4"/>
  <c r="M47" i="4" s="1"/>
  <c r="G186" i="2" s="1"/>
  <c r="L48" i="4"/>
  <c r="M48" i="4" s="1"/>
  <c r="G187" i="2" s="1"/>
  <c r="L49" i="4"/>
  <c r="M49" i="4" s="1"/>
  <c r="G188" i="2" s="1"/>
  <c r="L50" i="4"/>
  <c r="M50" i="4" s="1"/>
  <c r="G189" i="2" s="1"/>
  <c r="L51" i="4"/>
  <c r="L52" i="4"/>
  <c r="M52" i="4" s="1"/>
  <c r="G191" i="2" s="1"/>
  <c r="L53" i="4"/>
  <c r="M53" i="4" s="1"/>
  <c r="G192" i="2" s="1"/>
  <c r="L54" i="4"/>
  <c r="M54" i="4" s="1"/>
  <c r="G193" i="2" s="1"/>
  <c r="L55" i="4"/>
  <c r="M55" i="4" s="1"/>
  <c r="G194" i="2" s="1"/>
  <c r="L56" i="4"/>
  <c r="M56" i="4" s="1"/>
  <c r="G195" i="2" s="1"/>
  <c r="L57" i="4"/>
  <c r="M57" i="4" s="1"/>
  <c r="G196" i="2" s="1"/>
  <c r="L58" i="4"/>
  <c r="M58" i="4" s="1"/>
  <c r="G197" i="2" s="1"/>
  <c r="L59" i="4"/>
  <c r="L60" i="4"/>
  <c r="M60" i="4" s="1"/>
  <c r="G199" i="2" s="1"/>
  <c r="L61" i="4"/>
  <c r="M61" i="4" s="1"/>
  <c r="G200" i="2" s="1"/>
  <c r="L62" i="4"/>
  <c r="M62" i="4" s="1"/>
  <c r="G201" i="2" s="1"/>
  <c r="L63" i="4"/>
  <c r="M63" i="4" s="1"/>
  <c r="G202" i="2" s="1"/>
  <c r="L64" i="4"/>
  <c r="M64" i="4" s="1"/>
  <c r="G203" i="2" s="1"/>
  <c r="L65" i="4"/>
  <c r="M65" i="4" s="1"/>
  <c r="G204" i="2" s="1"/>
  <c r="L66" i="4"/>
  <c r="M66" i="4" s="1"/>
  <c r="G205" i="2" s="1"/>
  <c r="L67" i="4"/>
  <c r="L68" i="4"/>
  <c r="M68" i="4" s="1"/>
  <c r="G207" i="2" s="1"/>
  <c r="L69" i="4"/>
  <c r="M69" i="4" s="1"/>
  <c r="G208" i="2" s="1"/>
  <c r="L70" i="4"/>
  <c r="M70" i="4" s="1"/>
  <c r="G209" i="2" s="1"/>
  <c r="L71" i="4"/>
  <c r="M71" i="4" s="1"/>
  <c r="G210" i="2" s="1"/>
  <c r="L72" i="4"/>
  <c r="M72" i="4" s="1"/>
  <c r="G211" i="2" s="1"/>
  <c r="L73" i="4"/>
  <c r="M73" i="4" s="1"/>
  <c r="G212" i="2" s="1"/>
  <c r="L74" i="4"/>
  <c r="M74" i="4" s="1"/>
  <c r="G213" i="2" s="1"/>
  <c r="L75" i="4"/>
  <c r="L76" i="4"/>
  <c r="M76" i="4" s="1"/>
  <c r="G215" i="2" s="1"/>
  <c r="L77" i="4"/>
  <c r="M77" i="4" s="1"/>
  <c r="G216" i="2" s="1"/>
  <c r="L78" i="4"/>
  <c r="M78" i="4" s="1"/>
  <c r="G217" i="2" s="1"/>
  <c r="L79" i="4"/>
  <c r="M79" i="4" s="1"/>
  <c r="G218" i="2" s="1"/>
  <c r="L80" i="4"/>
  <c r="M80" i="4" s="1"/>
  <c r="G219" i="2" s="1"/>
  <c r="L81" i="4"/>
  <c r="M81" i="4" s="1"/>
  <c r="G220" i="2" s="1"/>
  <c r="L82" i="4"/>
  <c r="M82" i="4" s="1"/>
  <c r="G221" i="2" s="1"/>
  <c r="L83" i="4"/>
  <c r="L84" i="4"/>
  <c r="M84" i="4" s="1"/>
  <c r="G223" i="2" s="1"/>
  <c r="L85" i="4"/>
  <c r="M85" i="4" s="1"/>
  <c r="G224" i="2" s="1"/>
  <c r="L86" i="4"/>
  <c r="M86" i="4" s="1"/>
  <c r="G225" i="2" s="1"/>
  <c r="L87" i="4"/>
  <c r="M87" i="4" s="1"/>
  <c r="G226" i="2" s="1"/>
  <c r="L88" i="4"/>
  <c r="M88" i="4" s="1"/>
  <c r="G227" i="2" s="1"/>
  <c r="L89" i="4"/>
  <c r="M89" i="4" s="1"/>
  <c r="G228" i="2" s="1"/>
  <c r="L90" i="4"/>
  <c r="M90" i="4" s="1"/>
  <c r="G229" i="2" s="1"/>
  <c r="L91" i="4"/>
  <c r="L92" i="4"/>
  <c r="M92" i="4" s="1"/>
  <c r="G231" i="2" s="1"/>
  <c r="L93" i="4"/>
  <c r="M93" i="4" s="1"/>
  <c r="G232" i="2" s="1"/>
  <c r="L94" i="4"/>
  <c r="M94" i="4" s="1"/>
  <c r="G233" i="2" s="1"/>
  <c r="L95" i="4"/>
  <c r="M95" i="4" s="1"/>
  <c r="G234" i="2" s="1"/>
  <c r="L96" i="4"/>
  <c r="M96" i="4" s="1"/>
  <c r="G235" i="2" s="1"/>
  <c r="L97" i="4"/>
  <c r="M97" i="4" s="1"/>
  <c r="G236" i="2" s="1"/>
  <c r="L98" i="4"/>
  <c r="M98" i="4" s="1"/>
  <c r="G237" i="2" s="1"/>
  <c r="L99" i="4"/>
  <c r="L100" i="4"/>
  <c r="M100" i="4" s="1"/>
  <c r="G239" i="2" s="1"/>
  <c r="L101" i="4"/>
  <c r="M101" i="4" s="1"/>
  <c r="G240" i="2" s="1"/>
  <c r="L102" i="4"/>
  <c r="M102" i="4" s="1"/>
  <c r="G241" i="2" s="1"/>
  <c r="L103" i="4"/>
  <c r="M103" i="4" s="1"/>
  <c r="G242" i="2" s="1"/>
  <c r="L104" i="4"/>
  <c r="M104" i="4" s="1"/>
  <c r="G243" i="2" s="1"/>
  <c r="L105" i="4"/>
  <c r="M105" i="4" s="1"/>
  <c r="G244" i="2" s="1"/>
  <c r="L106" i="4"/>
  <c r="M106" i="4" s="1"/>
  <c r="G245" i="2" s="1"/>
  <c r="L2" i="4"/>
  <c r="L3" i="3"/>
  <c r="M3" i="3" s="1"/>
  <c r="F83" i="2" s="1"/>
  <c r="L4" i="3"/>
  <c r="M4" i="3" s="1"/>
  <c r="F84" i="2" s="1"/>
  <c r="L5" i="3"/>
  <c r="M5" i="3" s="1"/>
  <c r="F85" i="2" s="1"/>
  <c r="L6" i="3"/>
  <c r="M6" i="3" s="1"/>
  <c r="F86" i="2" s="1"/>
  <c r="L7" i="3"/>
  <c r="M7" i="3" s="1"/>
  <c r="F87" i="2" s="1"/>
  <c r="L8" i="3"/>
  <c r="M8" i="3" s="1"/>
  <c r="F88" i="2" s="1"/>
  <c r="L9" i="3"/>
  <c r="M9" i="3" s="1"/>
  <c r="F89" i="2" s="1"/>
  <c r="L10" i="3"/>
  <c r="M10" i="3" s="1"/>
  <c r="F90" i="2" s="1"/>
  <c r="L11" i="3"/>
  <c r="M11" i="3" s="1"/>
  <c r="F91" i="2" s="1"/>
  <c r="L12" i="3"/>
  <c r="M12" i="3" s="1"/>
  <c r="F92" i="2" s="1"/>
  <c r="L13" i="3"/>
  <c r="M13" i="3" s="1"/>
  <c r="F93" i="2" s="1"/>
  <c r="L14" i="3"/>
  <c r="M14" i="3" s="1"/>
  <c r="F94" i="2" s="1"/>
  <c r="L15" i="3"/>
  <c r="M15" i="3" s="1"/>
  <c r="F95" i="2" s="1"/>
  <c r="L16" i="3"/>
  <c r="M16" i="3" s="1"/>
  <c r="F96" i="2" s="1"/>
  <c r="L17" i="3"/>
  <c r="M17" i="3" s="1"/>
  <c r="F97" i="2" s="1"/>
  <c r="L18" i="3"/>
  <c r="M18" i="3" s="1"/>
  <c r="F98" i="2" s="1"/>
  <c r="L19" i="3"/>
  <c r="M19" i="3" s="1"/>
  <c r="F99" i="2" s="1"/>
  <c r="L20" i="3"/>
  <c r="M20" i="3" s="1"/>
  <c r="F100" i="2" s="1"/>
  <c r="L21" i="3"/>
  <c r="M21" i="3" s="1"/>
  <c r="F101" i="2" s="1"/>
  <c r="L22" i="3"/>
  <c r="M22" i="3" s="1"/>
  <c r="F102" i="2" s="1"/>
  <c r="L23" i="3"/>
  <c r="M23" i="3" s="1"/>
  <c r="F103" i="2" s="1"/>
  <c r="L24" i="3"/>
  <c r="M24" i="3" s="1"/>
  <c r="F104" i="2" s="1"/>
  <c r="L25" i="3"/>
  <c r="M25" i="3" s="1"/>
  <c r="F105" i="2" s="1"/>
  <c r="L26" i="3"/>
  <c r="M26" i="3" s="1"/>
  <c r="F106" i="2" s="1"/>
  <c r="L27" i="3"/>
  <c r="M27" i="3" s="1"/>
  <c r="F107" i="2" s="1"/>
  <c r="L28" i="3"/>
  <c r="M28" i="3" s="1"/>
  <c r="F108" i="2" s="1"/>
  <c r="L29" i="3"/>
  <c r="M29" i="3" s="1"/>
  <c r="F109" i="2" s="1"/>
  <c r="L30" i="3"/>
  <c r="M30" i="3" s="1"/>
  <c r="F110" i="2" s="1"/>
  <c r="L31" i="3"/>
  <c r="M31" i="3" s="1"/>
  <c r="F111" i="2" s="1"/>
  <c r="L32" i="3"/>
  <c r="M32" i="3" s="1"/>
  <c r="F112" i="2" s="1"/>
  <c r="L33" i="3"/>
  <c r="M33" i="3" s="1"/>
  <c r="F113" i="2" s="1"/>
  <c r="L34" i="3"/>
  <c r="M34" i="3" s="1"/>
  <c r="F114" i="2" s="1"/>
  <c r="L35" i="3"/>
  <c r="M35" i="3" s="1"/>
  <c r="F115" i="2" s="1"/>
  <c r="L36" i="3"/>
  <c r="M36" i="3" s="1"/>
  <c r="F116" i="2" s="1"/>
  <c r="L37" i="3"/>
  <c r="M37" i="3" s="1"/>
  <c r="F117" i="2" s="1"/>
  <c r="L38" i="3"/>
  <c r="M38" i="3" s="1"/>
  <c r="F118" i="2" s="1"/>
  <c r="L39" i="3"/>
  <c r="M39" i="3" s="1"/>
  <c r="F119" i="2" s="1"/>
  <c r="L40" i="3"/>
  <c r="M40" i="3" s="1"/>
  <c r="F120" i="2" s="1"/>
  <c r="L41" i="3"/>
  <c r="M41" i="3" s="1"/>
  <c r="F121" i="2" s="1"/>
  <c r="L42" i="3"/>
  <c r="M42" i="3" s="1"/>
  <c r="F122" i="2" s="1"/>
  <c r="L43" i="3"/>
  <c r="M43" i="3" s="1"/>
  <c r="F123" i="2" s="1"/>
  <c r="L44" i="3"/>
  <c r="M44" i="3" s="1"/>
  <c r="F124" i="2" s="1"/>
  <c r="L45" i="3"/>
  <c r="M45" i="3" s="1"/>
  <c r="F125" i="2" s="1"/>
  <c r="L46" i="3"/>
  <c r="M46" i="3" s="1"/>
  <c r="F126" i="2" s="1"/>
  <c r="L47" i="3"/>
  <c r="M47" i="3" s="1"/>
  <c r="F127" i="2" s="1"/>
  <c r="L48" i="3"/>
  <c r="M48" i="3" s="1"/>
  <c r="F128" i="2" s="1"/>
  <c r="L49" i="3"/>
  <c r="M49" i="3" s="1"/>
  <c r="F129" i="2" s="1"/>
  <c r="L50" i="3"/>
  <c r="M50" i="3" s="1"/>
  <c r="F130" i="2" s="1"/>
  <c r="L51" i="3"/>
  <c r="M51" i="3" s="1"/>
  <c r="F131" i="2" s="1"/>
  <c r="L52" i="3"/>
  <c r="M52" i="3" s="1"/>
  <c r="F132" i="2" s="1"/>
  <c r="L53" i="3"/>
  <c r="M53" i="3" s="1"/>
  <c r="F133" i="2" s="1"/>
  <c r="L54" i="3"/>
  <c r="M54" i="3" s="1"/>
  <c r="F134" i="2" s="1"/>
  <c r="L55" i="3"/>
  <c r="M55" i="3" s="1"/>
  <c r="F135" i="2" s="1"/>
  <c r="L56" i="3"/>
  <c r="M56" i="3" s="1"/>
  <c r="F136" i="2" s="1"/>
  <c r="L57" i="3"/>
  <c r="M57" i="3" s="1"/>
  <c r="F137" i="2" s="1"/>
  <c r="L58" i="3"/>
  <c r="M58" i="3" s="1"/>
  <c r="F138" i="2" s="1"/>
  <c r="L59" i="3"/>
  <c r="M59" i="3" s="1"/>
  <c r="F139" i="2" s="1"/>
  <c r="L60" i="3"/>
  <c r="M60" i="3" s="1"/>
  <c r="F140" i="2" s="1"/>
  <c r="L2" i="3"/>
  <c r="M2" i="3" s="1"/>
  <c r="F82" i="2" s="1"/>
  <c r="O15" i="4"/>
  <c r="O14" i="4"/>
  <c r="O13" i="4"/>
  <c r="O12" i="4"/>
  <c r="O11" i="4"/>
  <c r="O10" i="4"/>
  <c r="O9" i="4"/>
  <c r="O8" i="4"/>
  <c r="O7" i="4"/>
  <c r="O6" i="4"/>
  <c r="O12" i="3"/>
  <c r="O11" i="3"/>
  <c r="O10" i="3"/>
  <c r="O9" i="3"/>
  <c r="O8" i="3"/>
  <c r="O7" i="3"/>
  <c r="O6" i="3"/>
  <c r="O5" i="3"/>
  <c r="O4" i="3"/>
  <c r="O3" i="3"/>
  <c r="R12" i="1"/>
  <c r="R13" i="1"/>
  <c r="R11" i="1"/>
  <c r="R10" i="1"/>
  <c r="R9" i="1"/>
  <c r="R8" i="1"/>
  <c r="R7" i="1"/>
  <c r="R6" i="1"/>
  <c r="R5" i="1"/>
  <c r="R4" i="1"/>
  <c r="M3" i="1" l="1"/>
  <c r="O3" i="1" s="1"/>
  <c r="P3" i="1" s="1"/>
  <c r="E70" i="2" s="1"/>
  <c r="M4" i="1"/>
  <c r="O4" i="1" s="1"/>
  <c r="P4" i="1" s="1"/>
  <c r="E58" i="2" s="1"/>
  <c r="M5" i="1"/>
  <c r="O5" i="1" s="1"/>
  <c r="P5" i="1" s="1"/>
  <c r="E20" i="2" s="1"/>
  <c r="M6" i="1"/>
  <c r="O6" i="1" s="1"/>
  <c r="P6" i="1" s="1"/>
  <c r="E53" i="2" s="1"/>
  <c r="M7" i="1"/>
  <c r="O7" i="1" s="1"/>
  <c r="P7" i="1" s="1"/>
  <c r="E14" i="2" s="1"/>
  <c r="M8" i="1"/>
  <c r="O8" i="1" s="1"/>
  <c r="P8" i="1" s="1"/>
  <c r="E2" i="2" s="1"/>
  <c r="M9" i="1"/>
  <c r="O9" i="1" s="1"/>
  <c r="P9" i="1" s="1"/>
  <c r="E67" i="2" s="1"/>
  <c r="M10" i="1"/>
  <c r="O10" i="1" s="1"/>
  <c r="P10" i="1" s="1"/>
  <c r="E50" i="2" s="1"/>
  <c r="M11" i="1"/>
  <c r="O11" i="1" s="1"/>
  <c r="P11" i="1" s="1"/>
  <c r="E48" i="2" s="1"/>
  <c r="M12" i="1"/>
  <c r="O12" i="1" s="1"/>
  <c r="P12" i="1" s="1"/>
  <c r="E69" i="2" s="1"/>
  <c r="M13" i="1"/>
  <c r="O13" i="1" s="1"/>
  <c r="P13" i="1" s="1"/>
  <c r="E30" i="2" s="1"/>
  <c r="M14" i="1"/>
  <c r="O14" i="1" s="1"/>
  <c r="P14" i="1" s="1"/>
  <c r="E11" i="2" s="1"/>
  <c r="M15" i="1"/>
  <c r="O15" i="1" s="1"/>
  <c r="P15" i="1" s="1"/>
  <c r="E44" i="2" s="1"/>
  <c r="M16" i="1"/>
  <c r="O16" i="1" s="1"/>
  <c r="P16" i="1" s="1"/>
  <c r="E78" i="2" s="1"/>
  <c r="M17" i="1"/>
  <c r="O17" i="1" s="1"/>
  <c r="P17" i="1" s="1"/>
  <c r="E26" i="2" s="1"/>
  <c r="M18" i="1"/>
  <c r="O18" i="1" s="1"/>
  <c r="P18" i="1" s="1"/>
  <c r="E27" i="2" s="1"/>
  <c r="M19" i="1"/>
  <c r="O19" i="1" s="1"/>
  <c r="P19" i="1" s="1"/>
  <c r="E75" i="2" s="1"/>
  <c r="M20" i="1"/>
  <c r="O20" i="1" s="1"/>
  <c r="P20" i="1" s="1"/>
  <c r="E51" i="2" s="1"/>
  <c r="M21" i="1"/>
  <c r="O21" i="1" s="1"/>
  <c r="P21" i="1" s="1"/>
  <c r="E37" i="2" s="1"/>
  <c r="M22" i="1"/>
  <c r="O22" i="1" s="1"/>
  <c r="P22" i="1" s="1"/>
  <c r="E31" i="2" s="1"/>
  <c r="M23" i="1"/>
  <c r="O23" i="1" s="1"/>
  <c r="P23" i="1" s="1"/>
  <c r="E9" i="2" s="1"/>
  <c r="M24" i="1"/>
  <c r="O24" i="1" s="1"/>
  <c r="P24" i="1" s="1"/>
  <c r="E60" i="2" s="1"/>
  <c r="M25" i="1"/>
  <c r="O25" i="1" s="1"/>
  <c r="P25" i="1" s="1"/>
  <c r="E6" i="2" s="1"/>
  <c r="M26" i="1"/>
  <c r="O26" i="1" s="1"/>
  <c r="P26" i="1" s="1"/>
  <c r="E33" i="2" s="1"/>
  <c r="M27" i="1"/>
  <c r="O27" i="1" s="1"/>
  <c r="P27" i="1" s="1"/>
  <c r="E40" i="2" s="1"/>
  <c r="M28" i="1"/>
  <c r="O28" i="1" s="1"/>
  <c r="P28" i="1" s="1"/>
  <c r="E22" i="2" s="1"/>
  <c r="M29" i="1"/>
  <c r="O29" i="1" s="1"/>
  <c r="P29" i="1" s="1"/>
  <c r="E8" i="2" s="1"/>
  <c r="M30" i="1"/>
  <c r="O30" i="1" s="1"/>
  <c r="P30" i="1" s="1"/>
  <c r="E76" i="2" s="1"/>
  <c r="M31" i="1"/>
  <c r="O31" i="1" s="1"/>
  <c r="P31" i="1" s="1"/>
  <c r="E29" i="2" s="1"/>
  <c r="M32" i="1"/>
  <c r="O32" i="1" s="1"/>
  <c r="P32" i="1" s="1"/>
  <c r="E41" i="2" s="1"/>
  <c r="M33" i="1"/>
  <c r="O33" i="1" s="1"/>
  <c r="P33" i="1" s="1"/>
  <c r="E10" i="2" s="1"/>
  <c r="M34" i="1"/>
  <c r="O34" i="1" s="1"/>
  <c r="P34" i="1" s="1"/>
  <c r="E38" i="2" s="1"/>
  <c r="M35" i="1"/>
  <c r="O35" i="1" s="1"/>
  <c r="P35" i="1" s="1"/>
  <c r="E21" i="2" s="1"/>
  <c r="M36" i="1"/>
  <c r="O36" i="1" s="1"/>
  <c r="P36" i="1" s="1"/>
  <c r="E72" i="2" s="1"/>
  <c r="M37" i="1"/>
  <c r="O37" i="1" s="1"/>
  <c r="P37" i="1" s="1"/>
  <c r="E80" i="2" s="1"/>
  <c r="M38" i="1"/>
  <c r="O38" i="1" s="1"/>
  <c r="P38" i="1" s="1"/>
  <c r="E15" i="2" s="1"/>
  <c r="M39" i="1"/>
  <c r="O39" i="1" s="1"/>
  <c r="P39" i="1" s="1"/>
  <c r="E24" i="2" s="1"/>
  <c r="M40" i="1"/>
  <c r="O40" i="1" s="1"/>
  <c r="P40" i="1" s="1"/>
  <c r="E77" i="2" s="1"/>
  <c r="M41" i="1"/>
  <c r="O41" i="1" s="1"/>
  <c r="P41" i="1" s="1"/>
  <c r="E81" i="2" s="1"/>
  <c r="M42" i="1"/>
  <c r="O42" i="1" s="1"/>
  <c r="P42" i="1" s="1"/>
  <c r="E74" i="2" s="1"/>
  <c r="M43" i="1"/>
  <c r="O43" i="1" s="1"/>
  <c r="P43" i="1" s="1"/>
  <c r="E18" i="2" s="1"/>
  <c r="M44" i="1"/>
  <c r="O44" i="1" s="1"/>
  <c r="P44" i="1" s="1"/>
  <c r="E52" i="2" s="1"/>
  <c r="M45" i="1"/>
  <c r="O45" i="1" s="1"/>
  <c r="P45" i="1" s="1"/>
  <c r="E28" i="2" s="1"/>
  <c r="M46" i="1"/>
  <c r="O46" i="1" s="1"/>
  <c r="P46" i="1" s="1"/>
  <c r="E46" i="2" s="1"/>
  <c r="M47" i="1"/>
  <c r="O47" i="1" s="1"/>
  <c r="P47" i="1" s="1"/>
  <c r="E17" i="2" s="1"/>
  <c r="M48" i="1"/>
  <c r="O48" i="1" s="1"/>
  <c r="P48" i="1" s="1"/>
  <c r="E3" i="2" s="1"/>
  <c r="M49" i="1"/>
  <c r="O49" i="1" s="1"/>
  <c r="P49" i="1" s="1"/>
  <c r="E54" i="2" s="1"/>
  <c r="M50" i="1"/>
  <c r="O50" i="1" s="1"/>
  <c r="P50" i="1" s="1"/>
  <c r="E71" i="2" s="1"/>
  <c r="M51" i="1"/>
  <c r="O51" i="1" s="1"/>
  <c r="P51" i="1" s="1"/>
  <c r="E79" i="2" s="1"/>
  <c r="M52" i="1"/>
  <c r="O52" i="1" s="1"/>
  <c r="P52" i="1" s="1"/>
  <c r="E65" i="2" s="1"/>
  <c r="M53" i="1"/>
  <c r="O53" i="1" s="1"/>
  <c r="P53" i="1" s="1"/>
  <c r="E39" i="2" s="1"/>
  <c r="M54" i="1"/>
  <c r="O54" i="1" s="1"/>
  <c r="P54" i="1" s="1"/>
  <c r="E45" i="2" s="1"/>
  <c r="M55" i="1"/>
  <c r="O55" i="1" s="1"/>
  <c r="P55" i="1" s="1"/>
  <c r="E62" i="2" s="1"/>
  <c r="M56" i="1"/>
  <c r="O56" i="1" s="1"/>
  <c r="P56" i="1" s="1"/>
  <c r="E59" i="2" s="1"/>
  <c r="M57" i="1"/>
  <c r="O57" i="1" s="1"/>
  <c r="P57" i="1" s="1"/>
  <c r="E12" i="2" s="1"/>
  <c r="M58" i="1"/>
  <c r="O58" i="1" s="1"/>
  <c r="P58" i="1" s="1"/>
  <c r="E66" i="2" s="1"/>
  <c r="M59" i="1"/>
  <c r="O59" i="1" s="1"/>
  <c r="P59" i="1" s="1"/>
  <c r="E73" i="2" s="1"/>
  <c r="M60" i="1"/>
  <c r="O60" i="1" s="1"/>
  <c r="P60" i="1" s="1"/>
  <c r="E55" i="2" s="1"/>
  <c r="M61" i="1"/>
  <c r="O61" i="1" s="1"/>
  <c r="P61" i="1" s="1"/>
  <c r="E56" i="2" s="1"/>
  <c r="M62" i="1"/>
  <c r="O62" i="1" s="1"/>
  <c r="P62" i="1" s="1"/>
  <c r="E16" i="2" s="1"/>
  <c r="M63" i="1"/>
  <c r="O63" i="1" s="1"/>
  <c r="P63" i="1" s="1"/>
  <c r="E7" i="2" s="1"/>
  <c r="M64" i="1"/>
  <c r="O64" i="1" s="1"/>
  <c r="P64" i="1" s="1"/>
  <c r="E32" i="2" s="1"/>
  <c r="M65" i="1"/>
  <c r="O65" i="1" s="1"/>
  <c r="P65" i="1" s="1"/>
  <c r="E19" i="2" s="1"/>
  <c r="M66" i="1"/>
  <c r="O66" i="1" s="1"/>
  <c r="P66" i="1" s="1"/>
  <c r="E35" i="2" s="1"/>
  <c r="M67" i="1"/>
  <c r="O67" i="1" s="1"/>
  <c r="P67" i="1" s="1"/>
  <c r="E23" i="2" s="1"/>
  <c r="M68" i="1"/>
  <c r="O68" i="1" s="1"/>
  <c r="P68" i="1" s="1"/>
  <c r="E61" i="2" s="1"/>
  <c r="M69" i="1"/>
  <c r="O69" i="1" s="1"/>
  <c r="P69" i="1" s="1"/>
  <c r="E5" i="2" s="1"/>
  <c r="M70" i="1"/>
  <c r="O70" i="1" s="1"/>
  <c r="P70" i="1" s="1"/>
  <c r="E68" i="2" s="1"/>
  <c r="M71" i="1"/>
  <c r="O71" i="1" s="1"/>
  <c r="P71" i="1" s="1"/>
  <c r="E63" i="2" s="1"/>
  <c r="M72" i="1"/>
  <c r="O72" i="1" s="1"/>
  <c r="P72" i="1" s="1"/>
  <c r="E25" i="2" s="1"/>
  <c r="M73" i="1"/>
  <c r="O73" i="1" s="1"/>
  <c r="P73" i="1" s="1"/>
  <c r="E47" i="2" s="1"/>
  <c r="M74" i="1"/>
  <c r="O74" i="1" s="1"/>
  <c r="P74" i="1" s="1"/>
  <c r="E64" i="2" s="1"/>
  <c r="M75" i="1"/>
  <c r="O75" i="1" s="1"/>
  <c r="P75" i="1" s="1"/>
  <c r="E36" i="2" s="1"/>
  <c r="M76" i="1"/>
  <c r="O76" i="1" s="1"/>
  <c r="P76" i="1" s="1"/>
  <c r="E43" i="2" s="1"/>
  <c r="M77" i="1"/>
  <c r="O77" i="1" s="1"/>
  <c r="P77" i="1" s="1"/>
  <c r="E42" i="2" s="1"/>
  <c r="M78" i="1"/>
  <c r="O78" i="1" s="1"/>
  <c r="P78" i="1" s="1"/>
  <c r="E34" i="2" s="1"/>
  <c r="M79" i="1"/>
  <c r="O79" i="1" s="1"/>
  <c r="P79" i="1" s="1"/>
  <c r="E13" i="2" s="1"/>
  <c r="M80" i="1"/>
  <c r="O80" i="1" s="1"/>
  <c r="P80" i="1" s="1"/>
  <c r="E49" i="2" s="1"/>
  <c r="M81" i="1"/>
  <c r="O81" i="1" s="1"/>
  <c r="P81" i="1" s="1"/>
  <c r="E57" i="2" s="1"/>
  <c r="M2" i="1"/>
  <c r="H82" i="2" l="1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142" i="2" l="1"/>
  <c r="H70" i="2" l="1"/>
  <c r="H40" i="2"/>
  <c r="H9" i="2"/>
  <c r="H75" i="2"/>
  <c r="H44" i="2"/>
  <c r="H48" i="2"/>
  <c r="H14" i="2"/>
  <c r="H34" i="2"/>
  <c r="H64" i="2"/>
  <c r="H68" i="2"/>
  <c r="H35" i="2"/>
  <c r="H16" i="2"/>
  <c r="H66" i="2"/>
  <c r="H45" i="2"/>
  <c r="H71" i="2"/>
  <c r="H46" i="2"/>
  <c r="H74" i="2"/>
  <c r="H15" i="2"/>
  <c r="H38" i="2"/>
  <c r="H76" i="2"/>
  <c r="H33" i="2"/>
  <c r="H31" i="2"/>
  <c r="H27" i="2"/>
  <c r="H11" i="2"/>
  <c r="H50" i="2"/>
  <c r="H53" i="2"/>
  <c r="H57" i="2"/>
  <c r="H42" i="2"/>
  <c r="H47" i="2"/>
  <c r="H5" i="2"/>
  <c r="H19" i="2"/>
  <c r="H56" i="2"/>
  <c r="H12" i="2"/>
  <c r="H39" i="2"/>
  <c r="H54" i="2"/>
  <c r="H28" i="2"/>
  <c r="H81" i="2"/>
  <c r="H80" i="2"/>
  <c r="H10" i="2"/>
  <c r="H8" i="2"/>
  <c r="H6" i="2"/>
  <c r="H37" i="2"/>
  <c r="H26" i="2"/>
  <c r="H30" i="2"/>
  <c r="H67" i="2"/>
  <c r="H20" i="2"/>
  <c r="H49" i="2"/>
  <c r="H43" i="2"/>
  <c r="H25" i="2"/>
  <c r="H61" i="2"/>
  <c r="H32" i="2"/>
  <c r="H55" i="2"/>
  <c r="H59" i="2"/>
  <c r="H65" i="2"/>
  <c r="H3" i="2"/>
  <c r="H52" i="2"/>
  <c r="H77" i="2"/>
  <c r="H72" i="2"/>
  <c r="H41" i="2"/>
  <c r="H22" i="2"/>
  <c r="H60" i="2"/>
  <c r="H51" i="2"/>
  <c r="H78" i="2"/>
  <c r="H69" i="2"/>
  <c r="H2" i="2"/>
  <c r="H58" i="2"/>
  <c r="H13" i="2"/>
  <c r="H36" i="2"/>
  <c r="H63" i="2"/>
  <c r="H23" i="2"/>
  <c r="H7" i="2"/>
  <c r="H73" i="2"/>
  <c r="H62" i="2"/>
  <c r="H79" i="2"/>
  <c r="H17" i="2"/>
  <c r="H18" i="2"/>
  <c r="H24" i="2"/>
  <c r="H21" i="2"/>
  <c r="H29" i="2"/>
  <c r="O2" i="1"/>
  <c r="P2" i="1" s="1"/>
  <c r="E4" i="2" s="1"/>
  <c r="H4" i="2" l="1"/>
</calcChain>
</file>

<file path=xl/sharedStrings.xml><?xml version="1.0" encoding="utf-8"?>
<sst xmlns="http://schemas.openxmlformats.org/spreadsheetml/2006/main" count="1517" uniqueCount="522">
  <si>
    <t>Registered Name Entity SARD</t>
  </si>
  <si>
    <t>APP NR SARDINE</t>
  </si>
  <si>
    <t>SumOfPROFIT_LOSS</t>
  </si>
  <si>
    <t>AvgOfNOOFISSUED_SHARES</t>
  </si>
  <si>
    <t>AvgOfSHAREHOLDING_PERCENTAGE</t>
  </si>
  <si>
    <t>SumOfSardine Final TAC</t>
  </si>
  <si>
    <t>82 Boundary Road CC</t>
  </si>
  <si>
    <t>SPS21022</t>
  </si>
  <si>
    <t>Afro Fishing Workers (Pty) Ltd</t>
  </si>
  <si>
    <t>SPS21237</t>
  </si>
  <si>
    <t>Al-Aman Fishing cc</t>
  </si>
  <si>
    <t>SPS21194</t>
  </si>
  <si>
    <t>Amawandle Pelagic (Pty) Ltd</t>
  </si>
  <si>
    <t>SPS21053</t>
  </si>
  <si>
    <t>Arniston Fish Processors (Pty) Ltd</t>
  </si>
  <si>
    <t>SPS21168</t>
  </si>
  <si>
    <t>Azanian Fishing (Pty) Ltd</t>
  </si>
  <si>
    <t>SPS21042</t>
  </si>
  <si>
    <t>Balobi Processors (Pty) Ltd</t>
  </si>
  <si>
    <t>SPS21001</t>
  </si>
  <si>
    <t>Basic Trading Company (Pty) Ltd</t>
  </si>
  <si>
    <t>SPS21222</t>
  </si>
  <si>
    <t>Bayana Bayana Fishing CC</t>
  </si>
  <si>
    <t>SPS21152</t>
  </si>
  <si>
    <t>Bluefin Holdings Pty Ltd</t>
  </si>
  <si>
    <t>SPS21143</t>
  </si>
  <si>
    <t>Cape Fish Processors Pty Ltd</t>
  </si>
  <si>
    <t>SPS21229</t>
  </si>
  <si>
    <t>CAPE PILCHARD PIONEER CC</t>
  </si>
  <si>
    <t>SPS21071</t>
  </si>
  <si>
    <t>Combined Fishing Enterprises (Pty) Ltd</t>
  </si>
  <si>
    <t>SPS21036</t>
  </si>
  <si>
    <t>Community Processors and Distributors (PTY) LTD</t>
  </si>
  <si>
    <t>SPS21121</t>
  </si>
  <si>
    <t>Dromedaris Visserye Limited</t>
  </si>
  <si>
    <t>SPS21285</t>
  </si>
  <si>
    <t>Dyer Eiland Visserye (Pty) Ltd</t>
  </si>
  <si>
    <t>SPS21063</t>
  </si>
  <si>
    <t>Edwards Fishing CC</t>
  </si>
  <si>
    <t>SPS21064</t>
  </si>
  <si>
    <t>Eigelaars Bote (Pty) Ltd</t>
  </si>
  <si>
    <t>SPS21274</t>
  </si>
  <si>
    <t>Extra Dimensions 70 (Pty) Ltd</t>
  </si>
  <si>
    <t>SPS21153</t>
  </si>
  <si>
    <t>Eyethu Fishing (Pty) Ltd</t>
  </si>
  <si>
    <t>SPS21093</t>
  </si>
  <si>
    <t>Fisherman Fresh CC</t>
  </si>
  <si>
    <t>SPS21073</t>
  </si>
  <si>
    <t>Gansbaai Marine (Pty) Ltd</t>
  </si>
  <si>
    <t>SPS21034</t>
  </si>
  <si>
    <t>HS Williams Fishing CC</t>
  </si>
  <si>
    <t>SPS21196</t>
  </si>
  <si>
    <t>Humansdorp Community Factory Workers (PTY) LTD</t>
  </si>
  <si>
    <t>SPS21026</t>
  </si>
  <si>
    <t>Impala Fishing (Pty) Ltd</t>
  </si>
  <si>
    <t>SPS21083</t>
  </si>
  <si>
    <t>Ithemba Labantu Fishing (PTY) LTD</t>
  </si>
  <si>
    <t>SPS21108</t>
  </si>
  <si>
    <t>Ithuba Yethu Fishing (Pty)Ltd</t>
  </si>
  <si>
    <t>SPS21055</t>
  </si>
  <si>
    <t>Ixia Trading 501 (Pty) Ltd</t>
  </si>
  <si>
    <t>SPS21028</t>
  </si>
  <si>
    <t>J ENGELBRECHT VISSERYE</t>
  </si>
  <si>
    <t>SPS21280</t>
  </si>
  <si>
    <t>Jaffa's Bay Fishing CC</t>
  </si>
  <si>
    <t>SPS21070</t>
  </si>
  <si>
    <t>Jaloersbaai (PTY)Ltd</t>
  </si>
  <si>
    <t>SPS21112</t>
  </si>
  <si>
    <t>JC Fishing CC</t>
  </si>
  <si>
    <t>SPS21035</t>
  </si>
  <si>
    <t>Khulani Fishing (Pty) Ltd</t>
  </si>
  <si>
    <t>SPS21098</t>
  </si>
  <si>
    <t>Komicx Products (Pty) Ltd</t>
  </si>
  <si>
    <t>SPS21054</t>
  </si>
  <si>
    <t>Laaggety Visserye CC</t>
  </si>
  <si>
    <t>SPS21265</t>
  </si>
  <si>
    <t>Latief Albertyn Fisheries</t>
  </si>
  <si>
    <t>SPS21289</t>
  </si>
  <si>
    <t>LETAP FISHING CC</t>
  </si>
  <si>
    <t>SPS21043</t>
  </si>
  <si>
    <t>Lucky Star Limited</t>
  </si>
  <si>
    <t>SPS21059</t>
  </si>
  <si>
    <t>Manatrade2049 CC</t>
  </si>
  <si>
    <t>SPS21282</t>
  </si>
  <si>
    <t>Marinata Visser Vroue Organisasie CC</t>
  </si>
  <si>
    <t>SPS21305</t>
  </si>
  <si>
    <t>MARION DAWN FISHING CC</t>
  </si>
  <si>
    <t>SPS21273</t>
  </si>
  <si>
    <t>Masomelele Fishing (Pty) Ltd</t>
  </si>
  <si>
    <t>SPS21049</t>
  </si>
  <si>
    <t>Mayibuye Fishing (Pty) Ltd</t>
  </si>
  <si>
    <t>SPS21162</t>
  </si>
  <si>
    <t>Meermin Visserye (Pty) Ltd</t>
  </si>
  <si>
    <t>SPS21069</t>
  </si>
  <si>
    <t>Mount Pleasant Fishing (Pty) Ltd</t>
  </si>
  <si>
    <t>SPS21133</t>
  </si>
  <si>
    <t>Noordbaai Vissers (Pty) Ltd</t>
  </si>
  <si>
    <t>SPS21048</t>
  </si>
  <si>
    <t>Ntshonalanga Fishing (Pty) Ltd</t>
  </si>
  <si>
    <t>SPS21020</t>
  </si>
  <si>
    <t>Offshore Fishing company</t>
  </si>
  <si>
    <t>SPS21171</t>
  </si>
  <si>
    <t>Okuselwandle Fishing CC</t>
  </si>
  <si>
    <t>SPS21260</t>
  </si>
  <si>
    <t>Palm Springs Fishing</t>
  </si>
  <si>
    <t>SPS21286</t>
  </si>
  <si>
    <t>Paternoster Vissery Pty Ltd</t>
  </si>
  <si>
    <t>SPS21211</t>
  </si>
  <si>
    <t>Pelagic Fishing Enterprises (Pty) Ltd</t>
  </si>
  <si>
    <t>SPS21100</t>
  </si>
  <si>
    <t>Penguin Visserye cc</t>
  </si>
  <si>
    <t>SPS21131</t>
  </si>
  <si>
    <t>Phakamisa Fishing (Pty) Ltd</t>
  </si>
  <si>
    <t>SPS21199</t>
  </si>
  <si>
    <t>Pioneer Fishing (West Coast) (Pty) Ltd</t>
  </si>
  <si>
    <t>SPS21195</t>
  </si>
  <si>
    <t>Premier Fishing SA</t>
  </si>
  <si>
    <t>SPS21037</t>
  </si>
  <si>
    <t>Raaff Fisheries CC</t>
  </si>
  <si>
    <t>SPS21212</t>
  </si>
  <si>
    <t>Reiger Visserye BK</t>
  </si>
  <si>
    <t>SPS21269</t>
  </si>
  <si>
    <t>Risar Fishing CC</t>
  </si>
  <si>
    <t>SPS21190</t>
  </si>
  <si>
    <t>Sceptre Fishing (Pty) Ltd</t>
  </si>
  <si>
    <t>SPS21192</t>
  </si>
  <si>
    <t>Sea Harvest Corporation (Pty) Ltd</t>
  </si>
  <si>
    <t>SPS21044</t>
  </si>
  <si>
    <t>Sea Point Fishing CC</t>
  </si>
  <si>
    <t>SPS21027</t>
  </si>
  <si>
    <t>SeaVuna Fishing Company (Pty) Ltd</t>
  </si>
  <si>
    <t>SPS21078</t>
  </si>
  <si>
    <t>Sinethemba Fishing CC</t>
  </si>
  <si>
    <t>SPS21052</t>
  </si>
  <si>
    <t>Soundprops 1167 Investments (Pty) Ltd</t>
  </si>
  <si>
    <t>SPS21090</t>
  </si>
  <si>
    <t>South East Atlantic Sea Products (PTY) LTD</t>
  </si>
  <si>
    <t>SPS21058</t>
  </si>
  <si>
    <t>Stamatis Fishing cc</t>
  </si>
  <si>
    <t>SPS21198</t>
  </si>
  <si>
    <t>The Cape Peninsula Linefisherman CC</t>
  </si>
  <si>
    <t>SPS21025</t>
  </si>
  <si>
    <t>Tiradeprops 153 (Pty) Ltd</t>
  </si>
  <si>
    <t>SPS21227</t>
  </si>
  <si>
    <t xml:space="preserve">Trademane (Pty) Ltd </t>
  </si>
  <si>
    <t>SPS21202</t>
  </si>
  <si>
    <t>Trakprops 22 Pty Ltd</t>
  </si>
  <si>
    <t>SPS21060</t>
  </si>
  <si>
    <t>Ukloba Fishing (Pty) Ltd</t>
  </si>
  <si>
    <t>SPS21137</t>
  </si>
  <si>
    <t xml:space="preserve">ULWANDLE FISHING </t>
  </si>
  <si>
    <t>SPS21204</t>
  </si>
  <si>
    <t>Umzamani Fishing CC</t>
  </si>
  <si>
    <t>SPS21092</t>
  </si>
  <si>
    <t>Umzamowethu (Oyster Bay) Fishermans Corporation</t>
  </si>
  <si>
    <t>SPS21116</t>
  </si>
  <si>
    <t>V M YOUNG VISSERYE Bk</t>
  </si>
  <si>
    <t>SPS21114</t>
  </si>
  <si>
    <t>Visko Sea Products (Pty) Ltd</t>
  </si>
  <si>
    <t>SPS21086</t>
  </si>
  <si>
    <t>West Point Fishing Corporation (Pty)Ltd</t>
  </si>
  <si>
    <t>SPS21039</t>
  </si>
  <si>
    <t>Yoluntu Sea Products cc</t>
  </si>
  <si>
    <t>SPS21147</t>
  </si>
  <si>
    <t>Zimele Fishing Enterprises cc</t>
  </si>
  <si>
    <t>SPS21193</t>
  </si>
  <si>
    <t>Allocation (t) - this should be summed 07 to 2020</t>
  </si>
  <si>
    <t>Value/ton</t>
  </si>
  <si>
    <t>SUM TAX REVENUE PAID</t>
  </si>
  <si>
    <t>SumOfANNUAL_DIVIDEND PAID ALL</t>
  </si>
  <si>
    <t>SUM OF DIVIDENTS PAID TO LACK SHAREHOLDERS</t>
  </si>
  <si>
    <t>AvgOfANNUAL_AVERAGE SHARE PRICE</t>
  </si>
  <si>
    <t>Calculated value</t>
  </si>
  <si>
    <t>CATB</t>
  </si>
  <si>
    <t>A</t>
  </si>
  <si>
    <t>B</t>
  </si>
  <si>
    <t>C</t>
  </si>
  <si>
    <t>Score</t>
  </si>
  <si>
    <t>App Nr Sardine</t>
  </si>
  <si>
    <t>Entity Name as per Appl Sard</t>
  </si>
  <si>
    <t>Category (SARDINE)</t>
  </si>
  <si>
    <t>SPS21002</t>
  </si>
  <si>
    <t>RUSTEE (PTY) LTD</t>
  </si>
  <si>
    <t>SPS21003</t>
  </si>
  <si>
    <t>BALOBI FISHING ENTERPRISES (PTY) LTD</t>
  </si>
  <si>
    <t>SPS21004</t>
  </si>
  <si>
    <t xml:space="preserve">LM Fisheries (Pty) Ltd                                         </t>
  </si>
  <si>
    <t>SPS21008</t>
  </si>
  <si>
    <t>TRAWL INVESTMENTS CC</t>
  </si>
  <si>
    <t>SPS21012</t>
  </si>
  <si>
    <t>Interfish (Pty) Ltd</t>
  </si>
  <si>
    <t>SPS21015</t>
  </si>
  <si>
    <t>Merca Fishing (Pty) Ltd</t>
  </si>
  <si>
    <t>SPS21029</t>
  </si>
  <si>
    <t>Biz Afrika 1504 (Pty) Ltd</t>
  </si>
  <si>
    <t>SPS21033</t>
  </si>
  <si>
    <t>Allie-Vis Fishing Enterprises cc</t>
  </si>
  <si>
    <t>SPS21061</t>
  </si>
  <si>
    <t>Gibbiseps Visserye Pty Ltd</t>
  </si>
  <si>
    <t>SPS21065</t>
  </si>
  <si>
    <t>AX FISHING (PTY) LTD</t>
  </si>
  <si>
    <t>SPS21079</t>
  </si>
  <si>
    <t>Chapmans Seafood Company (Pty) Ltd</t>
  </si>
  <si>
    <t>SPS21094</t>
  </si>
  <si>
    <t>Nalitha Fishing Group Pty Limited</t>
  </si>
  <si>
    <t>SPS21095</t>
  </si>
  <si>
    <t>AT ALL TIMES FISHING (PTY) LTD</t>
  </si>
  <si>
    <t>SPS21105</t>
  </si>
  <si>
    <t>Atlantis Seafood Products (Pty) Ltd</t>
  </si>
  <si>
    <t>SPS21107</t>
  </si>
  <si>
    <t>Boventrek  Beleggings (Pty) Ltd</t>
  </si>
  <si>
    <t>SPS21113</t>
  </si>
  <si>
    <t>ABBA LANGEBAAN FISHING CC</t>
  </si>
  <si>
    <t>SPS21122</t>
  </si>
  <si>
    <t>AFD FISHING CC</t>
  </si>
  <si>
    <t>SPS21127</t>
  </si>
  <si>
    <t>TARIDOR FIVE CC</t>
  </si>
  <si>
    <t>SPS21136</t>
  </si>
  <si>
    <t>South African Fishing Empowerment Corporation (Pty) Ltd</t>
  </si>
  <si>
    <t>SPS21145</t>
  </si>
  <si>
    <t>Hacky Fishing (Pty) Ltd</t>
  </si>
  <si>
    <t>SPS21146</t>
  </si>
  <si>
    <t>The Tuna Hake Fishing Corporation Ltd</t>
  </si>
  <si>
    <t>SPS21148</t>
  </si>
  <si>
    <t>Dippa Distributors (Pty) Ltd</t>
  </si>
  <si>
    <t>SPS21159</t>
  </si>
  <si>
    <t>TAMARIN FISHING(PTY)LTD</t>
  </si>
  <si>
    <t>SPS21160</t>
  </si>
  <si>
    <t>GAMKA FISHING(PTY)LTD</t>
  </si>
  <si>
    <t>SPS21161</t>
  </si>
  <si>
    <t xml:space="preserve"> Chetty’s Fisheries CC</t>
  </si>
  <si>
    <t>SPS21163</t>
  </si>
  <si>
    <t>ZIMKHITHA FISHING (PTY)LTD</t>
  </si>
  <si>
    <t>SPS21165</t>
  </si>
  <si>
    <t>COMMUNITY WORKERS FISHING ENTERPRISES (PTY) LTD</t>
  </si>
  <si>
    <t>SPS21166</t>
  </si>
  <si>
    <t xml:space="preserve">J&amp;J Visserye </t>
  </si>
  <si>
    <t>SPS21169</t>
  </si>
  <si>
    <t>Korana Fishing Pty Ltd</t>
  </si>
  <si>
    <t>SPS21172</t>
  </si>
  <si>
    <t>ANG JERRY FISHING CC</t>
  </si>
  <si>
    <t>SPS21173</t>
  </si>
  <si>
    <t>Red Hawk Fishing cc</t>
  </si>
  <si>
    <t>SPS21184</t>
  </si>
  <si>
    <t>PJF MARINE CC</t>
  </si>
  <si>
    <t>SPS21186</t>
  </si>
  <si>
    <t>J-BAY SQUID CATCHERS (PTY) LTD</t>
  </si>
  <si>
    <t>SPS21188</t>
  </si>
  <si>
    <t>ROMANSBAAI VISSERYE (PTY)LTD</t>
  </si>
  <si>
    <t>SPS21189</t>
  </si>
  <si>
    <t>KREEFBAAI VISSERYE (PTY) LTD</t>
  </si>
  <si>
    <t>SPS21197</t>
  </si>
  <si>
    <t xml:space="preserve">PELIKAAN VISSRYE (PTY) LTD </t>
  </si>
  <si>
    <t>SPS21208</t>
  </si>
  <si>
    <t>Isivile Masikhane (Pty) Ltd</t>
  </si>
  <si>
    <t>SPS21214</t>
  </si>
  <si>
    <t>Kupukani Fishing (PTY) LTD</t>
  </si>
  <si>
    <t>SPS21215</t>
  </si>
  <si>
    <t>NPS Agencies CC</t>
  </si>
  <si>
    <t>SPS21218</t>
  </si>
  <si>
    <t>Rietvlei Fishing CC</t>
  </si>
  <si>
    <t>SPS21220</t>
  </si>
  <si>
    <t>DD Reid Fishery CC</t>
  </si>
  <si>
    <t>SPS21226</t>
  </si>
  <si>
    <t>Pakamani Fishing (Pty) Ltd</t>
  </si>
  <si>
    <t>SPS21233</t>
  </si>
  <si>
    <t>A Penglides (Pty) Ltd</t>
  </si>
  <si>
    <t>SPS21239</t>
  </si>
  <si>
    <t>BUSIBENYOSI</t>
  </si>
  <si>
    <t>SPS21246</t>
  </si>
  <si>
    <t xml:space="preserve">FG Fishing Enterprises </t>
  </si>
  <si>
    <t>SPS21248</t>
  </si>
  <si>
    <t>ARROW LINE FOURTEEN</t>
  </si>
  <si>
    <t>SPS21252</t>
  </si>
  <si>
    <t>Klipbank Visserye Personeel (Pty) LTD</t>
  </si>
  <si>
    <t>SPS21258</t>
  </si>
  <si>
    <t xml:space="preserve">Ukuloba Kulungile Investments (Pty) Ltd       </t>
  </si>
  <si>
    <t>SPS21259</t>
  </si>
  <si>
    <t>Villet De Wet 100BK</t>
  </si>
  <si>
    <t>SPS21262</t>
  </si>
  <si>
    <t>BOAT ROCK FISHING CC</t>
  </si>
  <si>
    <t>SPS21272</t>
  </si>
  <si>
    <t>BMC VISSERYE BK</t>
  </si>
  <si>
    <t>SPS21281</t>
  </si>
  <si>
    <t>VERSATEX TRADING 249 PTY LTD</t>
  </si>
  <si>
    <t>SPS21293</t>
  </si>
  <si>
    <t>Ezabantu Fishing (Pty)Ltd</t>
  </si>
  <si>
    <t>SPS21294</t>
  </si>
  <si>
    <t>Sevlac Investments No.51 CC</t>
  </si>
  <si>
    <t>SPS21298</t>
  </si>
  <si>
    <t>TIMOWIZE (PTY) LTD</t>
  </si>
  <si>
    <t>SPS21306</t>
  </si>
  <si>
    <t>Changing Tides 113 Pty Ltd</t>
  </si>
  <si>
    <t>SPS21310</t>
  </si>
  <si>
    <t>ARGENTO TRADING 69 CC</t>
  </si>
  <si>
    <t>SPS21312</t>
  </si>
  <si>
    <t>GOLD BLACKWOOD TRADING AND INVESTMENT (PTY)LTD</t>
  </si>
  <si>
    <t>SPS21320</t>
  </si>
  <si>
    <t>Seafreeze Fishing (Pty) Ltd</t>
  </si>
  <si>
    <t>SPS21016</t>
  </si>
  <si>
    <t>Iqhawe Fishing (PTY) Ltd</t>
  </si>
  <si>
    <t>SPS21019</t>
  </si>
  <si>
    <t>Uvimba Trading and Supplies (Pty) Ltd</t>
  </si>
  <si>
    <t>SPS21021</t>
  </si>
  <si>
    <t xml:space="preserve">Hook and line fresh (pty)ltd </t>
  </si>
  <si>
    <t>SPS21023</t>
  </si>
  <si>
    <t>Thalassa Investments (Pty) Ltd</t>
  </si>
  <si>
    <t>SPS21024</t>
  </si>
  <si>
    <t>Decon foods (Pty) Ltd</t>
  </si>
  <si>
    <t>SPS21030</t>
  </si>
  <si>
    <t>G and G Fisheries</t>
  </si>
  <si>
    <t>SPS21031</t>
  </si>
  <si>
    <t>Chinafric Fishing (Pty) Ltd</t>
  </si>
  <si>
    <t>SPS21032</t>
  </si>
  <si>
    <t>Mohzeen Trading (Pty) Ltd</t>
  </si>
  <si>
    <t>SPS21045</t>
  </si>
  <si>
    <t>L and A Empire Holdings</t>
  </si>
  <si>
    <t>SPS21046</t>
  </si>
  <si>
    <t>WESTSHORE FISHING (PTY) LTD</t>
  </si>
  <si>
    <t>SPS21056</t>
  </si>
  <si>
    <t>Witsands Fishing CC</t>
  </si>
  <si>
    <t>SPS21072</t>
  </si>
  <si>
    <t>La Vie Seafood Products (Pty) Ltd</t>
  </si>
  <si>
    <t>SPS21074</t>
  </si>
  <si>
    <t>Algoaspace (Pty)Ltd</t>
  </si>
  <si>
    <t>SPS21075</t>
  </si>
  <si>
    <t>Ukudoba Marine (Pty) Ltd</t>
  </si>
  <si>
    <t>SPS21085</t>
  </si>
  <si>
    <t>Ulwandle Lwethu Fishing (Pty) Ltd</t>
  </si>
  <si>
    <t>SPS21089</t>
  </si>
  <si>
    <t>Lateral Anchor Brands (Pty) Ltd</t>
  </si>
  <si>
    <t>SPS21091</t>
  </si>
  <si>
    <t>Go Fish Enterprises (Pty) Ltd</t>
  </si>
  <si>
    <t>SPS21096</t>
  </si>
  <si>
    <t>Dormex 149 (Pty) Ltd</t>
  </si>
  <si>
    <t>SPS21097</t>
  </si>
  <si>
    <t>Umfana Fishing</t>
  </si>
  <si>
    <t>SPS21101</t>
  </si>
  <si>
    <t>CAMISSA FISHING (PTY)LTD</t>
  </si>
  <si>
    <t>SPS21103</t>
  </si>
  <si>
    <t>Afro Fishing Pty Ltd</t>
  </si>
  <si>
    <t>SPS21104</t>
  </si>
  <si>
    <t>WALMER SARDINE PROCESSORS (Pty) Ltd</t>
  </si>
  <si>
    <t>SPS21106</t>
  </si>
  <si>
    <t xml:space="preserve">The Rock Fishing Pty Ltd </t>
  </si>
  <si>
    <t>SPS21110</t>
  </si>
  <si>
    <t>Khanyisile Fishing (Pty) Ltd</t>
  </si>
  <si>
    <t>SPS21117</t>
  </si>
  <si>
    <t>BM Fisheries Pty Ltd</t>
  </si>
  <si>
    <t>SPS21118</t>
  </si>
  <si>
    <t>Buccaneer Fishing (Pty) Ltd</t>
  </si>
  <si>
    <t>SPS21119</t>
  </si>
  <si>
    <t>Linomtha Fishing (PTY)Ltd</t>
  </si>
  <si>
    <t>SPS21123</t>
  </si>
  <si>
    <t>ABANTU BASELWANDLE</t>
  </si>
  <si>
    <t>SPS21125</t>
  </si>
  <si>
    <t>AFRICAN COMMUNITY FISHING (PTY) LTD</t>
  </si>
  <si>
    <t>SPS21126</t>
  </si>
  <si>
    <t>NONTOZIKHOYO GENERAL TRADING (PTY) LTD</t>
  </si>
  <si>
    <t>SPS21128</t>
  </si>
  <si>
    <t>SINGAMANDLA BAFAZI FISHING (PTY) LTD</t>
  </si>
  <si>
    <t>SPS21129</t>
  </si>
  <si>
    <t>MTYINGIZANA FISHING (PTY) LTD</t>
  </si>
  <si>
    <t>SPS21132</t>
  </si>
  <si>
    <t>Misty Sea Trading 350 (Pty) Ltd</t>
  </si>
  <si>
    <t>SPS21135</t>
  </si>
  <si>
    <t>LILITHA AND LUBANZI ENTERPRISES (PTY) LTD</t>
  </si>
  <si>
    <t>SPS21149</t>
  </si>
  <si>
    <t>Mnatha Marine Technologies (Pty) Ltd</t>
  </si>
  <si>
    <t>SPS21150</t>
  </si>
  <si>
    <t>IZEMBE TRADING 78 CC</t>
  </si>
  <si>
    <t>SPS21151</t>
  </si>
  <si>
    <t>SEA SPRAY MARINE (PTY) LTD</t>
  </si>
  <si>
    <t>SPS21156</t>
  </si>
  <si>
    <t xml:space="preserve">Sea Women Investments </t>
  </si>
  <si>
    <t>SPS21158</t>
  </si>
  <si>
    <t>South African Fishmeal and Protein Company (Pty) Ltd</t>
  </si>
  <si>
    <t>SPS21164</t>
  </si>
  <si>
    <t>UMNATHA FISHING(PTY) LTD</t>
  </si>
  <si>
    <t>SPS21167</t>
  </si>
  <si>
    <t xml:space="preserve">CORDELIA WEST COAST MARINE </t>
  </si>
  <si>
    <t>SPS21170</t>
  </si>
  <si>
    <t>MJLN GROUP (PTY) LTD</t>
  </si>
  <si>
    <t>SPS21174</t>
  </si>
  <si>
    <t>HARRYS BAY MARINE (PTY) LTD</t>
  </si>
  <si>
    <t>SPS21175</t>
  </si>
  <si>
    <t>LCMCM (PTY) LTD</t>
  </si>
  <si>
    <t>SPS21176</t>
  </si>
  <si>
    <t>BENGUELA FISH SHOP (PTY) LTD</t>
  </si>
  <si>
    <t>SPS21178</t>
  </si>
  <si>
    <t>Meatrite Goodwood (Pty) Ltd</t>
  </si>
  <si>
    <t>SPS21179</t>
  </si>
  <si>
    <t>BHH UKULOBA FISHING  (PTY) LTD</t>
  </si>
  <si>
    <t>SPS21180</t>
  </si>
  <si>
    <t>The Network of Training Cape</t>
  </si>
  <si>
    <t>SPS21181</t>
  </si>
  <si>
    <t>Premium Seafood International (Pty) Ltd</t>
  </si>
  <si>
    <t>SPS21185</t>
  </si>
  <si>
    <t>ABASEBENZI NGEENTLANZI</t>
  </si>
  <si>
    <t>SPS21201</t>
  </si>
  <si>
    <t>Khuyakhanyo Primary Co-Operative Limited</t>
  </si>
  <si>
    <t>SPS21203</t>
  </si>
  <si>
    <t>Kaytrad Commodities Pty Ltd</t>
  </si>
  <si>
    <t>SPS21207</t>
  </si>
  <si>
    <t>STRUISBAAI VISSERVEREENEGING LTD</t>
  </si>
  <si>
    <t>SPS21209</t>
  </si>
  <si>
    <t>Mossfish</t>
  </si>
  <si>
    <t>SPS21213</t>
  </si>
  <si>
    <t xml:space="preserve">Nekwaya and Company Fishing (Pty) Ltd </t>
  </si>
  <si>
    <t>SPS21216</t>
  </si>
  <si>
    <t>MUSTANG FISHING (PTY) LTD</t>
  </si>
  <si>
    <t>SPS21217</t>
  </si>
  <si>
    <t>Bulumko Marine (Pty) Ltd</t>
  </si>
  <si>
    <t>SPS21223</t>
  </si>
  <si>
    <t>Guriqua Xam Development Corporation (PTY) Ltd</t>
  </si>
  <si>
    <t>SPS21225</t>
  </si>
  <si>
    <t>ABALOBI BENTLANZI (PTY) LTD</t>
  </si>
  <si>
    <t>SPS21232</t>
  </si>
  <si>
    <t>IMBO FISHING (PTY) LTD</t>
  </si>
  <si>
    <t>SPS21235</t>
  </si>
  <si>
    <t>Shamode Trading and Investments (Pty) Ltd</t>
  </si>
  <si>
    <t>SPS21236</t>
  </si>
  <si>
    <t>Atlantic Choice Trading (Pty) Ltd</t>
  </si>
  <si>
    <t>SPS21241</t>
  </si>
  <si>
    <t>CAPE AGULHAS MARINE (PTY) LTD</t>
  </si>
  <si>
    <t>SPS21242</t>
  </si>
  <si>
    <t xml:space="preserve">Eumar Fishing (Pty) Ltd </t>
  </si>
  <si>
    <t>SPS21243</t>
  </si>
  <si>
    <t>KHOLWA FISHING (PTY) LTD</t>
  </si>
  <si>
    <t>SPS21244</t>
  </si>
  <si>
    <t>KUMKANI FISHING PTY LTD</t>
  </si>
  <si>
    <t>SPS21247</t>
  </si>
  <si>
    <t>BIKUTULA FISHING ENTERPRISE LIMITED</t>
  </si>
  <si>
    <t>SPS21249</t>
  </si>
  <si>
    <t>J C M FISHING (PTY) LTD</t>
  </si>
  <si>
    <t>SPS21251</t>
  </si>
  <si>
    <t>Die Lighuis Vissers Vroue (Pty) Ltd</t>
  </si>
  <si>
    <t>SPS21253</t>
  </si>
  <si>
    <t>Mamjoli Marine Enterprise</t>
  </si>
  <si>
    <t>SPS21254</t>
  </si>
  <si>
    <t>Walleys Transport</t>
  </si>
  <si>
    <t>SPS21255</t>
  </si>
  <si>
    <t>Jua Fisheries</t>
  </si>
  <si>
    <t>SPS21256</t>
  </si>
  <si>
    <t>Olegado Holdings Pty Ltd</t>
  </si>
  <si>
    <t>SPS21257</t>
  </si>
  <si>
    <t>SPASIBA PTY LTD</t>
  </si>
  <si>
    <t>SPS21261</t>
  </si>
  <si>
    <t>Bowline Fishing Velddrif (PTY) LTD</t>
  </si>
  <si>
    <t>SPS21263</t>
  </si>
  <si>
    <t>TUBBY TRANSPORT (PTY) LTD</t>
  </si>
  <si>
    <t>SPS21264</t>
  </si>
  <si>
    <t>Walker Bay Pelagies</t>
  </si>
  <si>
    <t>SPS21267</t>
  </si>
  <si>
    <t>TCB FISHING ENTERPRISES (PTY) LTD</t>
  </si>
  <si>
    <t>SPS21271</t>
  </si>
  <si>
    <t>Imbumba Fisheries PTY LTD</t>
  </si>
  <si>
    <t>SPS21275</t>
  </si>
  <si>
    <t>Lufra Traders (Pty)Ltd</t>
  </si>
  <si>
    <t>SPS21277</t>
  </si>
  <si>
    <t>Ibhayi Sea Food Wholesalers</t>
  </si>
  <si>
    <t>SPS21278</t>
  </si>
  <si>
    <t>Yanginkosi (Pty)Ltd</t>
  </si>
  <si>
    <t>SPS21279</t>
  </si>
  <si>
    <t>SPOT-ON DEALS FORTY ONE CC</t>
  </si>
  <si>
    <t>SPS21283</t>
  </si>
  <si>
    <t>BELLARIA FISHING PTY LTD</t>
  </si>
  <si>
    <t>SPS21284</t>
  </si>
  <si>
    <t>Zanozuko Fishing) Pty Ltd</t>
  </si>
  <si>
    <t>SPS21287</t>
  </si>
  <si>
    <t>IMPROCARE134</t>
  </si>
  <si>
    <t>SPS21288</t>
  </si>
  <si>
    <t>SIKULUNGELE ISHISHINI</t>
  </si>
  <si>
    <t>SPS21290</t>
  </si>
  <si>
    <t>UYEKRAAL BELEGGINGS (PTY) LTD</t>
  </si>
  <si>
    <t>SPS21291</t>
  </si>
  <si>
    <t>Hillmore Fishing (Pty) Ltd</t>
  </si>
  <si>
    <t>SPS21292</t>
  </si>
  <si>
    <t>Marine Empowerment (PTY) Ltd</t>
  </si>
  <si>
    <t>SPS21295</t>
  </si>
  <si>
    <t>Moon Light Fishing Velddrif (PTY) LTD</t>
  </si>
  <si>
    <t>SPS21297</t>
  </si>
  <si>
    <t>Colombine Community Projects (PTY) LTD</t>
  </si>
  <si>
    <t>SPS21299</t>
  </si>
  <si>
    <t>SOTH EASTERN FISHING (PTY) LTD</t>
  </si>
  <si>
    <t>SPS21302</t>
  </si>
  <si>
    <t>RUNTU EMPLOYEES</t>
  </si>
  <si>
    <t>SPS21307</t>
  </si>
  <si>
    <t>VALOTYPE 76 CC</t>
  </si>
  <si>
    <t>SPS21309</t>
  </si>
  <si>
    <t>Blink Waters Primary Co-Operative Limited</t>
  </si>
  <si>
    <t>SPS21311</t>
  </si>
  <si>
    <t>Bhotani Group cc</t>
  </si>
  <si>
    <t>SPS21313</t>
  </si>
  <si>
    <t>ZONE B SAKHILE FISHING GROUP (PTY) LTD</t>
  </si>
  <si>
    <t>SPS21314</t>
  </si>
  <si>
    <t>Beyond Fishing (PTY) Ltd</t>
  </si>
  <si>
    <t>SPS21316</t>
  </si>
  <si>
    <t>TIDE SIDE PROCESSORS (PTY) LTD.</t>
  </si>
  <si>
    <t>SPS21317</t>
  </si>
  <si>
    <t>UMPHONGOLO PETROLEUM</t>
  </si>
  <si>
    <t>SPS21318</t>
  </si>
  <si>
    <t>South African Pelagic Fishermen s Union</t>
  </si>
  <si>
    <t>SPS21319</t>
  </si>
  <si>
    <t>MCR FISHING CC (PTY) LTD</t>
  </si>
  <si>
    <t>SPS21322</t>
  </si>
  <si>
    <t>AL-HAADI TRADING 300cc</t>
  </si>
  <si>
    <t>SPS21323</t>
  </si>
  <si>
    <t>NOMZAPROJECTS (PTY) LTD</t>
  </si>
  <si>
    <t>Final score 9.1 only for cat A</t>
  </si>
  <si>
    <t>Final score  for B only</t>
  </si>
  <si>
    <t>Final score for C only</t>
  </si>
  <si>
    <t>Final score combined</t>
  </si>
  <si>
    <t>CAT</t>
  </si>
  <si>
    <t>APPLICATION_NO</t>
  </si>
  <si>
    <t>RegisteredName</t>
  </si>
  <si>
    <t>Category</t>
  </si>
  <si>
    <t>SumOfREVENUESERVICES</t>
  </si>
  <si>
    <t>SumOfANNUAL_DIVIDEND</t>
  </si>
  <si>
    <t>SumOfBLACK_SHAREHOLDERS</t>
  </si>
  <si>
    <t>AvgOfANNUAL_AVERAGE</t>
  </si>
  <si>
    <t>APP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</si>
</sst>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0" tint="-0.249977111117893"/>
        <bgColor indexed="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4" fillId="5" borderId="0"/>
    <xf numFmtId="0" fontId="2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3" fillId="3" borderId="1" xfId="2" applyFont="1" applyFill="1" applyBorder="1" applyAlignment="1" applyProtection="1">
      <alignment horizontal="center" wrapText="1"/>
    </xf>
    <xf numFmtId="0" fontId="3" fillId="6" borderId="1" xfId="2" applyFont="1" applyFill="1" applyBorder="1" applyAlignment="1" applyProtection="1">
      <alignment horizontal="center" wrapText="1"/>
    </xf>
    <xf numFmtId="0" fontId="0" fillId="4" borderId="0" xfId="0" applyFill="1" applyAlignment="1" applyProtection="1">
      <alignment wrapText="1"/>
    </xf>
    <xf numFmtId="0" fontId="3" fillId="3" borderId="3" xfId="2" applyFont="1" applyFill="1" applyBorder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left" wrapText="1"/>
    </xf>
    <xf numFmtId="0" fontId="3" fillId="0" borderId="2" xfId="2" applyFont="1" applyBorder="1" applyAlignment="1" applyProtection="1">
      <alignment wrapText="1"/>
    </xf>
    <xf numFmtId="0" fontId="0" fillId="0" borderId="0" xfId="0" applyProtection="1"/>
    <xf numFmtId="0" fontId="3" fillId="0" borderId="2" xfId="2" applyFont="1" applyBorder="1" applyAlignment="1" applyProtection="1">
      <alignment horizontal="right" wrapText="1"/>
    </xf>
    <xf numFmtId="2" fontId="3" fillId="0" borderId="2" xfId="2" applyNumberFormat="1" applyFont="1" applyBorder="1" applyAlignment="1" applyProtection="1">
      <alignment horizontal="right" wrapText="1"/>
    </xf>
    <xf numFmtId="164" fontId="0" fillId="0" borderId="0" xfId="0" applyNumberFormat="1" applyProtection="1"/>
    <xf numFmtId="0" fontId="1" fillId="2" borderId="0" xfId="1" applyProtection="1"/>
    <xf numFmtId="0" fontId="1" fillId="2" borderId="0" xfId="1" applyAlignment="1" applyProtection="1">
      <alignment horizontal="left"/>
    </xf>
    <xf numFmtId="0" fontId="2" fillId="0" borderId="0" xfId="2" applyProtection="1"/>
    <xf numFmtId="0" fontId="0" fillId="0" borderId="0" xfId="0" applyAlignment="1" applyProtection="1">
      <alignment horizontal="left"/>
    </xf>
    <xf numFmtId="0" fontId="3" fillId="3" borderId="1" xfId="5" applyFont="1" applyFill="1" applyBorder="1" applyAlignment="1" applyProtection="1">
      <alignment horizontal="center" wrapText="1"/>
    </xf>
    <xf numFmtId="0" fontId="3" fillId="0" borderId="2" xfId="5" applyFont="1" applyFill="1" applyBorder="1" applyAlignment="1" applyProtection="1">
      <alignment wrapText="1"/>
    </xf>
    <xf numFmtId="0" fontId="3" fillId="0" borderId="2" xfId="5" applyFont="1" applyFill="1" applyBorder="1" applyAlignment="1" applyProtection="1">
      <alignment horizontal="right" wrapText="1"/>
    </xf>
    <xf numFmtId="0" fontId="2" fillId="0" borderId="0" xfId="5" applyProtection="1"/>
    <xf numFmtId="0" fontId="3" fillId="3" borderId="1" xfId="6" applyFont="1" applyFill="1" applyBorder="1" applyAlignment="1" applyProtection="1">
      <alignment horizontal="center" wrapText="1"/>
    </xf>
    <xf numFmtId="0" fontId="3" fillId="0" borderId="2" xfId="6" applyFont="1" applyFill="1" applyBorder="1" applyAlignment="1" applyProtection="1">
      <alignment wrapText="1"/>
    </xf>
    <xf numFmtId="0" fontId="3" fillId="0" borderId="2" xfId="6" applyFont="1" applyFill="1" applyBorder="1" applyAlignment="1" applyProtection="1">
      <alignment horizontal="right" wrapText="1"/>
    </xf>
    <xf numFmtId="0" fontId="2" fillId="0" borderId="0" xfId="6" applyProtection="1"/>
    <xf numFmtId="0" fontId="3" fillId="3" borderId="1" xfId="4" applyFont="1" applyFill="1" applyBorder="1" applyAlignment="1" applyProtection="1">
      <alignment horizontal="center" vertical="center"/>
    </xf>
    <xf numFmtId="0" fontId="0" fillId="4" borderId="0" xfId="0" applyFill="1" applyAlignment="1" applyProtection="1">
      <alignment horizontal="left" wrapText="1"/>
    </xf>
    <xf numFmtId="0" fontId="1" fillId="2" borderId="4" xfId="1" applyBorder="1" applyAlignment="1" applyProtection="1">
      <alignment wrapText="1"/>
    </xf>
    <xf numFmtId="0" fontId="1" fillId="2" borderId="5" xfId="1" applyBorder="1" applyAlignment="1" applyProtection="1">
      <alignment wrapText="1"/>
    </xf>
    <xf numFmtId="0" fontId="1" fillId="2" borderId="6" xfId="1" applyBorder="1" applyAlignment="1" applyProtection="1">
      <alignment wrapText="1"/>
    </xf>
    <xf numFmtId="0" fontId="3" fillId="0" borderId="2" xfId="4" applyFont="1" applyFill="1" applyBorder="1" applyAlignment="1" applyProtection="1">
      <alignment wrapText="1"/>
    </xf>
  </cellXfs>
  <cellStyles count="7">
    <cellStyle name="Good" xfId="1" builtinId="26"/>
    <cellStyle name="headerStyle" xfId="3" xr:uid="{00000000-0005-0000-0000-000001000000}"/>
    <cellStyle name="Normal" xfId="0" builtinId="0"/>
    <cellStyle name="Normal_CAT B 8_4" xfId="5" xr:uid="{00000000-0005-0000-0000-000003000000}"/>
    <cellStyle name="Normal_CAT C 8_4" xfId="6" xr:uid="{00000000-0005-0000-0000-000004000000}"/>
    <cellStyle name="Normal_Sheet1" xfId="2" xr:uid="{00000000-0005-0000-0000-000005000000}"/>
    <cellStyle name="Normal_Sheet2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1"/>
  <sheetViews>
    <sheetView topLeftCell="B1" workbookViewId="0">
      <pane ySplit="1" topLeftCell="A2" activePane="bottomLeft" state="frozen"/>
      <selection pane="bottomLeft" activeCell="B1" sqref="A1:XFD1048576"/>
    </sheetView>
  </sheetViews>
  <sheetFormatPr defaultColWidth="22.08984375" defaultRowHeight="13.15" customHeight="1" x14ac:dyDescent="0.35"/>
  <cols>
    <col min="1" max="1" width="14.6328125" style="8" hidden="1" customWidth="1"/>
    <col min="2" max="2" width="22.08984375" style="8"/>
    <col min="3" max="3" width="25.08984375" style="8" hidden="1" customWidth="1"/>
    <col min="4" max="4" width="5.6328125" style="8" customWidth="1"/>
    <col min="5" max="6" width="22.08984375" style="8"/>
    <col min="7" max="7" width="25.36328125" style="8" customWidth="1"/>
    <col min="8" max="13" width="22.08984375" style="8"/>
    <col min="14" max="15" width="13.08984375" style="8" customWidth="1"/>
    <col min="16" max="16" width="22.08984375" style="8"/>
    <col min="17" max="17" width="15.6328125" style="8" customWidth="1"/>
    <col min="18" max="18" width="26.08984375" style="8" customWidth="1"/>
    <col min="19" max="19" width="12.08984375" style="15" customWidth="1"/>
    <col min="20" max="20" width="5.6328125" style="8" customWidth="1"/>
    <col min="21" max="21" width="7.08984375" style="8" customWidth="1"/>
    <col min="22" max="22" width="6.453125" style="8" customWidth="1"/>
    <col min="23" max="23" width="6.6328125" style="8" customWidth="1"/>
    <col min="24" max="16384" width="22.08984375" style="8"/>
  </cols>
  <sheetData>
    <row r="1" spans="1:20" s="5" customFormat="1" ht="49.9" customHeight="1" x14ac:dyDescent="0.35">
      <c r="A1" s="1" t="s">
        <v>1</v>
      </c>
      <c r="B1" s="1" t="s">
        <v>521</v>
      </c>
      <c r="C1" s="2" t="s">
        <v>0</v>
      </c>
      <c r="D1" s="3" t="s">
        <v>513</v>
      </c>
      <c r="E1" s="1" t="s">
        <v>168</v>
      </c>
      <c r="F1" s="1" t="s">
        <v>2</v>
      </c>
      <c r="G1" s="1" t="s">
        <v>169</v>
      </c>
      <c r="H1" s="1" t="s">
        <v>170</v>
      </c>
      <c r="I1" s="1" t="s">
        <v>3</v>
      </c>
      <c r="J1" s="1" t="s">
        <v>4</v>
      </c>
      <c r="K1" s="1" t="s">
        <v>171</v>
      </c>
      <c r="L1" s="1" t="s">
        <v>5</v>
      </c>
      <c r="M1" s="4" t="s">
        <v>172</v>
      </c>
      <c r="N1" s="3" t="s">
        <v>166</v>
      </c>
      <c r="O1" s="3" t="s">
        <v>167</v>
      </c>
      <c r="P1" s="4" t="s">
        <v>177</v>
      </c>
      <c r="S1" s="6"/>
    </row>
    <row r="2" spans="1:20" ht="13.15" customHeight="1" x14ac:dyDescent="0.35">
      <c r="A2" s="7" t="s">
        <v>7</v>
      </c>
      <c r="B2" s="7" t="str">
        <f>REPLACE(A2,6,3,"XXX")</f>
        <v>SPS21XXX</v>
      </c>
      <c r="C2" s="7" t="s">
        <v>6</v>
      </c>
      <c r="D2" s="8" t="s">
        <v>174</v>
      </c>
      <c r="E2" s="9">
        <v>375032</v>
      </c>
      <c r="F2" s="9">
        <v>-758692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10">
        <v>4943.0165282407379</v>
      </c>
      <c r="M2" s="8">
        <f>E2+(I2*K2)+H2</f>
        <v>375032</v>
      </c>
      <c r="N2" s="10">
        <v>4943.0165282407379</v>
      </c>
      <c r="O2" s="11">
        <f>M2/N2</f>
        <v>75.871079503243564</v>
      </c>
      <c r="P2" s="12">
        <f t="shared" ref="P2:P33" si="0">IF(O2&lt;$S$4,$T$4,IF(O2&lt;$S$5,$T$5,IF(O2&lt;$S$6,$T$6,IF(O2&lt;$S$7,$T$7,IF(O2&lt;$S$8,$T$8,IF(O2&lt;$S$9,$T$9,IF(O2&lt;S10,T10,IF(O2&lt;S11,T11,IF(O2&lt;$S$12,$T$12,$T$13)))))))))</f>
        <v>3</v>
      </c>
      <c r="R2" s="12" t="s">
        <v>173</v>
      </c>
      <c r="S2" s="13"/>
      <c r="T2" s="12"/>
    </row>
    <row r="3" spans="1:20" ht="13.15" customHeight="1" x14ac:dyDescent="0.35">
      <c r="A3" s="7" t="s">
        <v>9</v>
      </c>
      <c r="B3" s="7" t="str">
        <f t="shared" ref="B3:B66" si="1">REPLACE(A3,6,3,"XXX")</f>
        <v>SPS21XXX</v>
      </c>
      <c r="C3" s="7" t="s">
        <v>8</v>
      </c>
      <c r="D3" s="8" t="s">
        <v>174</v>
      </c>
      <c r="E3" s="9">
        <v>1570407</v>
      </c>
      <c r="F3" s="9">
        <v>4124656</v>
      </c>
      <c r="G3" s="9">
        <v>3272059</v>
      </c>
      <c r="H3" s="9">
        <v>3272059</v>
      </c>
      <c r="I3" s="9">
        <v>1000</v>
      </c>
      <c r="J3" s="9">
        <v>100</v>
      </c>
      <c r="K3" s="14"/>
      <c r="L3" s="10">
        <v>1826.1631729116218</v>
      </c>
      <c r="M3" s="8">
        <f t="shared" ref="M3:M66" si="2">E3+(I3*K3)+H3</f>
        <v>4842466</v>
      </c>
      <c r="N3" s="10">
        <v>1826.1631729116218</v>
      </c>
      <c r="O3" s="11">
        <f t="shared" ref="O3:O66" si="3">M3/N3</f>
        <v>2651.7159429292433</v>
      </c>
      <c r="P3" s="12">
        <f t="shared" si="0"/>
        <v>8</v>
      </c>
      <c r="R3" s="13"/>
      <c r="S3" s="13">
        <v>0</v>
      </c>
      <c r="T3" s="12"/>
    </row>
    <row r="4" spans="1:20" ht="13.15" customHeight="1" x14ac:dyDescent="0.35">
      <c r="A4" s="7" t="s">
        <v>11</v>
      </c>
      <c r="B4" s="7" t="str">
        <f t="shared" si="1"/>
        <v>SPS21XXX</v>
      </c>
      <c r="C4" s="7" t="s">
        <v>10</v>
      </c>
      <c r="D4" s="8" t="s">
        <v>174</v>
      </c>
      <c r="E4" s="9">
        <v>539840</v>
      </c>
      <c r="F4" s="9">
        <v>-92158</v>
      </c>
      <c r="G4" s="9">
        <v>0</v>
      </c>
      <c r="H4" s="9">
        <v>0</v>
      </c>
      <c r="I4" s="9">
        <v>100</v>
      </c>
      <c r="J4" s="9">
        <v>100</v>
      </c>
      <c r="K4" s="14"/>
      <c r="L4" s="10">
        <v>16928.860892254852</v>
      </c>
      <c r="M4" s="8">
        <f t="shared" si="2"/>
        <v>539840</v>
      </c>
      <c r="N4" s="10">
        <v>16928.860892254852</v>
      </c>
      <c r="O4" s="11">
        <f t="shared" si="3"/>
        <v>31.888737431056747</v>
      </c>
      <c r="P4" s="12">
        <f t="shared" si="0"/>
        <v>2</v>
      </c>
      <c r="R4" s="12" t="str">
        <f>"&gt;"&amp;S3&amp;" "&amp;"and"&amp;" "&amp;"&lt;"&amp;S4</f>
        <v>&gt;0 and &lt;10</v>
      </c>
      <c r="S4" s="13">
        <v>10</v>
      </c>
      <c r="T4" s="13">
        <v>1</v>
      </c>
    </row>
    <row r="5" spans="1:20" ht="13.15" customHeight="1" x14ac:dyDescent="0.35">
      <c r="A5" s="7" t="s">
        <v>13</v>
      </c>
      <c r="B5" s="7" t="str">
        <f t="shared" si="1"/>
        <v>SPS21XXX</v>
      </c>
      <c r="C5" s="7" t="s">
        <v>12</v>
      </c>
      <c r="D5" s="8" t="s">
        <v>174</v>
      </c>
      <c r="E5" s="9">
        <v>27553396</v>
      </c>
      <c r="F5" s="9">
        <v>42063692</v>
      </c>
      <c r="G5" s="9">
        <v>0</v>
      </c>
      <c r="H5" s="9">
        <v>0</v>
      </c>
      <c r="I5" s="9">
        <v>500</v>
      </c>
      <c r="J5" s="9">
        <v>33.785714285714285</v>
      </c>
      <c r="K5" s="9">
        <v>15185.714285714286</v>
      </c>
      <c r="L5" s="10">
        <v>33900.001496837533</v>
      </c>
      <c r="M5" s="8">
        <f t="shared" si="2"/>
        <v>35146253.142857142</v>
      </c>
      <c r="N5" s="10">
        <v>33900.001496837533</v>
      </c>
      <c r="O5" s="11">
        <f t="shared" si="3"/>
        <v>1036.7625838050735</v>
      </c>
      <c r="P5" s="12">
        <f t="shared" si="0"/>
        <v>9</v>
      </c>
      <c r="R5" s="12" t="str">
        <f t="shared" ref="R5:R12" si="4">"&gt;="&amp;S4&amp;" "&amp;"and"&amp;" "&amp;"&lt;"&amp;S5</f>
        <v>&gt;=10 and &lt;50</v>
      </c>
      <c r="S5" s="13">
        <v>50</v>
      </c>
      <c r="T5" s="13">
        <v>2</v>
      </c>
    </row>
    <row r="6" spans="1:20" ht="13.15" customHeight="1" x14ac:dyDescent="0.35">
      <c r="A6" s="7" t="s">
        <v>15</v>
      </c>
      <c r="B6" s="7" t="str">
        <f t="shared" si="1"/>
        <v>SPS21XXX</v>
      </c>
      <c r="C6" s="7" t="s">
        <v>14</v>
      </c>
      <c r="D6" s="8" t="s">
        <v>174</v>
      </c>
      <c r="E6" s="9">
        <v>431024</v>
      </c>
      <c r="F6" s="9">
        <v>11310008</v>
      </c>
      <c r="G6" s="9">
        <v>7499518</v>
      </c>
      <c r="H6" s="9">
        <v>2768058</v>
      </c>
      <c r="I6" s="9">
        <v>100</v>
      </c>
      <c r="J6" s="9">
        <v>34.357142857142854</v>
      </c>
      <c r="K6" s="9">
        <v>1</v>
      </c>
      <c r="L6" s="10">
        <v>3936.0723541452744</v>
      </c>
      <c r="M6" s="8">
        <f t="shared" si="2"/>
        <v>3199182</v>
      </c>
      <c r="N6" s="10">
        <v>3936.0723541452744</v>
      </c>
      <c r="O6" s="11">
        <f t="shared" si="3"/>
        <v>812.78536372198073</v>
      </c>
      <c r="P6" s="12">
        <f t="shared" si="0"/>
        <v>6</v>
      </c>
      <c r="R6" s="12" t="str">
        <f t="shared" si="4"/>
        <v>&gt;=50 and &lt;100</v>
      </c>
      <c r="S6" s="13">
        <v>100</v>
      </c>
      <c r="T6" s="13">
        <v>3</v>
      </c>
    </row>
    <row r="7" spans="1:20" ht="13.15" customHeight="1" x14ac:dyDescent="0.35">
      <c r="A7" s="7" t="s">
        <v>17</v>
      </c>
      <c r="B7" s="7" t="str">
        <f t="shared" si="1"/>
        <v>SPS21XXX</v>
      </c>
      <c r="C7" s="7" t="s">
        <v>16</v>
      </c>
      <c r="D7" s="8" t="s">
        <v>174</v>
      </c>
      <c r="E7" s="9">
        <v>0</v>
      </c>
      <c r="F7" s="9">
        <v>11813500</v>
      </c>
      <c r="G7" s="9">
        <v>2776228</v>
      </c>
      <c r="H7" s="9">
        <v>2776228</v>
      </c>
      <c r="I7" s="9">
        <v>100</v>
      </c>
      <c r="J7" s="9">
        <v>100</v>
      </c>
      <c r="K7" s="9">
        <v>214.28571428571428</v>
      </c>
      <c r="L7" s="10">
        <v>5475.3895568462012</v>
      </c>
      <c r="M7" s="8">
        <f t="shared" si="2"/>
        <v>2797656.5714285714</v>
      </c>
      <c r="N7" s="10">
        <v>5475.3895568462012</v>
      </c>
      <c r="O7" s="11">
        <f t="shared" si="3"/>
        <v>510.95114646783389</v>
      </c>
      <c r="P7" s="12">
        <f t="shared" si="0"/>
        <v>6</v>
      </c>
      <c r="R7" s="12" t="str">
        <f t="shared" si="4"/>
        <v>&gt;=100 and &lt;200</v>
      </c>
      <c r="S7" s="13">
        <v>200</v>
      </c>
      <c r="T7" s="13">
        <v>4</v>
      </c>
    </row>
    <row r="8" spans="1:20" ht="13.15" customHeight="1" x14ac:dyDescent="0.35">
      <c r="A8" s="7" t="s">
        <v>19</v>
      </c>
      <c r="B8" s="7" t="str">
        <f t="shared" si="1"/>
        <v>SPS21XXX</v>
      </c>
      <c r="C8" s="7" t="s">
        <v>18</v>
      </c>
      <c r="D8" s="8" t="s">
        <v>174</v>
      </c>
      <c r="E8" s="9">
        <v>2188820</v>
      </c>
      <c r="F8" s="9">
        <v>285221</v>
      </c>
      <c r="G8" s="9">
        <v>10342500</v>
      </c>
      <c r="H8" s="9">
        <v>6295952</v>
      </c>
      <c r="I8" s="9">
        <v>100</v>
      </c>
      <c r="J8" s="9">
        <v>59.5</v>
      </c>
      <c r="K8" s="9">
        <v>98069.857142857145</v>
      </c>
      <c r="L8" s="10">
        <v>5823.9705586969376</v>
      </c>
      <c r="M8" s="8">
        <f t="shared" si="2"/>
        <v>18291757.714285716</v>
      </c>
      <c r="N8" s="10">
        <v>5823.9705586969376</v>
      </c>
      <c r="O8" s="11">
        <f t="shared" si="3"/>
        <v>3140.7709791682628</v>
      </c>
      <c r="P8" s="12">
        <f t="shared" si="0"/>
        <v>9</v>
      </c>
      <c r="R8" s="12" t="str">
        <f t="shared" si="4"/>
        <v>&gt;=200 and &lt;500</v>
      </c>
      <c r="S8" s="13">
        <v>500</v>
      </c>
      <c r="T8" s="13">
        <v>5</v>
      </c>
    </row>
    <row r="9" spans="1:20" ht="13.15" customHeight="1" x14ac:dyDescent="0.35">
      <c r="A9" s="7" t="s">
        <v>21</v>
      </c>
      <c r="B9" s="7" t="str">
        <f t="shared" si="1"/>
        <v>SPS21XXX</v>
      </c>
      <c r="C9" s="7" t="s">
        <v>20</v>
      </c>
      <c r="D9" s="8" t="s">
        <v>174</v>
      </c>
      <c r="E9" s="9">
        <v>41182</v>
      </c>
      <c r="F9" s="9">
        <v>61773</v>
      </c>
      <c r="G9" s="9">
        <v>0</v>
      </c>
      <c r="H9" s="9">
        <v>0</v>
      </c>
      <c r="I9" s="9">
        <v>100</v>
      </c>
      <c r="J9" s="9">
        <v>100</v>
      </c>
      <c r="K9" s="9">
        <v>0</v>
      </c>
      <c r="L9" s="10">
        <v>4317.0165362887274</v>
      </c>
      <c r="M9" s="8">
        <f t="shared" si="2"/>
        <v>41182</v>
      </c>
      <c r="N9" s="10">
        <v>4317.0165362887274</v>
      </c>
      <c r="O9" s="11">
        <f t="shared" si="3"/>
        <v>9.5394584787491983</v>
      </c>
      <c r="P9" s="12">
        <f t="shared" si="0"/>
        <v>1</v>
      </c>
      <c r="R9" s="12" t="str">
        <f t="shared" si="4"/>
        <v>&gt;=500 and &lt;1000</v>
      </c>
      <c r="S9" s="13">
        <v>1000</v>
      </c>
      <c r="T9" s="13">
        <v>6</v>
      </c>
    </row>
    <row r="10" spans="1:20" ht="13.15" customHeight="1" x14ac:dyDescent="0.35">
      <c r="A10" s="7" t="s">
        <v>23</v>
      </c>
      <c r="B10" s="7" t="str">
        <f t="shared" si="1"/>
        <v>SPS21XXX</v>
      </c>
      <c r="C10" s="7" t="s">
        <v>22</v>
      </c>
      <c r="D10" s="8" t="s">
        <v>174</v>
      </c>
      <c r="E10" s="9">
        <v>22793</v>
      </c>
      <c r="F10" s="9">
        <v>6070738</v>
      </c>
      <c r="G10" s="14"/>
      <c r="H10" s="14"/>
      <c r="I10" s="14"/>
      <c r="J10" s="9">
        <v>81.285714285714292</v>
      </c>
      <c r="K10" s="14"/>
      <c r="L10" s="10">
        <v>2721.8679547848228</v>
      </c>
      <c r="M10" s="8">
        <f t="shared" si="2"/>
        <v>22793</v>
      </c>
      <c r="N10" s="10">
        <v>2721.8679547848228</v>
      </c>
      <c r="O10" s="11">
        <f t="shared" si="3"/>
        <v>8.3740285637044796</v>
      </c>
      <c r="P10" s="12">
        <f t="shared" si="0"/>
        <v>1</v>
      </c>
      <c r="R10" s="12" t="str">
        <f t="shared" si="4"/>
        <v>&gt;=1000 and &lt;2000</v>
      </c>
      <c r="S10" s="13">
        <v>2000</v>
      </c>
      <c r="T10" s="13">
        <v>7</v>
      </c>
    </row>
    <row r="11" spans="1:20" ht="13.15" customHeight="1" x14ac:dyDescent="0.35">
      <c r="A11" s="7" t="s">
        <v>25</v>
      </c>
      <c r="B11" s="7" t="str">
        <f t="shared" si="1"/>
        <v>SPS21XXX</v>
      </c>
      <c r="C11" s="7" t="s">
        <v>24</v>
      </c>
      <c r="D11" s="8" t="s">
        <v>174</v>
      </c>
      <c r="E11" s="9">
        <v>3877454</v>
      </c>
      <c r="F11" s="9">
        <v>3418566</v>
      </c>
      <c r="G11" s="9">
        <v>2385654</v>
      </c>
      <c r="H11" s="9">
        <v>2385654</v>
      </c>
      <c r="I11" s="9">
        <v>100</v>
      </c>
      <c r="J11" s="9">
        <v>100</v>
      </c>
      <c r="K11" s="14"/>
      <c r="L11" s="10">
        <v>6300.1437290459571</v>
      </c>
      <c r="M11" s="8">
        <f t="shared" si="2"/>
        <v>6263108</v>
      </c>
      <c r="N11" s="10">
        <v>6300.1437290459571</v>
      </c>
      <c r="O11" s="11">
        <f t="shared" si="3"/>
        <v>994.12144696394637</v>
      </c>
      <c r="P11" s="12">
        <f t="shared" si="0"/>
        <v>6</v>
      </c>
      <c r="R11" s="12" t="str">
        <f t="shared" si="4"/>
        <v>&gt;=2000 and &lt;5000</v>
      </c>
      <c r="S11" s="13">
        <v>5000</v>
      </c>
      <c r="T11" s="13">
        <v>8</v>
      </c>
    </row>
    <row r="12" spans="1:20" ht="13.15" customHeight="1" x14ac:dyDescent="0.35">
      <c r="A12" s="7" t="s">
        <v>27</v>
      </c>
      <c r="B12" s="7" t="str">
        <f t="shared" si="1"/>
        <v>SPS21XXX</v>
      </c>
      <c r="C12" s="7" t="s">
        <v>26</v>
      </c>
      <c r="D12" s="8" t="s">
        <v>174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10">
        <v>16233.996597595027</v>
      </c>
      <c r="M12" s="8">
        <f t="shared" si="2"/>
        <v>0</v>
      </c>
      <c r="N12" s="10">
        <v>16233.996597595027</v>
      </c>
      <c r="O12" s="11">
        <f t="shared" si="3"/>
        <v>0</v>
      </c>
      <c r="P12" s="12">
        <f t="shared" si="0"/>
        <v>1</v>
      </c>
      <c r="R12" s="12" t="str">
        <f t="shared" si="4"/>
        <v>&gt;=5000 and &lt;10000</v>
      </c>
      <c r="S12" s="13">
        <v>10000</v>
      </c>
      <c r="T12" s="13">
        <v>9</v>
      </c>
    </row>
    <row r="13" spans="1:20" ht="13.15" customHeight="1" x14ac:dyDescent="0.35">
      <c r="A13" s="7" t="s">
        <v>29</v>
      </c>
      <c r="B13" s="7" t="str">
        <f t="shared" si="1"/>
        <v>SPS21XXX</v>
      </c>
      <c r="C13" s="7" t="s">
        <v>28</v>
      </c>
      <c r="D13" s="8" t="s">
        <v>174</v>
      </c>
      <c r="E13" s="9">
        <v>2604860</v>
      </c>
      <c r="F13" s="9">
        <v>8218504</v>
      </c>
      <c r="G13" s="9">
        <v>4961469</v>
      </c>
      <c r="H13" s="9">
        <v>4960471</v>
      </c>
      <c r="I13" s="9">
        <v>0</v>
      </c>
      <c r="J13" s="9">
        <v>100</v>
      </c>
      <c r="K13" s="9">
        <v>0</v>
      </c>
      <c r="L13" s="10">
        <v>6206.2042928431692</v>
      </c>
      <c r="M13" s="8">
        <f t="shared" si="2"/>
        <v>7565331</v>
      </c>
      <c r="N13" s="10">
        <v>6206.2042928431692</v>
      </c>
      <c r="O13" s="11">
        <f t="shared" si="3"/>
        <v>1218.994838556014</v>
      </c>
      <c r="P13" s="12">
        <f t="shared" si="0"/>
        <v>9</v>
      </c>
      <c r="R13" s="12" t="str">
        <f>"&gt;="&amp;" "&amp;S12</f>
        <v>&gt;= 10000</v>
      </c>
      <c r="S13" s="13"/>
      <c r="T13" s="13">
        <v>10</v>
      </c>
    </row>
    <row r="14" spans="1:20" ht="13.15" customHeight="1" x14ac:dyDescent="0.35">
      <c r="A14" s="7" t="s">
        <v>31</v>
      </c>
      <c r="B14" s="7" t="str">
        <f t="shared" si="1"/>
        <v>SPS21XXX</v>
      </c>
      <c r="C14" s="7" t="s">
        <v>30</v>
      </c>
      <c r="D14" s="8" t="s">
        <v>174</v>
      </c>
      <c r="E14" s="9">
        <v>2619173</v>
      </c>
      <c r="F14" s="9">
        <v>8081908</v>
      </c>
      <c r="G14" s="9">
        <v>1448365</v>
      </c>
      <c r="H14" s="9">
        <v>1448365</v>
      </c>
      <c r="I14" s="9">
        <v>0</v>
      </c>
      <c r="J14" s="9">
        <v>100</v>
      </c>
      <c r="K14" s="9">
        <v>0</v>
      </c>
      <c r="L14" s="10">
        <v>7685.1537443123389</v>
      </c>
      <c r="M14" s="8">
        <f t="shared" si="2"/>
        <v>4067538</v>
      </c>
      <c r="N14" s="10">
        <v>7685.1537443123389</v>
      </c>
      <c r="O14" s="11">
        <f t="shared" si="3"/>
        <v>529.27217012546055</v>
      </c>
      <c r="P14" s="12">
        <f t="shared" si="0"/>
        <v>6</v>
      </c>
    </row>
    <row r="15" spans="1:20" ht="13.15" customHeight="1" x14ac:dyDescent="0.35">
      <c r="A15" s="7" t="s">
        <v>33</v>
      </c>
      <c r="B15" s="7" t="str">
        <f t="shared" si="1"/>
        <v>SPS21XXX</v>
      </c>
      <c r="C15" s="7" t="s">
        <v>32</v>
      </c>
      <c r="D15" s="8" t="s">
        <v>174</v>
      </c>
      <c r="E15" s="9">
        <v>117717</v>
      </c>
      <c r="F15" s="9">
        <v>660333</v>
      </c>
      <c r="G15" s="9">
        <v>0</v>
      </c>
      <c r="H15" s="9">
        <v>0</v>
      </c>
      <c r="I15" s="9">
        <v>200</v>
      </c>
      <c r="J15" s="9">
        <v>100</v>
      </c>
      <c r="K15" s="9">
        <v>1</v>
      </c>
      <c r="L15" s="10">
        <v>8427.4215134396727</v>
      </c>
      <c r="M15" s="8">
        <f t="shared" si="2"/>
        <v>117917</v>
      </c>
      <c r="N15" s="10">
        <v>8427.4215134396727</v>
      </c>
      <c r="O15" s="11">
        <f t="shared" si="3"/>
        <v>13.992061487840768</v>
      </c>
      <c r="P15" s="12">
        <f t="shared" si="0"/>
        <v>2</v>
      </c>
    </row>
    <row r="16" spans="1:20" ht="13.15" customHeight="1" x14ac:dyDescent="0.35">
      <c r="A16" s="7" t="s">
        <v>35</v>
      </c>
      <c r="B16" s="7" t="str">
        <f t="shared" si="1"/>
        <v>SPS21XXX</v>
      </c>
      <c r="C16" s="7" t="s">
        <v>34</v>
      </c>
      <c r="D16" s="8" t="s">
        <v>174</v>
      </c>
      <c r="E16" s="9">
        <v>0</v>
      </c>
      <c r="F16" s="9">
        <v>14841432</v>
      </c>
      <c r="G16" s="9">
        <v>0</v>
      </c>
      <c r="H16" s="9">
        <v>0</v>
      </c>
      <c r="I16" s="9">
        <v>873258</v>
      </c>
      <c r="J16" s="9">
        <v>100</v>
      </c>
      <c r="K16" s="9">
        <v>6</v>
      </c>
      <c r="L16" s="10">
        <v>9086.1960568028517</v>
      </c>
      <c r="M16" s="8">
        <f t="shared" si="2"/>
        <v>5239548</v>
      </c>
      <c r="N16" s="10">
        <v>9086.1960568028517</v>
      </c>
      <c r="O16" s="11">
        <f t="shared" si="3"/>
        <v>576.64923442601048</v>
      </c>
      <c r="P16" s="12">
        <f t="shared" si="0"/>
        <v>6</v>
      </c>
    </row>
    <row r="17" spans="1:16" ht="13.15" customHeight="1" x14ac:dyDescent="0.35">
      <c r="A17" s="7" t="s">
        <v>37</v>
      </c>
      <c r="B17" s="7" t="str">
        <f t="shared" si="1"/>
        <v>SPS21XXX</v>
      </c>
      <c r="C17" s="7" t="s">
        <v>36</v>
      </c>
      <c r="D17" s="8" t="s">
        <v>174</v>
      </c>
      <c r="E17" s="9">
        <v>0</v>
      </c>
      <c r="F17" s="9">
        <v>5458003</v>
      </c>
      <c r="G17" s="9">
        <v>0</v>
      </c>
      <c r="H17" s="9">
        <v>0</v>
      </c>
      <c r="I17" s="14"/>
      <c r="J17" s="9">
        <v>53</v>
      </c>
      <c r="K17" s="14"/>
      <c r="L17" s="10">
        <v>2972.776106196266</v>
      </c>
      <c r="M17" s="8">
        <f t="shared" si="2"/>
        <v>0</v>
      </c>
      <c r="N17" s="10">
        <v>2972.776106196266</v>
      </c>
      <c r="O17" s="11">
        <f t="shared" si="3"/>
        <v>0</v>
      </c>
      <c r="P17" s="12">
        <f t="shared" si="0"/>
        <v>1</v>
      </c>
    </row>
    <row r="18" spans="1:16" ht="13.15" customHeight="1" x14ac:dyDescent="0.35">
      <c r="A18" s="7" t="s">
        <v>39</v>
      </c>
      <c r="B18" s="7" t="str">
        <f t="shared" si="1"/>
        <v>SPS21XXX</v>
      </c>
      <c r="C18" s="7" t="s">
        <v>38</v>
      </c>
      <c r="D18" s="8" t="s">
        <v>174</v>
      </c>
      <c r="E18" s="9">
        <v>4034691</v>
      </c>
      <c r="F18" s="9">
        <v>14369276</v>
      </c>
      <c r="G18" s="9">
        <v>9409560</v>
      </c>
      <c r="H18" s="9">
        <v>4642185</v>
      </c>
      <c r="I18" s="14"/>
      <c r="J18" s="9">
        <v>49.857142857142854</v>
      </c>
      <c r="K18" s="14"/>
      <c r="L18" s="10">
        <v>4289.8719848775609</v>
      </c>
      <c r="M18" s="8">
        <f t="shared" si="2"/>
        <v>8676876</v>
      </c>
      <c r="N18" s="10">
        <v>4289.8719848775609</v>
      </c>
      <c r="O18" s="11">
        <f t="shared" si="3"/>
        <v>2022.6421745421037</v>
      </c>
      <c r="P18" s="12">
        <f t="shared" si="0"/>
        <v>9</v>
      </c>
    </row>
    <row r="19" spans="1:16" ht="13.15" customHeight="1" x14ac:dyDescent="0.35">
      <c r="A19" s="7" t="s">
        <v>41</v>
      </c>
      <c r="B19" s="7" t="str">
        <f t="shared" si="1"/>
        <v>SPS21XXX</v>
      </c>
      <c r="C19" s="7" t="s">
        <v>40</v>
      </c>
      <c r="D19" s="8" t="s">
        <v>174</v>
      </c>
      <c r="E19" s="9">
        <v>0</v>
      </c>
      <c r="F19" s="9">
        <v>-12629027</v>
      </c>
      <c r="G19" s="9">
        <v>0</v>
      </c>
      <c r="H19" s="9">
        <v>0</v>
      </c>
      <c r="I19" s="9">
        <v>100</v>
      </c>
      <c r="J19" s="9">
        <v>26</v>
      </c>
      <c r="K19" s="9">
        <v>1</v>
      </c>
      <c r="L19" s="10">
        <v>1546.8349342273486</v>
      </c>
      <c r="M19" s="8">
        <f t="shared" si="2"/>
        <v>100</v>
      </c>
      <c r="N19" s="10">
        <v>1546.8349342273486</v>
      </c>
      <c r="O19" s="11">
        <f t="shared" si="3"/>
        <v>6.4648139104739363E-2</v>
      </c>
      <c r="P19" s="12">
        <f t="shared" si="0"/>
        <v>1</v>
      </c>
    </row>
    <row r="20" spans="1:16" ht="13.15" customHeight="1" x14ac:dyDescent="0.35">
      <c r="A20" s="7" t="s">
        <v>43</v>
      </c>
      <c r="B20" s="7" t="str">
        <f t="shared" si="1"/>
        <v>SPS21XXX</v>
      </c>
      <c r="C20" s="7" t="s">
        <v>42</v>
      </c>
      <c r="D20" s="8" t="s">
        <v>174</v>
      </c>
      <c r="E20" s="9">
        <v>7560596</v>
      </c>
      <c r="F20" s="9">
        <v>20933981</v>
      </c>
      <c r="G20" s="9">
        <v>9338230</v>
      </c>
      <c r="H20" s="9">
        <v>8971598</v>
      </c>
      <c r="I20" s="9">
        <v>874.07142857142856</v>
      </c>
      <c r="J20" s="9">
        <v>86</v>
      </c>
      <c r="K20" s="9">
        <v>0</v>
      </c>
      <c r="L20" s="10">
        <v>11173.417617119589</v>
      </c>
      <c r="M20" s="8">
        <f t="shared" si="2"/>
        <v>16532194</v>
      </c>
      <c r="N20" s="10">
        <v>11173.417617119589</v>
      </c>
      <c r="O20" s="11">
        <f t="shared" si="3"/>
        <v>1479.6004737771414</v>
      </c>
      <c r="P20" s="12">
        <f t="shared" si="0"/>
        <v>9</v>
      </c>
    </row>
    <row r="21" spans="1:16" ht="13.15" customHeight="1" x14ac:dyDescent="0.35">
      <c r="A21" s="7" t="s">
        <v>45</v>
      </c>
      <c r="B21" s="7" t="str">
        <f t="shared" si="1"/>
        <v>SPS21XXX</v>
      </c>
      <c r="C21" s="7" t="s">
        <v>44</v>
      </c>
      <c r="D21" s="8" t="s">
        <v>174</v>
      </c>
      <c r="E21" s="9">
        <v>28886562</v>
      </c>
      <c r="F21" s="9">
        <v>77900781</v>
      </c>
      <c r="G21" s="9">
        <v>33695960</v>
      </c>
      <c r="H21" s="9">
        <v>21158879</v>
      </c>
      <c r="I21" s="9">
        <v>12500</v>
      </c>
      <c r="J21" s="9">
        <v>59.428571428571431</v>
      </c>
      <c r="K21" s="14"/>
      <c r="L21" s="10">
        <v>16203.909203413614</v>
      </c>
      <c r="M21" s="8">
        <f t="shared" si="2"/>
        <v>50045441</v>
      </c>
      <c r="N21" s="10">
        <v>16203.909203413614</v>
      </c>
      <c r="O21" s="11">
        <f t="shared" si="3"/>
        <v>3088.4794756475876</v>
      </c>
      <c r="P21" s="12">
        <f t="shared" si="0"/>
        <v>9</v>
      </c>
    </row>
    <row r="22" spans="1:16" ht="13.15" customHeight="1" x14ac:dyDescent="0.35">
      <c r="A22" s="7" t="s">
        <v>47</v>
      </c>
      <c r="B22" s="7" t="str">
        <f t="shared" si="1"/>
        <v>SPS21XXX</v>
      </c>
      <c r="C22" s="7" t="s">
        <v>46</v>
      </c>
      <c r="D22" s="8" t="s">
        <v>174</v>
      </c>
      <c r="E22" s="9">
        <v>3806818</v>
      </c>
      <c r="F22" s="9">
        <v>13532349</v>
      </c>
      <c r="G22" s="14"/>
      <c r="H22" s="14"/>
      <c r="I22" s="14"/>
      <c r="J22" s="9">
        <v>100</v>
      </c>
      <c r="K22" s="14"/>
      <c r="L22" s="10">
        <v>4178.7000107336062</v>
      </c>
      <c r="M22" s="8">
        <f t="shared" si="2"/>
        <v>3806818</v>
      </c>
      <c r="N22" s="10">
        <v>4178.7000107336062</v>
      </c>
      <c r="O22" s="11">
        <f t="shared" si="3"/>
        <v>911.00533424788273</v>
      </c>
      <c r="P22" s="12">
        <f t="shared" si="0"/>
        <v>6</v>
      </c>
    </row>
    <row r="23" spans="1:16" ht="13.15" customHeight="1" x14ac:dyDescent="0.35">
      <c r="A23" s="7" t="s">
        <v>49</v>
      </c>
      <c r="B23" s="7" t="str">
        <f t="shared" si="1"/>
        <v>SPS21XXX</v>
      </c>
      <c r="C23" s="7" t="s">
        <v>48</v>
      </c>
      <c r="D23" s="8" t="s">
        <v>174</v>
      </c>
      <c r="E23" s="9">
        <v>60535816</v>
      </c>
      <c r="F23" s="9">
        <v>178105789</v>
      </c>
      <c r="G23" s="9">
        <v>83300000</v>
      </c>
      <c r="H23" s="9">
        <v>26300322</v>
      </c>
      <c r="I23" s="9">
        <v>600000</v>
      </c>
      <c r="J23" s="9">
        <v>30.571428571428573</v>
      </c>
      <c r="K23" s="14"/>
      <c r="L23" s="10">
        <v>47166.076927619353</v>
      </c>
      <c r="M23" s="8">
        <f t="shared" si="2"/>
        <v>86836138</v>
      </c>
      <c r="N23" s="10">
        <v>47166.076927619353</v>
      </c>
      <c r="O23" s="11">
        <f t="shared" si="3"/>
        <v>1841.0718816673682</v>
      </c>
      <c r="P23" s="12">
        <f t="shared" si="0"/>
        <v>9</v>
      </c>
    </row>
    <row r="24" spans="1:16" ht="13.15" customHeight="1" x14ac:dyDescent="0.35">
      <c r="A24" s="7" t="s">
        <v>51</v>
      </c>
      <c r="B24" s="7" t="str">
        <f t="shared" si="1"/>
        <v>SPS21XXX</v>
      </c>
      <c r="C24" s="7" t="s">
        <v>50</v>
      </c>
      <c r="D24" s="8" t="s">
        <v>174</v>
      </c>
      <c r="E24" s="9">
        <v>0</v>
      </c>
      <c r="F24" s="9">
        <v>-4077</v>
      </c>
      <c r="G24" s="9">
        <v>0</v>
      </c>
      <c r="H24" s="9">
        <v>0</v>
      </c>
      <c r="I24" s="9">
        <v>0</v>
      </c>
      <c r="J24" s="9">
        <v>100</v>
      </c>
      <c r="K24" s="9">
        <v>0</v>
      </c>
      <c r="L24" s="10">
        <v>2096.0162743373862</v>
      </c>
      <c r="M24" s="8">
        <f t="shared" si="2"/>
        <v>0</v>
      </c>
      <c r="N24" s="10">
        <v>2096.0162743373862</v>
      </c>
      <c r="O24" s="11">
        <f t="shared" si="3"/>
        <v>0</v>
      </c>
      <c r="P24" s="12">
        <f t="shared" si="0"/>
        <v>1</v>
      </c>
    </row>
    <row r="25" spans="1:16" ht="13.15" customHeight="1" x14ac:dyDescent="0.35">
      <c r="A25" s="7" t="s">
        <v>53</v>
      </c>
      <c r="B25" s="7" t="str">
        <f t="shared" si="1"/>
        <v>SPS21XXX</v>
      </c>
      <c r="C25" s="7" t="s">
        <v>52</v>
      </c>
      <c r="D25" s="8" t="s">
        <v>174</v>
      </c>
      <c r="E25" s="9">
        <v>6075081</v>
      </c>
      <c r="F25" s="9">
        <v>15439406</v>
      </c>
      <c r="G25" s="9">
        <v>6425000</v>
      </c>
      <c r="H25" s="9">
        <v>4256457</v>
      </c>
      <c r="I25" s="9">
        <v>95.428571428571431</v>
      </c>
      <c r="J25" s="9">
        <v>65.142857142857139</v>
      </c>
      <c r="K25" s="14"/>
      <c r="L25" s="10">
        <v>4981.3463403083333</v>
      </c>
      <c r="M25" s="8">
        <f t="shared" si="2"/>
        <v>10331538</v>
      </c>
      <c r="N25" s="10">
        <v>4981.3463403083333</v>
      </c>
      <c r="O25" s="11">
        <f t="shared" si="3"/>
        <v>2074.0453070686312</v>
      </c>
      <c r="P25" s="12">
        <f t="shared" si="0"/>
        <v>9</v>
      </c>
    </row>
    <row r="26" spans="1:16" ht="13.15" customHeight="1" x14ac:dyDescent="0.35">
      <c r="A26" s="7" t="s">
        <v>55</v>
      </c>
      <c r="B26" s="7" t="str">
        <f t="shared" si="1"/>
        <v>SPS21XXX</v>
      </c>
      <c r="C26" s="7" t="s">
        <v>54</v>
      </c>
      <c r="D26" s="8" t="s">
        <v>174</v>
      </c>
      <c r="E26" s="9">
        <v>5520636</v>
      </c>
      <c r="F26" s="9">
        <v>14293039</v>
      </c>
      <c r="G26" s="9">
        <v>3850000</v>
      </c>
      <c r="H26" s="9">
        <v>3850000</v>
      </c>
      <c r="I26" s="9">
        <v>1000</v>
      </c>
      <c r="J26" s="9">
        <v>100</v>
      </c>
      <c r="K26" s="14"/>
      <c r="L26" s="10">
        <v>9978.9475866504636</v>
      </c>
      <c r="M26" s="8">
        <f t="shared" si="2"/>
        <v>9370636</v>
      </c>
      <c r="N26" s="10">
        <v>9978.9475866504636</v>
      </c>
      <c r="O26" s="11">
        <f t="shared" si="3"/>
        <v>939.04050689030123</v>
      </c>
      <c r="P26" s="12">
        <f t="shared" si="0"/>
        <v>6</v>
      </c>
    </row>
    <row r="27" spans="1:16" ht="13.15" customHeight="1" x14ac:dyDescent="0.35">
      <c r="A27" s="7" t="s">
        <v>57</v>
      </c>
      <c r="B27" s="7" t="str">
        <f t="shared" si="1"/>
        <v>SPS21XXX</v>
      </c>
      <c r="C27" s="7" t="s">
        <v>56</v>
      </c>
      <c r="D27" s="8" t="s">
        <v>174</v>
      </c>
      <c r="E27" s="9">
        <v>1159792</v>
      </c>
      <c r="F27" s="9">
        <v>4746196</v>
      </c>
      <c r="G27" s="9">
        <v>1236236</v>
      </c>
      <c r="H27" s="9">
        <v>618118</v>
      </c>
      <c r="I27" s="9">
        <v>0</v>
      </c>
      <c r="J27" s="9">
        <v>50</v>
      </c>
      <c r="K27" s="9">
        <v>0</v>
      </c>
      <c r="L27" s="10">
        <v>3865.6700635231564</v>
      </c>
      <c r="M27" s="8">
        <f t="shared" si="2"/>
        <v>1777910</v>
      </c>
      <c r="N27" s="10">
        <v>3865.6700635231564</v>
      </c>
      <c r="O27" s="11">
        <f t="shared" si="3"/>
        <v>459.92285186895123</v>
      </c>
      <c r="P27" s="12">
        <f t="shared" si="0"/>
        <v>5</v>
      </c>
    </row>
    <row r="28" spans="1:16" ht="13.15" customHeight="1" x14ac:dyDescent="0.35">
      <c r="A28" s="7" t="s">
        <v>59</v>
      </c>
      <c r="B28" s="7" t="str">
        <f t="shared" si="1"/>
        <v>SPS21XXX</v>
      </c>
      <c r="C28" s="7" t="s">
        <v>58</v>
      </c>
      <c r="D28" s="8" t="s">
        <v>174</v>
      </c>
      <c r="E28" s="9">
        <v>16720261</v>
      </c>
      <c r="F28" s="9">
        <v>38221615</v>
      </c>
      <c r="G28" s="9">
        <v>63360131</v>
      </c>
      <c r="H28" s="9">
        <v>16727836</v>
      </c>
      <c r="I28" s="9">
        <v>18500</v>
      </c>
      <c r="J28" s="9">
        <v>52.142857142857146</v>
      </c>
      <c r="K28" s="9">
        <v>0</v>
      </c>
      <c r="L28" s="10">
        <v>16536.815812553872</v>
      </c>
      <c r="M28" s="8">
        <f t="shared" si="2"/>
        <v>33448097</v>
      </c>
      <c r="N28" s="10">
        <v>16536.815812553872</v>
      </c>
      <c r="O28" s="11">
        <f t="shared" si="3"/>
        <v>2022.6443457517366</v>
      </c>
      <c r="P28" s="12">
        <f t="shared" si="0"/>
        <v>9</v>
      </c>
    </row>
    <row r="29" spans="1:16" ht="13.15" customHeight="1" x14ac:dyDescent="0.35">
      <c r="A29" s="7" t="s">
        <v>61</v>
      </c>
      <c r="B29" s="7" t="str">
        <f t="shared" si="1"/>
        <v>SPS21XXX</v>
      </c>
      <c r="C29" s="7" t="s">
        <v>60</v>
      </c>
      <c r="D29" s="8" t="s">
        <v>174</v>
      </c>
      <c r="E29" s="9">
        <v>448270</v>
      </c>
      <c r="F29" s="9">
        <v>27088</v>
      </c>
      <c r="G29" s="9">
        <v>0</v>
      </c>
      <c r="H29" s="9">
        <v>0</v>
      </c>
      <c r="I29" s="9">
        <v>0</v>
      </c>
      <c r="J29" s="9">
        <v>59.142857142857146</v>
      </c>
      <c r="K29" s="9">
        <v>0</v>
      </c>
      <c r="L29" s="10">
        <v>4041.6190659040617</v>
      </c>
      <c r="M29" s="8">
        <f t="shared" si="2"/>
        <v>448270</v>
      </c>
      <c r="N29" s="10">
        <v>4041.6190659040617</v>
      </c>
      <c r="O29" s="11">
        <f t="shared" si="3"/>
        <v>110.91347123277869</v>
      </c>
      <c r="P29" s="12">
        <f t="shared" si="0"/>
        <v>4</v>
      </c>
    </row>
    <row r="30" spans="1:16" ht="13.15" customHeight="1" x14ac:dyDescent="0.35">
      <c r="A30" s="7" t="s">
        <v>63</v>
      </c>
      <c r="B30" s="7" t="str">
        <f t="shared" si="1"/>
        <v>SPS21XXX</v>
      </c>
      <c r="C30" s="7" t="s">
        <v>62</v>
      </c>
      <c r="D30" s="8" t="s">
        <v>174</v>
      </c>
      <c r="E30" s="9">
        <v>793395</v>
      </c>
      <c r="F30" s="9">
        <v>3618096</v>
      </c>
      <c r="G30" s="14"/>
      <c r="H30" s="14"/>
      <c r="I30" s="9">
        <v>1000</v>
      </c>
      <c r="J30" s="9">
        <v>100</v>
      </c>
      <c r="K30" s="14"/>
      <c r="L30" s="10">
        <v>5656.375789705311</v>
      </c>
      <c r="M30" s="8">
        <f t="shared" si="2"/>
        <v>793395</v>
      </c>
      <c r="N30" s="10">
        <v>5656.375789705311</v>
      </c>
      <c r="O30" s="11">
        <f t="shared" si="3"/>
        <v>140.26560990590315</v>
      </c>
      <c r="P30" s="12">
        <f t="shared" si="0"/>
        <v>4</v>
      </c>
    </row>
    <row r="31" spans="1:16" ht="13.15" customHeight="1" x14ac:dyDescent="0.35">
      <c r="A31" s="7" t="s">
        <v>65</v>
      </c>
      <c r="B31" s="7" t="str">
        <f t="shared" si="1"/>
        <v>SPS21XXX</v>
      </c>
      <c r="C31" s="7" t="s">
        <v>64</v>
      </c>
      <c r="D31" s="8" t="s">
        <v>174</v>
      </c>
      <c r="E31" s="9">
        <v>4245959</v>
      </c>
      <c r="F31" s="9">
        <v>10631080</v>
      </c>
      <c r="G31" s="9">
        <v>6770000</v>
      </c>
      <c r="H31" s="9">
        <v>6770000</v>
      </c>
      <c r="I31" s="14"/>
      <c r="J31" s="9">
        <v>100</v>
      </c>
      <c r="K31" s="14"/>
      <c r="L31" s="10">
        <v>10104.238532909581</v>
      </c>
      <c r="M31" s="8">
        <f t="shared" si="2"/>
        <v>11015959</v>
      </c>
      <c r="N31" s="10">
        <v>10104.238532909581</v>
      </c>
      <c r="O31" s="11">
        <f t="shared" si="3"/>
        <v>1090.2314869270888</v>
      </c>
      <c r="P31" s="12">
        <f t="shared" si="0"/>
        <v>9</v>
      </c>
    </row>
    <row r="32" spans="1:16" ht="13.15" customHeight="1" x14ac:dyDescent="0.35">
      <c r="A32" s="7" t="s">
        <v>67</v>
      </c>
      <c r="B32" s="7" t="str">
        <f t="shared" si="1"/>
        <v>SPS21XXX</v>
      </c>
      <c r="C32" s="7" t="s">
        <v>66</v>
      </c>
      <c r="D32" s="8" t="s">
        <v>174</v>
      </c>
      <c r="E32" s="9">
        <v>2601213</v>
      </c>
      <c r="F32" s="9">
        <v>6244305</v>
      </c>
      <c r="G32" s="9">
        <v>6670594</v>
      </c>
      <c r="H32" s="9">
        <v>6670594</v>
      </c>
      <c r="I32" s="9">
        <v>64.285714285714292</v>
      </c>
      <c r="J32" s="9">
        <v>64.285714285714292</v>
      </c>
      <c r="K32" s="9">
        <v>0.6428571428571429</v>
      </c>
      <c r="L32" s="10">
        <v>12411.70858568634</v>
      </c>
      <c r="M32" s="8">
        <f t="shared" si="2"/>
        <v>9271848.326530613</v>
      </c>
      <c r="N32" s="10">
        <v>12411.70858568634</v>
      </c>
      <c r="O32" s="11">
        <f t="shared" si="3"/>
        <v>747.02433291281636</v>
      </c>
      <c r="P32" s="12">
        <f t="shared" si="0"/>
        <v>6</v>
      </c>
    </row>
    <row r="33" spans="1:16" ht="13.15" customHeight="1" x14ac:dyDescent="0.35">
      <c r="A33" s="7" t="s">
        <v>69</v>
      </c>
      <c r="B33" s="7" t="str">
        <f t="shared" si="1"/>
        <v>SPS21XXX</v>
      </c>
      <c r="C33" s="7" t="s">
        <v>68</v>
      </c>
      <c r="D33" s="8" t="s">
        <v>174</v>
      </c>
      <c r="E33" s="9">
        <v>509934</v>
      </c>
      <c r="F33" s="9">
        <v>2218032</v>
      </c>
      <c r="G33" s="9">
        <v>4355678</v>
      </c>
      <c r="H33" s="9">
        <v>4355678</v>
      </c>
      <c r="I33" s="9">
        <v>100</v>
      </c>
      <c r="J33" s="9">
        <v>100</v>
      </c>
      <c r="K33" s="9">
        <v>0</v>
      </c>
      <c r="L33" s="10">
        <v>4048.2431202680464</v>
      </c>
      <c r="M33" s="8">
        <f t="shared" si="2"/>
        <v>4865612</v>
      </c>
      <c r="N33" s="10">
        <v>4048.2431202680464</v>
      </c>
      <c r="O33" s="11">
        <f t="shared" si="3"/>
        <v>1201.9070632491641</v>
      </c>
      <c r="P33" s="12">
        <f t="shared" si="0"/>
        <v>9</v>
      </c>
    </row>
    <row r="34" spans="1:16" ht="13.15" customHeight="1" x14ac:dyDescent="0.35">
      <c r="A34" s="7" t="s">
        <v>71</v>
      </c>
      <c r="B34" s="7" t="str">
        <f t="shared" si="1"/>
        <v>SPS21XXX</v>
      </c>
      <c r="C34" s="7" t="s">
        <v>70</v>
      </c>
      <c r="D34" s="8" t="s">
        <v>174</v>
      </c>
      <c r="E34" s="9">
        <v>4429431</v>
      </c>
      <c r="F34" s="9">
        <v>11101352</v>
      </c>
      <c r="G34" s="9">
        <v>10175000</v>
      </c>
      <c r="H34" s="9">
        <v>6105000</v>
      </c>
      <c r="I34" s="9">
        <v>200</v>
      </c>
      <c r="J34" s="9">
        <v>60</v>
      </c>
      <c r="K34" s="9">
        <v>11383.214285714286</v>
      </c>
      <c r="L34" s="10">
        <v>5550.1459395801776</v>
      </c>
      <c r="M34" s="8">
        <f t="shared" si="2"/>
        <v>12811073.857142858</v>
      </c>
      <c r="N34" s="10">
        <v>5550.1459395801776</v>
      </c>
      <c r="O34" s="11">
        <f t="shared" si="3"/>
        <v>2308.2408997180187</v>
      </c>
      <c r="P34" s="12">
        <f t="shared" ref="P34:P65" si="5">IF(O34&lt;$S$4,$T$4,IF(O34&lt;$S$5,$T$5,IF(O34&lt;$S$6,$T$6,IF(O34&lt;$S$7,$T$7,IF(O34&lt;$S$8,$T$8,IF(O34&lt;$S$9,$T$9,IF(O34&lt;S42,T42,IF(O34&lt;S43,T43,IF(O34&lt;$S$12,$T$12,$T$13)))))))))</f>
        <v>9</v>
      </c>
    </row>
    <row r="35" spans="1:16" ht="13.15" customHeight="1" x14ac:dyDescent="0.35">
      <c r="A35" s="7" t="s">
        <v>73</v>
      </c>
      <c r="B35" s="7" t="str">
        <f t="shared" si="1"/>
        <v>SPS21XXX</v>
      </c>
      <c r="C35" s="7" t="s">
        <v>72</v>
      </c>
      <c r="D35" s="8" t="s">
        <v>174</v>
      </c>
      <c r="E35" s="9">
        <v>33202451</v>
      </c>
      <c r="F35" s="9">
        <v>119818320</v>
      </c>
      <c r="G35" s="9">
        <v>94209489</v>
      </c>
      <c r="H35" s="9">
        <v>71016723</v>
      </c>
      <c r="I35" s="9">
        <v>282.85714285714283</v>
      </c>
      <c r="J35" s="9">
        <v>60.357142857142854</v>
      </c>
      <c r="K35" s="9">
        <v>194523.42857142858</v>
      </c>
      <c r="L35" s="10">
        <v>10867.906548246952</v>
      </c>
      <c r="M35" s="8">
        <f t="shared" si="2"/>
        <v>159241515.22448981</v>
      </c>
      <c r="N35" s="10">
        <v>10867.906548246952</v>
      </c>
      <c r="O35" s="11">
        <f t="shared" si="3"/>
        <v>14652.45532960313</v>
      </c>
      <c r="P35" s="12">
        <f t="shared" si="5"/>
        <v>10</v>
      </c>
    </row>
    <row r="36" spans="1:16" ht="13.15" customHeight="1" x14ac:dyDescent="0.35">
      <c r="A36" s="7" t="s">
        <v>75</v>
      </c>
      <c r="B36" s="7" t="str">
        <f t="shared" si="1"/>
        <v>SPS21XXX</v>
      </c>
      <c r="C36" s="7" t="s">
        <v>74</v>
      </c>
      <c r="D36" s="8" t="s">
        <v>174</v>
      </c>
      <c r="E36" s="9">
        <v>22309</v>
      </c>
      <c r="F36" s="9">
        <v>114193</v>
      </c>
      <c r="G36" s="14"/>
      <c r="H36" s="14"/>
      <c r="I36" s="14"/>
      <c r="J36" s="14"/>
      <c r="K36" s="14"/>
      <c r="L36" s="10">
        <v>4155.3614427729171</v>
      </c>
      <c r="M36" s="8">
        <f t="shared" si="2"/>
        <v>22309</v>
      </c>
      <c r="N36" s="10">
        <v>4155.3614427729171</v>
      </c>
      <c r="O36" s="11">
        <f t="shared" si="3"/>
        <v>5.3687267178166254</v>
      </c>
      <c r="P36" s="12">
        <f t="shared" si="5"/>
        <v>1</v>
      </c>
    </row>
    <row r="37" spans="1:16" ht="13.15" customHeight="1" x14ac:dyDescent="0.35">
      <c r="A37" s="7" t="s">
        <v>77</v>
      </c>
      <c r="B37" s="7" t="str">
        <f t="shared" si="1"/>
        <v>SPS21XXX</v>
      </c>
      <c r="C37" s="7" t="s">
        <v>76</v>
      </c>
      <c r="D37" s="8" t="s">
        <v>174</v>
      </c>
      <c r="E37" s="9">
        <v>0</v>
      </c>
      <c r="F37" s="9">
        <v>0</v>
      </c>
      <c r="G37" s="9">
        <v>0</v>
      </c>
      <c r="H37" s="9">
        <v>0</v>
      </c>
      <c r="I37" s="9">
        <v>1</v>
      </c>
      <c r="J37" s="9">
        <v>100</v>
      </c>
      <c r="K37" s="14"/>
      <c r="L37" s="10">
        <v>1756.5615496388982</v>
      </c>
      <c r="M37" s="8">
        <f t="shared" si="2"/>
        <v>0</v>
      </c>
      <c r="N37" s="10">
        <v>1756.5615496388982</v>
      </c>
      <c r="O37" s="11">
        <f t="shared" si="3"/>
        <v>0</v>
      </c>
      <c r="P37" s="12">
        <f t="shared" si="5"/>
        <v>1</v>
      </c>
    </row>
    <row r="38" spans="1:16" ht="13.15" customHeight="1" x14ac:dyDescent="0.35">
      <c r="A38" s="7" t="s">
        <v>79</v>
      </c>
      <c r="B38" s="7" t="str">
        <f t="shared" si="1"/>
        <v>SPS21XXX</v>
      </c>
      <c r="C38" s="7" t="s">
        <v>78</v>
      </c>
      <c r="D38" s="8" t="s">
        <v>174</v>
      </c>
      <c r="E38" s="9">
        <v>6168573</v>
      </c>
      <c r="F38" s="9">
        <v>18817709</v>
      </c>
      <c r="G38" s="9">
        <v>420000</v>
      </c>
      <c r="H38" s="9">
        <v>420000</v>
      </c>
      <c r="I38" s="9">
        <v>100</v>
      </c>
      <c r="J38" s="9">
        <v>100</v>
      </c>
      <c r="K38" s="9">
        <v>0</v>
      </c>
      <c r="L38" s="10">
        <v>5169.2435835323058</v>
      </c>
      <c r="M38" s="8">
        <f t="shared" si="2"/>
        <v>6588573</v>
      </c>
      <c r="N38" s="10">
        <v>5169.2435835323058</v>
      </c>
      <c r="O38" s="11">
        <f t="shared" si="3"/>
        <v>1274.5719743192722</v>
      </c>
      <c r="P38" s="12">
        <f t="shared" si="5"/>
        <v>9</v>
      </c>
    </row>
    <row r="39" spans="1:16" ht="13.15" customHeight="1" x14ac:dyDescent="0.35">
      <c r="A39" s="7" t="s">
        <v>81</v>
      </c>
      <c r="B39" s="7" t="str">
        <f t="shared" si="1"/>
        <v>SPS21XXX</v>
      </c>
      <c r="C39" s="7" t="s">
        <v>80</v>
      </c>
      <c r="D39" s="8" t="s">
        <v>174</v>
      </c>
      <c r="E39" s="9">
        <v>825007472</v>
      </c>
      <c r="F39" s="9">
        <v>2256810285</v>
      </c>
      <c r="G39" s="9">
        <v>1186600279</v>
      </c>
      <c r="H39" s="9">
        <v>780191910</v>
      </c>
      <c r="I39" s="9">
        <v>300000</v>
      </c>
      <c r="J39" s="9">
        <v>56.142857142857146</v>
      </c>
      <c r="K39" s="9">
        <v>3280.5714285714284</v>
      </c>
      <c r="L39" s="10">
        <v>138096.39620248677</v>
      </c>
      <c r="M39" s="8">
        <f t="shared" si="2"/>
        <v>2589370810.5714283</v>
      </c>
      <c r="N39" s="10">
        <v>138096.39620248677</v>
      </c>
      <c r="O39" s="11">
        <f t="shared" si="3"/>
        <v>18750.458967623661</v>
      </c>
      <c r="P39" s="12">
        <f t="shared" si="5"/>
        <v>10</v>
      </c>
    </row>
    <row r="40" spans="1:16" ht="13.15" customHeight="1" x14ac:dyDescent="0.35">
      <c r="A40" s="7" t="s">
        <v>83</v>
      </c>
      <c r="B40" s="7" t="str">
        <f t="shared" si="1"/>
        <v>SPS21XXX</v>
      </c>
      <c r="C40" s="7" t="s">
        <v>82</v>
      </c>
      <c r="D40" s="8" t="s">
        <v>174</v>
      </c>
      <c r="E40" s="9">
        <v>82652</v>
      </c>
      <c r="F40" s="9">
        <v>3179175</v>
      </c>
      <c r="G40" s="9">
        <v>2705573</v>
      </c>
      <c r="H40" s="9">
        <v>2705573</v>
      </c>
      <c r="I40" s="14"/>
      <c r="J40" s="14"/>
      <c r="K40" s="14"/>
      <c r="L40" s="10">
        <v>9412.7641774788081</v>
      </c>
      <c r="M40" s="8">
        <f t="shared" si="2"/>
        <v>2788225</v>
      </c>
      <c r="N40" s="10">
        <v>9412.7641774788081</v>
      </c>
      <c r="O40" s="11">
        <f t="shared" si="3"/>
        <v>296.21744977646097</v>
      </c>
      <c r="P40" s="12">
        <f t="shared" si="5"/>
        <v>5</v>
      </c>
    </row>
    <row r="41" spans="1:16" ht="13.15" customHeight="1" x14ac:dyDescent="0.35">
      <c r="A41" s="7" t="s">
        <v>85</v>
      </c>
      <c r="B41" s="7" t="str">
        <f t="shared" si="1"/>
        <v>SPS21XXX</v>
      </c>
      <c r="C41" s="7" t="s">
        <v>84</v>
      </c>
      <c r="D41" s="8" t="s">
        <v>174</v>
      </c>
      <c r="E41" s="9">
        <v>453039</v>
      </c>
      <c r="F41" s="9">
        <v>1424691</v>
      </c>
      <c r="G41" s="9">
        <v>0</v>
      </c>
      <c r="H41" s="9">
        <v>0</v>
      </c>
      <c r="I41" s="9">
        <v>0</v>
      </c>
      <c r="J41" s="9">
        <v>0</v>
      </c>
      <c r="K41" s="14"/>
      <c r="L41" s="10">
        <v>6979.2931784429329</v>
      </c>
      <c r="M41" s="8">
        <f t="shared" si="2"/>
        <v>453039</v>
      </c>
      <c r="N41" s="10">
        <v>6979.2931784429329</v>
      </c>
      <c r="O41" s="11">
        <f t="shared" si="3"/>
        <v>64.911874084801255</v>
      </c>
      <c r="P41" s="12">
        <f t="shared" si="5"/>
        <v>3</v>
      </c>
    </row>
    <row r="42" spans="1:16" ht="13.15" customHeight="1" x14ac:dyDescent="0.35">
      <c r="A42" s="7" t="s">
        <v>87</v>
      </c>
      <c r="B42" s="7" t="str">
        <f t="shared" si="1"/>
        <v>SPS21XXX</v>
      </c>
      <c r="C42" s="7" t="s">
        <v>86</v>
      </c>
      <c r="D42" s="8" t="s">
        <v>174</v>
      </c>
      <c r="E42" s="9">
        <v>206014</v>
      </c>
      <c r="F42" s="9">
        <v>68352</v>
      </c>
      <c r="G42" s="14"/>
      <c r="H42" s="14"/>
      <c r="I42" s="14"/>
      <c r="J42" s="14"/>
      <c r="K42" s="14"/>
      <c r="L42" s="10">
        <v>5942.6545798596007</v>
      </c>
      <c r="M42" s="8">
        <f t="shared" si="2"/>
        <v>206014</v>
      </c>
      <c r="N42" s="10">
        <v>5942.6545798596007</v>
      </c>
      <c r="O42" s="11">
        <f t="shared" si="3"/>
        <v>34.666998936503425</v>
      </c>
      <c r="P42" s="12">
        <f t="shared" si="5"/>
        <v>2</v>
      </c>
    </row>
    <row r="43" spans="1:16" ht="13.15" customHeight="1" x14ac:dyDescent="0.35">
      <c r="A43" s="7" t="s">
        <v>89</v>
      </c>
      <c r="B43" s="7" t="str">
        <f t="shared" si="1"/>
        <v>SPS21XXX</v>
      </c>
      <c r="C43" s="7" t="s">
        <v>88</v>
      </c>
      <c r="D43" s="8" t="s">
        <v>174</v>
      </c>
      <c r="E43" s="9">
        <v>2272369</v>
      </c>
      <c r="F43" s="9">
        <v>3222639</v>
      </c>
      <c r="G43" s="9">
        <v>1280400</v>
      </c>
      <c r="H43" s="9">
        <v>1280400</v>
      </c>
      <c r="I43" s="9">
        <v>120</v>
      </c>
      <c r="J43" s="9">
        <v>100</v>
      </c>
      <c r="K43" s="9">
        <v>0</v>
      </c>
      <c r="L43" s="10">
        <v>4180.0223876024611</v>
      </c>
      <c r="M43" s="8">
        <f t="shared" si="2"/>
        <v>3552769</v>
      </c>
      <c r="N43" s="10">
        <v>4180.0223876024611</v>
      </c>
      <c r="O43" s="11">
        <f t="shared" si="3"/>
        <v>849.94018465957663</v>
      </c>
      <c r="P43" s="12">
        <f t="shared" si="5"/>
        <v>6</v>
      </c>
    </row>
    <row r="44" spans="1:16" ht="13.15" customHeight="1" x14ac:dyDescent="0.35">
      <c r="A44" s="7" t="s">
        <v>91</v>
      </c>
      <c r="B44" s="7" t="str">
        <f t="shared" si="1"/>
        <v>SPS21XXX</v>
      </c>
      <c r="C44" s="7" t="s">
        <v>90</v>
      </c>
      <c r="D44" s="8" t="s">
        <v>174</v>
      </c>
      <c r="E44" s="9">
        <v>14671336</v>
      </c>
      <c r="F44" s="9">
        <v>43537933</v>
      </c>
      <c r="G44" s="9">
        <v>14425000</v>
      </c>
      <c r="H44" s="9">
        <v>14425000</v>
      </c>
      <c r="I44" s="9">
        <v>100</v>
      </c>
      <c r="J44" s="9">
        <v>100</v>
      </c>
      <c r="K44" s="9">
        <v>1</v>
      </c>
      <c r="L44" s="10">
        <v>4181.4014427729171</v>
      </c>
      <c r="M44" s="8">
        <f t="shared" si="2"/>
        <v>29096436</v>
      </c>
      <c r="N44" s="10">
        <v>4181.4014427729171</v>
      </c>
      <c r="O44" s="11">
        <f t="shared" si="3"/>
        <v>6958.5368442176059</v>
      </c>
      <c r="P44" s="12">
        <f t="shared" si="5"/>
        <v>9</v>
      </c>
    </row>
    <row r="45" spans="1:16" ht="13.15" customHeight="1" x14ac:dyDescent="0.35">
      <c r="A45" s="7" t="s">
        <v>93</v>
      </c>
      <c r="B45" s="7" t="str">
        <f t="shared" si="1"/>
        <v>SPS21XXX</v>
      </c>
      <c r="C45" s="7" t="s">
        <v>92</v>
      </c>
      <c r="D45" s="8" t="s">
        <v>174</v>
      </c>
      <c r="E45" s="14"/>
      <c r="F45" s="14"/>
      <c r="G45" s="14"/>
      <c r="H45" s="14"/>
      <c r="I45" s="14"/>
      <c r="J45" s="14"/>
      <c r="K45" s="14"/>
      <c r="L45" s="10">
        <v>4212.3257567198361</v>
      </c>
      <c r="M45" s="8">
        <f t="shared" si="2"/>
        <v>0</v>
      </c>
      <c r="N45" s="10">
        <v>4212.3257567198361</v>
      </c>
      <c r="O45" s="11">
        <f t="shared" si="3"/>
        <v>0</v>
      </c>
      <c r="P45" s="12">
        <f t="shared" si="5"/>
        <v>1</v>
      </c>
    </row>
    <row r="46" spans="1:16" ht="13.15" customHeight="1" x14ac:dyDescent="0.35">
      <c r="A46" s="7" t="s">
        <v>95</v>
      </c>
      <c r="B46" s="7" t="str">
        <f t="shared" si="1"/>
        <v>SPS21XXX</v>
      </c>
      <c r="C46" s="7" t="s">
        <v>94</v>
      </c>
      <c r="D46" s="8" t="s">
        <v>174</v>
      </c>
      <c r="E46" s="9">
        <v>850064</v>
      </c>
      <c r="F46" s="9">
        <v>2310784</v>
      </c>
      <c r="G46" s="9">
        <v>1814479</v>
      </c>
      <c r="H46" s="9">
        <v>544342</v>
      </c>
      <c r="I46" s="9">
        <v>0</v>
      </c>
      <c r="J46" s="9">
        <v>0</v>
      </c>
      <c r="K46" s="9">
        <v>35</v>
      </c>
      <c r="L46" s="10">
        <v>2500.4948909645645</v>
      </c>
      <c r="M46" s="8">
        <f t="shared" si="2"/>
        <v>1394406</v>
      </c>
      <c r="N46" s="10">
        <v>2500.4948909645645</v>
      </c>
      <c r="O46" s="11">
        <f t="shared" si="3"/>
        <v>557.65200922370559</v>
      </c>
      <c r="P46" s="12">
        <f t="shared" si="5"/>
        <v>6</v>
      </c>
    </row>
    <row r="47" spans="1:16" ht="13.15" customHeight="1" x14ac:dyDescent="0.35">
      <c r="A47" s="7" t="s">
        <v>97</v>
      </c>
      <c r="B47" s="7" t="str">
        <f t="shared" si="1"/>
        <v>SPS21XXX</v>
      </c>
      <c r="C47" s="7" t="s">
        <v>96</v>
      </c>
      <c r="D47" s="8" t="s">
        <v>174</v>
      </c>
      <c r="E47" s="9">
        <v>2711742</v>
      </c>
      <c r="F47" s="9">
        <v>-2249</v>
      </c>
      <c r="G47" s="9">
        <v>2004888</v>
      </c>
      <c r="H47" s="9">
        <v>1907688</v>
      </c>
      <c r="I47" s="9">
        <v>1000</v>
      </c>
      <c r="J47" s="9">
        <v>100</v>
      </c>
      <c r="K47" s="9">
        <v>0</v>
      </c>
      <c r="L47" s="10">
        <v>6009.6854204375968</v>
      </c>
      <c r="M47" s="8">
        <f t="shared" si="2"/>
        <v>4619430</v>
      </c>
      <c r="N47" s="10">
        <v>6009.6854204375968</v>
      </c>
      <c r="O47" s="11">
        <f t="shared" si="3"/>
        <v>768.6641940176022</v>
      </c>
      <c r="P47" s="12">
        <f t="shared" si="5"/>
        <v>6</v>
      </c>
    </row>
    <row r="48" spans="1:16" ht="13.15" customHeight="1" x14ac:dyDescent="0.35">
      <c r="A48" s="7" t="s">
        <v>99</v>
      </c>
      <c r="B48" s="7" t="str">
        <f t="shared" si="1"/>
        <v>SPS21XXX</v>
      </c>
      <c r="C48" s="7" t="s">
        <v>98</v>
      </c>
      <c r="D48" s="8" t="s">
        <v>174</v>
      </c>
      <c r="E48" s="9">
        <v>5786742</v>
      </c>
      <c r="F48" s="9">
        <v>15740533</v>
      </c>
      <c r="G48" s="9">
        <v>15029000</v>
      </c>
      <c r="H48" s="9">
        <v>15029000</v>
      </c>
      <c r="I48" s="14"/>
      <c r="J48" s="9">
        <v>100</v>
      </c>
      <c r="K48" s="14"/>
      <c r="L48" s="10">
        <v>13226.849683892515</v>
      </c>
      <c r="M48" s="8">
        <f t="shared" si="2"/>
        <v>20815742</v>
      </c>
      <c r="N48" s="10">
        <v>13226.849683892515</v>
      </c>
      <c r="O48" s="11">
        <f t="shared" si="3"/>
        <v>1573.7490405859182</v>
      </c>
      <c r="P48" s="12">
        <f t="shared" si="5"/>
        <v>9</v>
      </c>
    </row>
    <row r="49" spans="1:16" ht="13.15" customHeight="1" x14ac:dyDescent="0.35">
      <c r="A49" s="7" t="s">
        <v>101</v>
      </c>
      <c r="B49" s="7" t="str">
        <f t="shared" si="1"/>
        <v>SPS21XXX</v>
      </c>
      <c r="C49" s="7" t="s">
        <v>100</v>
      </c>
      <c r="D49" s="8" t="s">
        <v>174</v>
      </c>
      <c r="E49" s="9">
        <v>20389152</v>
      </c>
      <c r="F49" s="9">
        <v>54188988</v>
      </c>
      <c r="G49" s="9">
        <v>57823906</v>
      </c>
      <c r="H49" s="9">
        <v>57824088</v>
      </c>
      <c r="I49" s="9">
        <v>1000</v>
      </c>
      <c r="J49" s="9">
        <v>100</v>
      </c>
      <c r="K49" s="9">
        <v>11853.571428571429</v>
      </c>
      <c r="L49" s="10">
        <v>6848.6439301725495</v>
      </c>
      <c r="M49" s="8">
        <f t="shared" si="2"/>
        <v>90066811.428571433</v>
      </c>
      <c r="N49" s="10">
        <v>6848.6439301725495</v>
      </c>
      <c r="O49" s="11">
        <f t="shared" si="3"/>
        <v>13151.043089241497</v>
      </c>
      <c r="P49" s="12">
        <f t="shared" si="5"/>
        <v>10</v>
      </c>
    </row>
    <row r="50" spans="1:16" ht="13.15" customHeight="1" x14ac:dyDescent="0.35">
      <c r="A50" s="7" t="s">
        <v>103</v>
      </c>
      <c r="B50" s="7" t="str">
        <f t="shared" si="1"/>
        <v>SPS21XXX</v>
      </c>
      <c r="C50" s="7" t="s">
        <v>102</v>
      </c>
      <c r="D50" s="8" t="s">
        <v>174</v>
      </c>
      <c r="E50" s="9">
        <v>0</v>
      </c>
      <c r="F50" s="9">
        <v>11476157</v>
      </c>
      <c r="G50" s="9">
        <v>13795750</v>
      </c>
      <c r="H50" s="9">
        <v>7362093</v>
      </c>
      <c r="I50" s="14"/>
      <c r="J50" s="9">
        <v>67</v>
      </c>
      <c r="K50" s="14"/>
      <c r="L50" s="10">
        <v>4695.9630652681999</v>
      </c>
      <c r="M50" s="8">
        <f t="shared" si="2"/>
        <v>7362093</v>
      </c>
      <c r="N50" s="10">
        <v>4695.9630652681999</v>
      </c>
      <c r="O50" s="11">
        <f t="shared" si="3"/>
        <v>1567.7493408009864</v>
      </c>
      <c r="P50" s="12">
        <f t="shared" si="5"/>
        <v>9</v>
      </c>
    </row>
    <row r="51" spans="1:16" ht="13.15" customHeight="1" x14ac:dyDescent="0.35">
      <c r="A51" s="7" t="s">
        <v>105</v>
      </c>
      <c r="B51" s="7" t="str">
        <f t="shared" si="1"/>
        <v>SPS21XXX</v>
      </c>
      <c r="C51" s="7" t="s">
        <v>104</v>
      </c>
      <c r="D51" s="8" t="s">
        <v>174</v>
      </c>
      <c r="E51" s="9">
        <v>564147</v>
      </c>
      <c r="F51" s="9">
        <v>3036132</v>
      </c>
      <c r="G51" s="9">
        <v>3472420</v>
      </c>
      <c r="H51" s="9">
        <v>3125178</v>
      </c>
      <c r="I51" s="9">
        <v>100</v>
      </c>
      <c r="J51" s="9">
        <v>90</v>
      </c>
      <c r="K51" s="9">
        <v>1</v>
      </c>
      <c r="L51" s="10">
        <v>3298.0079100777052</v>
      </c>
      <c r="M51" s="8">
        <f t="shared" si="2"/>
        <v>3689425</v>
      </c>
      <c r="N51" s="10">
        <v>3298.0079100777052</v>
      </c>
      <c r="O51" s="11">
        <f t="shared" si="3"/>
        <v>1118.6828839088723</v>
      </c>
      <c r="P51" s="12">
        <f t="shared" si="5"/>
        <v>9</v>
      </c>
    </row>
    <row r="52" spans="1:16" ht="13.15" customHeight="1" x14ac:dyDescent="0.35">
      <c r="A52" s="7" t="s">
        <v>107</v>
      </c>
      <c r="B52" s="7" t="str">
        <f t="shared" si="1"/>
        <v>SPS21XXX</v>
      </c>
      <c r="C52" s="7" t="s">
        <v>106</v>
      </c>
      <c r="D52" s="8" t="s">
        <v>174</v>
      </c>
      <c r="E52" s="9">
        <v>14021068</v>
      </c>
      <c r="F52" s="9">
        <v>82876703</v>
      </c>
      <c r="G52" s="9">
        <v>22172595</v>
      </c>
      <c r="H52" s="9">
        <v>8628838</v>
      </c>
      <c r="I52" s="9">
        <v>1220000</v>
      </c>
      <c r="J52" s="9">
        <v>40</v>
      </c>
      <c r="K52" s="14"/>
      <c r="L52" s="10">
        <v>8681.1012789497108</v>
      </c>
      <c r="M52" s="8">
        <f t="shared" si="2"/>
        <v>22649906</v>
      </c>
      <c r="N52" s="10">
        <v>8681.1012789497108</v>
      </c>
      <c r="O52" s="11">
        <f t="shared" si="3"/>
        <v>2609.1051437128626</v>
      </c>
      <c r="P52" s="12">
        <f t="shared" si="5"/>
        <v>9</v>
      </c>
    </row>
    <row r="53" spans="1:16" ht="13.15" customHeight="1" x14ac:dyDescent="0.35">
      <c r="A53" s="7" t="s">
        <v>109</v>
      </c>
      <c r="B53" s="7" t="str">
        <f t="shared" si="1"/>
        <v>SPS21XXX</v>
      </c>
      <c r="C53" s="7" t="s">
        <v>108</v>
      </c>
      <c r="D53" s="8" t="s">
        <v>174</v>
      </c>
      <c r="E53" s="14"/>
      <c r="F53" s="9">
        <v>1064178</v>
      </c>
      <c r="G53" s="14"/>
      <c r="H53" s="14"/>
      <c r="I53" s="9">
        <v>100</v>
      </c>
      <c r="J53" s="9">
        <v>55</v>
      </c>
      <c r="K53" s="9">
        <v>7317.1428571428569</v>
      </c>
      <c r="L53" s="10">
        <v>3897.9342400664123</v>
      </c>
      <c r="M53" s="8">
        <f t="shared" si="2"/>
        <v>731714.28571428568</v>
      </c>
      <c r="N53" s="10">
        <v>3897.9342400664123</v>
      </c>
      <c r="O53" s="11">
        <f t="shared" si="3"/>
        <v>187.71847872472546</v>
      </c>
      <c r="P53" s="12">
        <f t="shared" si="5"/>
        <v>4</v>
      </c>
    </row>
    <row r="54" spans="1:16" ht="13.15" customHeight="1" x14ac:dyDescent="0.35">
      <c r="A54" s="7" t="s">
        <v>111</v>
      </c>
      <c r="B54" s="7" t="str">
        <f t="shared" si="1"/>
        <v>SPS21XXX</v>
      </c>
      <c r="C54" s="7" t="s">
        <v>110</v>
      </c>
      <c r="D54" s="8" t="s">
        <v>174</v>
      </c>
      <c r="E54" s="9">
        <v>19061</v>
      </c>
      <c r="F54" s="9">
        <v>187941</v>
      </c>
      <c r="G54" s="9">
        <v>0</v>
      </c>
      <c r="H54" s="9">
        <v>0</v>
      </c>
      <c r="I54" s="9">
        <v>100</v>
      </c>
      <c r="J54" s="9">
        <v>100</v>
      </c>
      <c r="K54" s="9">
        <v>0</v>
      </c>
      <c r="L54" s="10">
        <v>1670.1787174586436</v>
      </c>
      <c r="M54" s="8">
        <f t="shared" si="2"/>
        <v>19061</v>
      </c>
      <c r="N54" s="10">
        <v>1670.1787174586436</v>
      </c>
      <c r="O54" s="11">
        <f t="shared" si="3"/>
        <v>11.412551124470895</v>
      </c>
      <c r="P54" s="12">
        <f t="shared" si="5"/>
        <v>2</v>
      </c>
    </row>
    <row r="55" spans="1:16" ht="13.15" customHeight="1" x14ac:dyDescent="0.35">
      <c r="A55" s="7" t="s">
        <v>113</v>
      </c>
      <c r="B55" s="7" t="str">
        <f t="shared" si="1"/>
        <v>SPS21XXX</v>
      </c>
      <c r="C55" s="7" t="s">
        <v>112</v>
      </c>
      <c r="D55" s="8" t="s">
        <v>174</v>
      </c>
      <c r="E55" s="9">
        <v>487107</v>
      </c>
      <c r="F55" s="9">
        <v>2899605</v>
      </c>
      <c r="G55" s="9">
        <v>0</v>
      </c>
      <c r="H55" s="9">
        <v>0</v>
      </c>
      <c r="I55" s="9">
        <v>4000</v>
      </c>
      <c r="J55" s="9">
        <v>100</v>
      </c>
      <c r="K55" s="9">
        <v>0</v>
      </c>
      <c r="L55" s="10">
        <v>4306.216890911358</v>
      </c>
      <c r="M55" s="8">
        <f t="shared" si="2"/>
        <v>487107</v>
      </c>
      <c r="N55" s="10">
        <v>4306.216890911358</v>
      </c>
      <c r="O55" s="11">
        <f t="shared" si="3"/>
        <v>113.11715418424031</v>
      </c>
      <c r="P55" s="12">
        <f t="shared" si="5"/>
        <v>4</v>
      </c>
    </row>
    <row r="56" spans="1:16" ht="13.15" customHeight="1" x14ac:dyDescent="0.35">
      <c r="A56" s="7" t="s">
        <v>115</v>
      </c>
      <c r="B56" s="7" t="str">
        <f t="shared" si="1"/>
        <v>SPS21XXX</v>
      </c>
      <c r="C56" s="7" t="s">
        <v>114</v>
      </c>
      <c r="D56" s="8" t="s">
        <v>174</v>
      </c>
      <c r="E56" s="9">
        <v>264175265</v>
      </c>
      <c r="F56" s="9">
        <v>684604511</v>
      </c>
      <c r="G56" s="9">
        <v>1052000000</v>
      </c>
      <c r="H56" s="9">
        <v>282360270</v>
      </c>
      <c r="I56" s="9">
        <v>50759.142857142855</v>
      </c>
      <c r="J56" s="9">
        <v>57.285714285714285</v>
      </c>
      <c r="K56" s="9">
        <v>0</v>
      </c>
      <c r="L56" s="10">
        <v>70230.937670385421</v>
      </c>
      <c r="M56" s="8">
        <f t="shared" si="2"/>
        <v>546535535</v>
      </c>
      <c r="N56" s="10">
        <v>70230.937670385421</v>
      </c>
      <c r="O56" s="11">
        <f t="shared" si="3"/>
        <v>7781.9769054637009</v>
      </c>
      <c r="P56" s="12">
        <f t="shared" si="5"/>
        <v>9</v>
      </c>
    </row>
    <row r="57" spans="1:16" ht="13.15" customHeight="1" x14ac:dyDescent="0.35">
      <c r="A57" s="7" t="s">
        <v>117</v>
      </c>
      <c r="B57" s="7" t="str">
        <f t="shared" si="1"/>
        <v>SPS21XXX</v>
      </c>
      <c r="C57" s="7" t="s">
        <v>116</v>
      </c>
      <c r="D57" s="8" t="s">
        <v>174</v>
      </c>
      <c r="E57" s="9">
        <v>84470688</v>
      </c>
      <c r="F57" s="9">
        <v>516369883</v>
      </c>
      <c r="G57" s="9">
        <v>285094145</v>
      </c>
      <c r="H57" s="9">
        <v>210235444</v>
      </c>
      <c r="I57" s="9">
        <v>8000000</v>
      </c>
      <c r="J57" s="9">
        <v>74.428571428571431</v>
      </c>
      <c r="K57" s="9">
        <v>36.285714285714285</v>
      </c>
      <c r="L57" s="10">
        <v>81381.1951313155</v>
      </c>
      <c r="M57" s="8">
        <f t="shared" si="2"/>
        <v>584991846.28571427</v>
      </c>
      <c r="N57" s="10">
        <v>81381.1951313155</v>
      </c>
      <c r="O57" s="11">
        <f t="shared" si="3"/>
        <v>7188.2926435496556</v>
      </c>
      <c r="P57" s="12">
        <f t="shared" si="5"/>
        <v>9</v>
      </c>
    </row>
    <row r="58" spans="1:16" ht="13.15" customHeight="1" x14ac:dyDescent="0.35">
      <c r="A58" s="7" t="s">
        <v>119</v>
      </c>
      <c r="B58" s="7" t="str">
        <f t="shared" si="1"/>
        <v>SPS21XXX</v>
      </c>
      <c r="C58" s="7" t="s">
        <v>118</v>
      </c>
      <c r="D58" s="8" t="s">
        <v>174</v>
      </c>
      <c r="E58" s="9">
        <v>0</v>
      </c>
      <c r="F58" s="9">
        <v>-339024</v>
      </c>
      <c r="G58" s="9">
        <v>0</v>
      </c>
      <c r="H58" s="9">
        <v>0</v>
      </c>
      <c r="I58" s="9">
        <v>100</v>
      </c>
      <c r="J58" s="9">
        <v>100</v>
      </c>
      <c r="K58" s="14"/>
      <c r="L58" s="10">
        <v>4181.4014427729171</v>
      </c>
      <c r="M58" s="8">
        <f t="shared" si="2"/>
        <v>0</v>
      </c>
      <c r="N58" s="10">
        <v>4181.4014427729171</v>
      </c>
      <c r="O58" s="11">
        <f t="shared" si="3"/>
        <v>0</v>
      </c>
      <c r="P58" s="12">
        <f t="shared" si="5"/>
        <v>1</v>
      </c>
    </row>
    <row r="59" spans="1:16" ht="13.15" customHeight="1" x14ac:dyDescent="0.35">
      <c r="A59" s="7" t="s">
        <v>121</v>
      </c>
      <c r="B59" s="7" t="str">
        <f t="shared" si="1"/>
        <v>SPS21XXX</v>
      </c>
      <c r="C59" s="7" t="s">
        <v>120</v>
      </c>
      <c r="D59" s="8" t="s">
        <v>174</v>
      </c>
      <c r="E59" s="9">
        <v>2038298</v>
      </c>
      <c r="F59" s="9">
        <v>5406201</v>
      </c>
      <c r="G59" s="9">
        <v>4850000</v>
      </c>
      <c r="H59" s="9">
        <v>4850000</v>
      </c>
      <c r="I59" s="9">
        <v>1000</v>
      </c>
      <c r="J59" s="9">
        <v>100</v>
      </c>
      <c r="K59" s="14"/>
      <c r="L59" s="10">
        <v>5714.4317880865929</v>
      </c>
      <c r="M59" s="8">
        <f t="shared" si="2"/>
        <v>6888298</v>
      </c>
      <c r="N59" s="10">
        <v>5714.4317880865929</v>
      </c>
      <c r="O59" s="11">
        <f t="shared" si="3"/>
        <v>1205.4213359166654</v>
      </c>
      <c r="P59" s="12">
        <f t="shared" si="5"/>
        <v>9</v>
      </c>
    </row>
    <row r="60" spans="1:16" ht="13.15" customHeight="1" x14ac:dyDescent="0.35">
      <c r="A60" s="7" t="s">
        <v>123</v>
      </c>
      <c r="B60" s="7" t="str">
        <f t="shared" si="1"/>
        <v>SPS21XXX</v>
      </c>
      <c r="C60" s="7" t="s">
        <v>122</v>
      </c>
      <c r="D60" s="8" t="s">
        <v>174</v>
      </c>
      <c r="E60" s="9">
        <v>466416</v>
      </c>
      <c r="F60" s="9">
        <v>-187214</v>
      </c>
      <c r="G60" s="9">
        <v>3619290</v>
      </c>
      <c r="H60" s="9">
        <v>3619290</v>
      </c>
      <c r="I60" s="9">
        <v>100</v>
      </c>
      <c r="J60" s="9">
        <v>100</v>
      </c>
      <c r="K60" s="9">
        <v>0</v>
      </c>
      <c r="L60" s="10">
        <v>14977.627076409422</v>
      </c>
      <c r="M60" s="8">
        <f t="shared" si="2"/>
        <v>4085706</v>
      </c>
      <c r="N60" s="10">
        <v>14977.627076409422</v>
      </c>
      <c r="O60" s="11">
        <f t="shared" si="3"/>
        <v>272.78726991642151</v>
      </c>
      <c r="P60" s="12">
        <f t="shared" si="5"/>
        <v>5</v>
      </c>
    </row>
    <row r="61" spans="1:16" ht="13.15" customHeight="1" x14ac:dyDescent="0.35">
      <c r="A61" s="7" t="s">
        <v>125</v>
      </c>
      <c r="B61" s="7" t="str">
        <f t="shared" si="1"/>
        <v>SPS21XXX</v>
      </c>
      <c r="C61" s="7" t="s">
        <v>124</v>
      </c>
      <c r="D61" s="8" t="s">
        <v>174</v>
      </c>
      <c r="E61" s="9">
        <v>27469397</v>
      </c>
      <c r="F61" s="9">
        <v>80966929</v>
      </c>
      <c r="G61" s="9">
        <v>40022294</v>
      </c>
      <c r="H61" s="9">
        <v>24749786</v>
      </c>
      <c r="I61" s="9">
        <v>110</v>
      </c>
      <c r="J61" s="9">
        <v>62</v>
      </c>
      <c r="K61" s="9">
        <v>0</v>
      </c>
      <c r="L61" s="10">
        <v>9215.1976340477904</v>
      </c>
      <c r="M61" s="8">
        <f t="shared" si="2"/>
        <v>52219183</v>
      </c>
      <c r="N61" s="10">
        <v>9215.1976340477904</v>
      </c>
      <c r="O61" s="11">
        <f t="shared" si="3"/>
        <v>5666.6373390694862</v>
      </c>
      <c r="P61" s="12">
        <f t="shared" si="5"/>
        <v>9</v>
      </c>
    </row>
    <row r="62" spans="1:16" ht="13.15" customHeight="1" x14ac:dyDescent="0.35">
      <c r="A62" s="7" t="s">
        <v>127</v>
      </c>
      <c r="B62" s="7" t="str">
        <f t="shared" si="1"/>
        <v>SPS21XXX</v>
      </c>
      <c r="C62" s="7" t="s">
        <v>126</v>
      </c>
      <c r="D62" s="8" t="s">
        <v>174</v>
      </c>
      <c r="E62" s="9">
        <v>444755820</v>
      </c>
      <c r="F62" s="9">
        <v>1883602000</v>
      </c>
      <c r="G62" s="9">
        <v>1455204000</v>
      </c>
      <c r="H62" s="9">
        <v>1132455913</v>
      </c>
      <c r="I62" s="9">
        <v>277325540.28571427</v>
      </c>
      <c r="J62" s="9">
        <v>74.214285714285708</v>
      </c>
      <c r="K62" s="9">
        <v>5.7142857142857144</v>
      </c>
      <c r="L62" s="10">
        <v>1099.1145013367554</v>
      </c>
      <c r="M62" s="8">
        <f t="shared" si="2"/>
        <v>3161929106.0612245</v>
      </c>
      <c r="N62" s="10">
        <v>1099.1145013367554</v>
      </c>
      <c r="O62" s="11">
        <f t="shared" si="3"/>
        <v>2876796.8234571107</v>
      </c>
      <c r="P62" s="12">
        <f t="shared" si="5"/>
        <v>10</v>
      </c>
    </row>
    <row r="63" spans="1:16" ht="13.15" customHeight="1" x14ac:dyDescent="0.35">
      <c r="A63" s="7" t="s">
        <v>129</v>
      </c>
      <c r="B63" s="7" t="str">
        <f t="shared" si="1"/>
        <v>SPS21XXX</v>
      </c>
      <c r="C63" s="7" t="s">
        <v>128</v>
      </c>
      <c r="D63" s="8" t="s">
        <v>174</v>
      </c>
      <c r="E63" s="9">
        <v>549825</v>
      </c>
      <c r="F63" s="9">
        <v>810128</v>
      </c>
      <c r="G63" s="9">
        <v>1275500</v>
      </c>
      <c r="H63" s="9">
        <v>1275500</v>
      </c>
      <c r="I63" s="9">
        <v>64.285714285714292</v>
      </c>
      <c r="J63" s="9">
        <v>64.285714285714292</v>
      </c>
      <c r="K63" s="9">
        <v>0</v>
      </c>
      <c r="L63" s="10">
        <v>2629.4098714414486</v>
      </c>
      <c r="M63" s="8">
        <f t="shared" si="2"/>
        <v>1825325</v>
      </c>
      <c r="N63" s="10">
        <v>2629.4098714414486</v>
      </c>
      <c r="O63" s="11">
        <f t="shared" si="3"/>
        <v>694.19569000071965</v>
      </c>
      <c r="P63" s="12">
        <f t="shared" si="5"/>
        <v>6</v>
      </c>
    </row>
    <row r="64" spans="1:16" ht="13.15" customHeight="1" x14ac:dyDescent="0.35">
      <c r="A64" s="7" t="s">
        <v>131</v>
      </c>
      <c r="B64" s="7" t="str">
        <f t="shared" si="1"/>
        <v>SPS21XXX</v>
      </c>
      <c r="C64" s="7" t="s">
        <v>130</v>
      </c>
      <c r="D64" s="8" t="s">
        <v>174</v>
      </c>
      <c r="E64" s="9">
        <v>43999615</v>
      </c>
      <c r="F64" s="9">
        <v>117469714</v>
      </c>
      <c r="G64" s="9">
        <v>158966225</v>
      </c>
      <c r="H64" s="9">
        <v>130094339</v>
      </c>
      <c r="I64" s="9">
        <v>1182.4285714285713</v>
      </c>
      <c r="J64" s="9">
        <v>81.285714285714292</v>
      </c>
      <c r="K64" s="9">
        <v>12661.428571428571</v>
      </c>
      <c r="L64" s="10">
        <v>1066.2368686699863</v>
      </c>
      <c r="M64" s="8">
        <f t="shared" si="2"/>
        <v>189065188.89795917</v>
      </c>
      <c r="N64" s="10">
        <v>1066.2368686699863</v>
      </c>
      <c r="O64" s="11">
        <f t="shared" si="3"/>
        <v>177320.06316176002</v>
      </c>
      <c r="P64" s="12">
        <f t="shared" si="5"/>
        <v>10</v>
      </c>
    </row>
    <row r="65" spans="1:16" ht="13.15" customHeight="1" x14ac:dyDescent="0.35">
      <c r="A65" s="7" t="s">
        <v>133</v>
      </c>
      <c r="B65" s="7" t="str">
        <f t="shared" si="1"/>
        <v>SPS21XXX</v>
      </c>
      <c r="C65" s="7" t="s">
        <v>132</v>
      </c>
      <c r="D65" s="8" t="s">
        <v>174</v>
      </c>
      <c r="E65" s="9">
        <v>119873</v>
      </c>
      <c r="F65" s="9">
        <v>616262</v>
      </c>
      <c r="G65" s="14"/>
      <c r="H65" s="14"/>
      <c r="I65" s="9">
        <v>100</v>
      </c>
      <c r="J65" s="9">
        <v>100</v>
      </c>
      <c r="K65" s="14"/>
      <c r="L65" s="10">
        <v>2046.9815562359931</v>
      </c>
      <c r="M65" s="8">
        <f t="shared" si="2"/>
        <v>119873</v>
      </c>
      <c r="N65" s="10">
        <v>2046.9815562359931</v>
      </c>
      <c r="O65" s="11">
        <f t="shared" si="3"/>
        <v>58.560859835211936</v>
      </c>
      <c r="P65" s="12">
        <f t="shared" si="5"/>
        <v>3</v>
      </c>
    </row>
    <row r="66" spans="1:16" ht="13.15" customHeight="1" x14ac:dyDescent="0.35">
      <c r="A66" s="7" t="s">
        <v>135</v>
      </c>
      <c r="B66" s="7" t="str">
        <f t="shared" si="1"/>
        <v>SPS21XXX</v>
      </c>
      <c r="C66" s="7" t="s">
        <v>134</v>
      </c>
      <c r="D66" s="8" t="s">
        <v>174</v>
      </c>
      <c r="E66" s="9">
        <v>14993863</v>
      </c>
      <c r="F66" s="9">
        <v>33739582</v>
      </c>
      <c r="G66" s="9">
        <v>36965056</v>
      </c>
      <c r="H66" s="9">
        <v>34098121</v>
      </c>
      <c r="I66" s="9">
        <v>100</v>
      </c>
      <c r="J66" s="9">
        <v>93.142857142857139</v>
      </c>
      <c r="K66" s="14"/>
      <c r="L66" s="10">
        <v>14295.93542855152</v>
      </c>
      <c r="M66" s="8">
        <f t="shared" si="2"/>
        <v>49091984</v>
      </c>
      <c r="N66" s="10">
        <v>14295.93542855152</v>
      </c>
      <c r="O66" s="11">
        <f t="shared" si="3"/>
        <v>3433.9819346102108</v>
      </c>
      <c r="P66" s="12">
        <f t="shared" ref="P66:P81" si="6">IF(O66&lt;$S$4,$T$4,IF(O66&lt;$S$5,$T$5,IF(O66&lt;$S$6,$T$6,IF(O66&lt;$S$7,$T$7,IF(O66&lt;$S$8,$T$8,IF(O66&lt;$S$9,$T$9,IF(O66&lt;S74,T74,IF(O66&lt;S75,T75,IF(O66&lt;$S$12,$T$12,$T$13)))))))))</f>
        <v>9</v>
      </c>
    </row>
    <row r="67" spans="1:16" ht="13.15" customHeight="1" x14ac:dyDescent="0.35">
      <c r="A67" s="7" t="s">
        <v>137</v>
      </c>
      <c r="B67" s="7" t="str">
        <f t="shared" ref="B67:B81" si="7">REPLACE(A67,6,3,"XXX")</f>
        <v>SPS21XXX</v>
      </c>
      <c r="C67" s="7" t="s">
        <v>136</v>
      </c>
      <c r="D67" s="8" t="s">
        <v>174</v>
      </c>
      <c r="E67" s="9">
        <v>1735637</v>
      </c>
      <c r="F67" s="9">
        <v>-4824308</v>
      </c>
      <c r="G67" s="9">
        <v>1494121</v>
      </c>
      <c r="H67" s="9">
        <v>612589</v>
      </c>
      <c r="I67" s="14"/>
      <c r="J67" s="9">
        <v>41</v>
      </c>
      <c r="K67" s="14"/>
      <c r="L67" s="10">
        <v>5975.366956436178</v>
      </c>
      <c r="M67" s="8">
        <f t="shared" ref="M67:M81" si="8">E67+(I67*K67)+H67</f>
        <v>2348226</v>
      </c>
      <c r="N67" s="10">
        <v>5975.366956436178</v>
      </c>
      <c r="O67" s="11">
        <f t="shared" ref="O67:O81" si="9">M67/N67</f>
        <v>392.98440030878481</v>
      </c>
      <c r="P67" s="12">
        <f t="shared" si="6"/>
        <v>5</v>
      </c>
    </row>
    <row r="68" spans="1:16" ht="13.15" customHeight="1" x14ac:dyDescent="0.35">
      <c r="A68" s="7" t="s">
        <v>139</v>
      </c>
      <c r="B68" s="7" t="str">
        <f t="shared" si="7"/>
        <v>SPS21XXX</v>
      </c>
      <c r="C68" s="7" t="s">
        <v>138</v>
      </c>
      <c r="D68" s="8" t="s">
        <v>174</v>
      </c>
      <c r="E68" s="9">
        <v>530412</v>
      </c>
      <c r="F68" s="9">
        <v>1284604</v>
      </c>
      <c r="G68" s="9">
        <v>888000</v>
      </c>
      <c r="H68" s="9">
        <v>266400</v>
      </c>
      <c r="I68" s="9">
        <v>0</v>
      </c>
      <c r="J68" s="9">
        <v>30</v>
      </c>
      <c r="K68" s="9">
        <v>0</v>
      </c>
      <c r="L68" s="10">
        <v>1312.0307847150914</v>
      </c>
      <c r="M68" s="8">
        <f t="shared" si="8"/>
        <v>796812</v>
      </c>
      <c r="N68" s="10">
        <v>1312.0307847150914</v>
      </c>
      <c r="O68" s="11">
        <f t="shared" si="9"/>
        <v>607.31196956863209</v>
      </c>
      <c r="P68" s="12">
        <f t="shared" si="6"/>
        <v>6</v>
      </c>
    </row>
    <row r="69" spans="1:16" ht="13.15" customHeight="1" x14ac:dyDescent="0.35">
      <c r="A69" s="7" t="s">
        <v>141</v>
      </c>
      <c r="B69" s="7" t="str">
        <f t="shared" si="7"/>
        <v>SPS21XXX</v>
      </c>
      <c r="C69" s="7" t="s">
        <v>140</v>
      </c>
      <c r="D69" s="8" t="s">
        <v>174</v>
      </c>
      <c r="E69" s="9">
        <v>374660</v>
      </c>
      <c r="F69" s="9">
        <v>281719</v>
      </c>
      <c r="G69" s="9">
        <v>0</v>
      </c>
      <c r="H69" s="9">
        <v>0</v>
      </c>
      <c r="I69" s="9">
        <v>100</v>
      </c>
      <c r="J69" s="9">
        <v>83.928571428571431</v>
      </c>
      <c r="K69" s="9">
        <v>0</v>
      </c>
      <c r="L69" s="10">
        <v>4413.6109348947002</v>
      </c>
      <c r="M69" s="8">
        <f t="shared" si="8"/>
        <v>374660</v>
      </c>
      <c r="N69" s="10">
        <v>4413.6109348947002</v>
      </c>
      <c r="O69" s="11">
        <f t="shared" si="9"/>
        <v>84.887409770960844</v>
      </c>
      <c r="P69" s="12">
        <f t="shared" si="6"/>
        <v>3</v>
      </c>
    </row>
    <row r="70" spans="1:16" ht="13.15" customHeight="1" x14ac:dyDescent="0.35">
      <c r="A70" s="7" t="s">
        <v>143</v>
      </c>
      <c r="B70" s="7" t="str">
        <f t="shared" si="7"/>
        <v>SPS21XXX</v>
      </c>
      <c r="C70" s="7" t="s">
        <v>142</v>
      </c>
      <c r="D70" s="8" t="s">
        <v>174</v>
      </c>
      <c r="E70" s="9">
        <v>11697752</v>
      </c>
      <c r="F70" s="9">
        <v>28206027</v>
      </c>
      <c r="G70" s="9">
        <v>18247941</v>
      </c>
      <c r="H70" s="9">
        <v>10224450</v>
      </c>
      <c r="I70" s="9">
        <v>100</v>
      </c>
      <c r="J70" s="9">
        <v>51</v>
      </c>
      <c r="K70" s="14"/>
      <c r="L70" s="10">
        <v>11628.533096064044</v>
      </c>
      <c r="M70" s="8">
        <f t="shared" si="8"/>
        <v>21922202</v>
      </c>
      <c r="N70" s="10">
        <v>11628.533096064044</v>
      </c>
      <c r="O70" s="11">
        <f t="shared" si="9"/>
        <v>1885.2078606045413</v>
      </c>
      <c r="P70" s="12">
        <f t="shared" si="6"/>
        <v>9</v>
      </c>
    </row>
    <row r="71" spans="1:16" ht="13.15" customHeight="1" x14ac:dyDescent="0.35">
      <c r="A71" s="7" t="s">
        <v>145</v>
      </c>
      <c r="B71" s="7" t="str">
        <f t="shared" si="7"/>
        <v>SPS21XXX</v>
      </c>
      <c r="C71" s="7" t="s">
        <v>144</v>
      </c>
      <c r="D71" s="8" t="s">
        <v>174</v>
      </c>
      <c r="E71" s="9">
        <v>3259</v>
      </c>
      <c r="F71" s="9">
        <v>-715081</v>
      </c>
      <c r="G71" s="9">
        <v>0</v>
      </c>
      <c r="H71" s="9">
        <v>0</v>
      </c>
      <c r="I71" s="9">
        <v>100</v>
      </c>
      <c r="J71" s="9">
        <v>100</v>
      </c>
      <c r="K71" s="14"/>
      <c r="L71" s="10">
        <v>5580.2095615475873</v>
      </c>
      <c r="M71" s="8">
        <f t="shared" si="8"/>
        <v>3259</v>
      </c>
      <c r="N71" s="10">
        <v>5580.2095615475873</v>
      </c>
      <c r="O71" s="11">
        <f t="shared" si="9"/>
        <v>0.58402824554427046</v>
      </c>
      <c r="P71" s="12">
        <f t="shared" si="6"/>
        <v>1</v>
      </c>
    </row>
    <row r="72" spans="1:16" ht="13.15" customHeight="1" x14ac:dyDescent="0.35">
      <c r="A72" s="7" t="s">
        <v>147</v>
      </c>
      <c r="B72" s="7" t="str">
        <f t="shared" si="7"/>
        <v>SPS21XXX</v>
      </c>
      <c r="C72" s="7" t="s">
        <v>146</v>
      </c>
      <c r="D72" s="8" t="s">
        <v>174</v>
      </c>
      <c r="E72" s="9">
        <v>296254</v>
      </c>
      <c r="F72" s="9">
        <v>7976358</v>
      </c>
      <c r="G72" s="9">
        <v>4662020</v>
      </c>
      <c r="H72" s="9">
        <v>4312364</v>
      </c>
      <c r="I72" s="9">
        <v>800</v>
      </c>
      <c r="J72" s="9">
        <v>92</v>
      </c>
      <c r="K72" s="14"/>
      <c r="L72" s="10">
        <v>4640.3057145011853</v>
      </c>
      <c r="M72" s="8">
        <f t="shared" si="8"/>
        <v>4608618</v>
      </c>
      <c r="N72" s="10">
        <v>4640.3057145011853</v>
      </c>
      <c r="O72" s="11">
        <f t="shared" si="9"/>
        <v>993.17120111242684</v>
      </c>
      <c r="P72" s="12">
        <f t="shared" si="6"/>
        <v>6</v>
      </c>
    </row>
    <row r="73" spans="1:16" ht="13.15" customHeight="1" x14ac:dyDescent="0.35">
      <c r="A73" s="7" t="s">
        <v>149</v>
      </c>
      <c r="B73" s="7" t="str">
        <f t="shared" si="7"/>
        <v>SPS21XXX</v>
      </c>
      <c r="C73" s="7" t="s">
        <v>148</v>
      </c>
      <c r="D73" s="8" t="s">
        <v>174</v>
      </c>
      <c r="E73" s="9">
        <v>3951513</v>
      </c>
      <c r="F73" s="9">
        <v>5282736</v>
      </c>
      <c r="G73" s="9">
        <v>0</v>
      </c>
      <c r="H73" s="9">
        <v>0</v>
      </c>
      <c r="I73" s="9">
        <v>91</v>
      </c>
      <c r="J73" s="9">
        <v>62</v>
      </c>
      <c r="K73" s="9">
        <v>0</v>
      </c>
      <c r="L73" s="10">
        <v>11574.960014207747</v>
      </c>
      <c r="M73" s="8">
        <f t="shared" si="8"/>
        <v>3951513</v>
      </c>
      <c r="N73" s="10">
        <v>11574.960014207747</v>
      </c>
      <c r="O73" s="11">
        <f t="shared" si="9"/>
        <v>341.38459183873584</v>
      </c>
      <c r="P73" s="12">
        <f t="shared" si="6"/>
        <v>5</v>
      </c>
    </row>
    <row r="74" spans="1:16" ht="13.15" customHeight="1" x14ac:dyDescent="0.35">
      <c r="A74" s="7" t="s">
        <v>151</v>
      </c>
      <c r="B74" s="7" t="str">
        <f t="shared" si="7"/>
        <v>SPS21XXX</v>
      </c>
      <c r="C74" s="7" t="s">
        <v>150</v>
      </c>
      <c r="D74" s="8" t="s">
        <v>174</v>
      </c>
      <c r="E74" s="9">
        <v>1927422</v>
      </c>
      <c r="F74" s="9">
        <v>5988031</v>
      </c>
      <c r="G74" s="9">
        <v>710000</v>
      </c>
      <c r="H74" s="9">
        <v>710000</v>
      </c>
      <c r="I74" s="9">
        <v>100</v>
      </c>
      <c r="J74" s="9">
        <v>100</v>
      </c>
      <c r="K74" s="9">
        <v>0</v>
      </c>
      <c r="L74" s="10">
        <v>10882.264022531879</v>
      </c>
      <c r="M74" s="8">
        <f t="shared" si="8"/>
        <v>2637422</v>
      </c>
      <c r="N74" s="10">
        <v>10882.264022531879</v>
      </c>
      <c r="O74" s="11">
        <f t="shared" si="9"/>
        <v>242.35967759458703</v>
      </c>
      <c r="P74" s="12">
        <f t="shared" si="6"/>
        <v>5</v>
      </c>
    </row>
    <row r="75" spans="1:16" ht="13.15" customHeight="1" x14ac:dyDescent="0.35">
      <c r="A75" s="7" t="s">
        <v>153</v>
      </c>
      <c r="B75" s="7" t="str">
        <f t="shared" si="7"/>
        <v>SPS21XXX</v>
      </c>
      <c r="C75" s="7" t="s">
        <v>152</v>
      </c>
      <c r="D75" s="8" t="s">
        <v>174</v>
      </c>
      <c r="E75" s="9">
        <v>1360630</v>
      </c>
      <c r="F75" s="9">
        <v>7273431</v>
      </c>
      <c r="G75" s="9">
        <v>0</v>
      </c>
      <c r="H75" s="9">
        <v>0</v>
      </c>
      <c r="I75" s="9">
        <v>0</v>
      </c>
      <c r="J75" s="9">
        <v>100</v>
      </c>
      <c r="K75" s="9">
        <v>0</v>
      </c>
      <c r="L75" s="10">
        <v>2210.3206165739712</v>
      </c>
      <c r="M75" s="8">
        <f t="shared" si="8"/>
        <v>1360630</v>
      </c>
      <c r="N75" s="10">
        <v>2210.3206165739712</v>
      </c>
      <c r="O75" s="11">
        <f t="shared" si="9"/>
        <v>615.58037770511146</v>
      </c>
      <c r="P75" s="12">
        <f t="shared" si="6"/>
        <v>6</v>
      </c>
    </row>
    <row r="76" spans="1:16" ht="13.15" customHeight="1" x14ac:dyDescent="0.35">
      <c r="A76" s="7" t="s">
        <v>155</v>
      </c>
      <c r="B76" s="7" t="str">
        <f t="shared" si="7"/>
        <v>SPS21XXX</v>
      </c>
      <c r="C76" s="7" t="s">
        <v>154</v>
      </c>
      <c r="D76" s="8" t="s">
        <v>174</v>
      </c>
      <c r="E76" s="9">
        <v>2009206</v>
      </c>
      <c r="F76" s="9">
        <v>9136337</v>
      </c>
      <c r="G76" s="9">
        <v>0</v>
      </c>
      <c r="H76" s="9">
        <v>0</v>
      </c>
      <c r="I76" s="9">
        <v>0</v>
      </c>
      <c r="J76" s="9">
        <v>71</v>
      </c>
      <c r="K76" s="9">
        <v>0</v>
      </c>
      <c r="L76" s="10">
        <v>2967.0545961399362</v>
      </c>
      <c r="M76" s="8">
        <f t="shared" si="8"/>
        <v>2009206</v>
      </c>
      <c r="N76" s="10">
        <v>2967.0545961399362</v>
      </c>
      <c r="O76" s="11">
        <f t="shared" si="9"/>
        <v>677.17190058245865</v>
      </c>
      <c r="P76" s="12">
        <f t="shared" si="6"/>
        <v>6</v>
      </c>
    </row>
    <row r="77" spans="1:16" ht="13.15" customHeight="1" x14ac:dyDescent="0.35">
      <c r="A77" s="7" t="s">
        <v>157</v>
      </c>
      <c r="B77" s="7" t="str">
        <f t="shared" si="7"/>
        <v>SPS21XXX</v>
      </c>
      <c r="C77" s="7" t="s">
        <v>156</v>
      </c>
      <c r="D77" s="8" t="s">
        <v>174</v>
      </c>
      <c r="E77" s="9">
        <v>1066754</v>
      </c>
      <c r="F77" s="9">
        <v>1020197</v>
      </c>
      <c r="G77" s="9">
        <v>0</v>
      </c>
      <c r="H77" s="9">
        <v>0</v>
      </c>
      <c r="I77" s="14"/>
      <c r="J77" s="9">
        <v>100</v>
      </c>
      <c r="K77" s="14"/>
      <c r="L77" s="10">
        <v>6152.393369180686</v>
      </c>
      <c r="M77" s="8">
        <f t="shared" si="8"/>
        <v>1066754</v>
      </c>
      <c r="N77" s="10">
        <v>6152.393369180686</v>
      </c>
      <c r="O77" s="11">
        <f t="shared" si="9"/>
        <v>173.38845811513181</v>
      </c>
      <c r="P77" s="12">
        <f t="shared" si="6"/>
        <v>4</v>
      </c>
    </row>
    <row r="78" spans="1:16" ht="13.15" customHeight="1" x14ac:dyDescent="0.35">
      <c r="A78" s="7" t="s">
        <v>159</v>
      </c>
      <c r="B78" s="7" t="str">
        <f t="shared" si="7"/>
        <v>SPS21XXX</v>
      </c>
      <c r="C78" s="7" t="s">
        <v>158</v>
      </c>
      <c r="D78" s="8" t="s">
        <v>174</v>
      </c>
      <c r="E78" s="9">
        <v>8005125</v>
      </c>
      <c r="F78" s="9">
        <v>18418075</v>
      </c>
      <c r="G78" s="9">
        <v>12863963</v>
      </c>
      <c r="H78" s="9">
        <v>9004774</v>
      </c>
      <c r="I78" s="9">
        <v>80002</v>
      </c>
      <c r="J78" s="9">
        <v>50</v>
      </c>
      <c r="K78" s="14"/>
      <c r="L78" s="10">
        <v>4125.6925550619253</v>
      </c>
      <c r="M78" s="8">
        <f t="shared" si="8"/>
        <v>17009899</v>
      </c>
      <c r="N78" s="10">
        <v>4125.6925550619253</v>
      </c>
      <c r="O78" s="11">
        <f t="shared" si="9"/>
        <v>4122.9196729964979</v>
      </c>
      <c r="P78" s="12">
        <f t="shared" si="6"/>
        <v>9</v>
      </c>
    </row>
    <row r="79" spans="1:16" ht="13.15" customHeight="1" x14ac:dyDescent="0.35">
      <c r="A79" s="7" t="s">
        <v>161</v>
      </c>
      <c r="B79" s="7" t="str">
        <f t="shared" si="7"/>
        <v>SPS21XXX</v>
      </c>
      <c r="C79" s="7" t="s">
        <v>160</v>
      </c>
      <c r="D79" s="8" t="s">
        <v>174</v>
      </c>
      <c r="E79" s="9">
        <v>23452369</v>
      </c>
      <c r="F79" s="9">
        <v>60405860</v>
      </c>
      <c r="G79" s="9">
        <v>88608486</v>
      </c>
      <c r="H79" s="9">
        <v>5184054</v>
      </c>
      <c r="I79" s="9">
        <v>88300</v>
      </c>
      <c r="J79" s="9">
        <v>38.857142857142854</v>
      </c>
      <c r="K79" s="9">
        <v>0</v>
      </c>
      <c r="L79" s="10">
        <v>21568.620711309573</v>
      </c>
      <c r="M79" s="8">
        <f t="shared" si="8"/>
        <v>28636423</v>
      </c>
      <c r="N79" s="10">
        <v>21568.620711309573</v>
      </c>
      <c r="O79" s="11">
        <f t="shared" si="9"/>
        <v>1327.6891175977889</v>
      </c>
      <c r="P79" s="12">
        <f t="shared" si="6"/>
        <v>9</v>
      </c>
    </row>
    <row r="80" spans="1:16" ht="13.15" customHeight="1" x14ac:dyDescent="0.35">
      <c r="A80" s="7" t="s">
        <v>163</v>
      </c>
      <c r="B80" s="7" t="str">
        <f t="shared" si="7"/>
        <v>SPS21XXX</v>
      </c>
      <c r="C80" s="7" t="s">
        <v>162</v>
      </c>
      <c r="D80" s="8" t="s">
        <v>174</v>
      </c>
      <c r="E80" s="9">
        <v>545606</v>
      </c>
      <c r="F80" s="9">
        <v>0</v>
      </c>
      <c r="G80" s="9">
        <v>1485416</v>
      </c>
      <c r="H80" s="9">
        <v>1485416</v>
      </c>
      <c r="I80" s="9">
        <v>0</v>
      </c>
      <c r="J80" s="9">
        <v>42.857142857142854</v>
      </c>
      <c r="K80" s="9">
        <v>0</v>
      </c>
      <c r="L80" s="10">
        <v>4796.147568149996</v>
      </c>
      <c r="M80" s="8">
        <f t="shared" si="8"/>
        <v>2031022</v>
      </c>
      <c r="N80" s="10">
        <v>4796.147568149996</v>
      </c>
      <c r="O80" s="11">
        <f t="shared" si="9"/>
        <v>423.46945567052688</v>
      </c>
      <c r="P80" s="12">
        <f t="shared" si="6"/>
        <v>5</v>
      </c>
    </row>
    <row r="81" spans="1:16" ht="13.15" customHeight="1" x14ac:dyDescent="0.35">
      <c r="A81" s="7" t="s">
        <v>165</v>
      </c>
      <c r="B81" s="7" t="str">
        <f t="shared" si="7"/>
        <v>SPS21XXX</v>
      </c>
      <c r="C81" s="7" t="s">
        <v>164</v>
      </c>
      <c r="D81" s="8" t="s">
        <v>174</v>
      </c>
      <c r="E81" s="9">
        <v>523609</v>
      </c>
      <c r="F81" s="9">
        <v>-346456</v>
      </c>
      <c r="G81" s="9">
        <v>0</v>
      </c>
      <c r="H81" s="9">
        <v>0</v>
      </c>
      <c r="I81" s="9">
        <v>100</v>
      </c>
      <c r="J81" s="9">
        <v>100</v>
      </c>
      <c r="K81" s="9">
        <v>0</v>
      </c>
      <c r="L81" s="10">
        <v>11846.513478525947</v>
      </c>
      <c r="M81" s="8">
        <f t="shared" si="8"/>
        <v>523609</v>
      </c>
      <c r="N81" s="10">
        <v>11846.513478525947</v>
      </c>
      <c r="O81" s="11">
        <f t="shared" si="9"/>
        <v>44.199417908833738</v>
      </c>
      <c r="P81" s="12">
        <f t="shared" si="6"/>
        <v>2</v>
      </c>
    </row>
  </sheetData>
  <sheetProtection algorithmName="SHA-512" hashValue="NLJJAzfuUc7bJi6RrTKKQ4Oe++NVVFl+mlTL+e5vF4W93r2kqn4OxnfFh6lQ03BmSTKh5khSKCYpYDJhP8yU7A==" saltValue="PJqP1bH+EJeGoSld/yTf+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0"/>
  <sheetViews>
    <sheetView workbookViewId="0">
      <pane ySplit="1" topLeftCell="A2" activePane="bottomLeft" state="frozen"/>
      <selection pane="bottomLeft" sqref="A1:XFD1048576"/>
    </sheetView>
  </sheetViews>
  <sheetFormatPr defaultColWidth="22.08984375" defaultRowHeight="13.15" customHeight="1" x14ac:dyDescent="0.35"/>
  <cols>
    <col min="1" max="1" width="11.36328125" style="8" hidden="1" customWidth="1"/>
    <col min="2" max="2" width="11.36328125" style="8" customWidth="1"/>
    <col min="3" max="3" width="11.36328125" style="8" hidden="1" customWidth="1"/>
    <col min="4" max="4" width="11.36328125" style="8" customWidth="1"/>
    <col min="5" max="5" width="14.36328125" style="8" customWidth="1"/>
    <col min="6" max="6" width="13.36328125" style="8" customWidth="1"/>
    <col min="7" max="7" width="14.453125" style="8" customWidth="1"/>
    <col min="8" max="8" width="13.08984375" style="8" customWidth="1"/>
    <col min="9" max="9" width="16.6328125" style="8" customWidth="1"/>
    <col min="10" max="10" width="19.453125" style="8" customWidth="1"/>
    <col min="11" max="11" width="13.90625" style="8" customWidth="1"/>
    <col min="12" max="12" width="15" style="8" customWidth="1"/>
    <col min="13" max="13" width="9.453125" style="8" customWidth="1"/>
    <col min="14" max="14" width="15.6328125" style="8" customWidth="1"/>
    <col min="15" max="15" width="26.08984375" style="8" customWidth="1"/>
    <col min="16" max="16" width="12.08984375" style="8" customWidth="1"/>
    <col min="17" max="17" width="5.6328125" style="8" customWidth="1"/>
    <col min="18" max="18" width="7.08984375" style="8" customWidth="1"/>
    <col min="19" max="19" width="6.453125" style="8" customWidth="1"/>
    <col min="20" max="20" width="6.6328125" style="8" customWidth="1"/>
    <col min="21" max="16384" width="22.08984375" style="8"/>
  </cols>
  <sheetData>
    <row r="1" spans="1:17" s="5" customFormat="1" ht="43.15" customHeight="1" x14ac:dyDescent="0.35">
      <c r="A1" s="16" t="s">
        <v>514</v>
      </c>
      <c r="B1" s="16" t="s">
        <v>521</v>
      </c>
      <c r="C1" s="16" t="s">
        <v>515</v>
      </c>
      <c r="D1" s="16" t="s">
        <v>516</v>
      </c>
      <c r="E1" s="16" t="s">
        <v>517</v>
      </c>
      <c r="F1" s="16" t="s">
        <v>2</v>
      </c>
      <c r="G1" s="16" t="s">
        <v>518</v>
      </c>
      <c r="H1" s="16" t="s">
        <v>519</v>
      </c>
      <c r="I1" s="16" t="s">
        <v>3</v>
      </c>
      <c r="J1" s="16" t="s">
        <v>4</v>
      </c>
      <c r="K1" s="16" t="s">
        <v>520</v>
      </c>
      <c r="L1" s="4" t="s">
        <v>172</v>
      </c>
      <c r="M1" s="4" t="s">
        <v>177</v>
      </c>
    </row>
    <row r="2" spans="1:17" ht="13.15" customHeight="1" x14ac:dyDescent="0.35">
      <c r="A2" s="17" t="s">
        <v>181</v>
      </c>
      <c r="B2" s="17" t="str">
        <f>REPLACE(A2,6,3,"XXX")</f>
        <v>SPS21XXX</v>
      </c>
      <c r="C2" s="17" t="s">
        <v>182</v>
      </c>
      <c r="D2" s="17" t="s">
        <v>175</v>
      </c>
      <c r="E2" s="18">
        <v>1923010</v>
      </c>
      <c r="F2" s="18">
        <v>4413685</v>
      </c>
      <c r="G2" s="18">
        <v>6911105</v>
      </c>
      <c r="H2" s="18">
        <v>4236455</v>
      </c>
      <c r="I2" s="18">
        <v>100</v>
      </c>
      <c r="J2" s="18">
        <v>57.357142857142854</v>
      </c>
      <c r="K2" s="18">
        <v>37657.642857142855</v>
      </c>
      <c r="L2" s="8">
        <f>E2+(I2*K2)+H2</f>
        <v>9925229.2857142854</v>
      </c>
      <c r="M2" s="12">
        <f t="shared" ref="M2:M33" si="0">IF(L2&lt;$P$3,$Q$3,IF(L2&lt;$P$4,$Q$4,IF(L2&lt;$P$5,$Q$5,IF(L2&lt;$P$6,$Q$6,IF(L2&lt;$P$7,$Q$7,IF(L2&lt;$P$8,$Q$8,IF(L2&lt;$P$9,$Q$9,IF(L2&lt;P10,Q10,IF(L2&lt;P11,Q11,$Q$12)))))))))</f>
        <v>7</v>
      </c>
      <c r="O2" s="12" t="s">
        <v>173</v>
      </c>
      <c r="P2" s="13">
        <v>0</v>
      </c>
      <c r="Q2" s="12"/>
    </row>
    <row r="3" spans="1:17" ht="13.15" customHeight="1" x14ac:dyDescent="0.35">
      <c r="A3" s="17" t="s">
        <v>183</v>
      </c>
      <c r="B3" s="17" t="str">
        <f t="shared" ref="B3:B60" si="1">REPLACE(A3,6,3,"XXX")</f>
        <v>SPS21XXX</v>
      </c>
      <c r="C3" s="17" t="s">
        <v>184</v>
      </c>
      <c r="D3" s="17" t="s">
        <v>175</v>
      </c>
      <c r="E3" s="18">
        <v>12961719</v>
      </c>
      <c r="F3" s="18">
        <v>87377982</v>
      </c>
      <c r="G3" s="18">
        <v>19768228</v>
      </c>
      <c r="H3" s="18">
        <v>9064995</v>
      </c>
      <c r="I3" s="18">
        <v>350</v>
      </c>
      <c r="J3" s="18">
        <v>45.428571428571431</v>
      </c>
      <c r="K3" s="18">
        <v>160988.71428571429</v>
      </c>
      <c r="L3" s="8">
        <f t="shared" ref="L3:L60" si="2">E3+(I3*K3)+H3</f>
        <v>78372764</v>
      </c>
      <c r="M3" s="12">
        <f t="shared" si="0"/>
        <v>10</v>
      </c>
      <c r="O3" s="12" t="str">
        <f>"&gt;"&amp;P2&amp;" "&amp;"and"&amp;" "&amp;"&lt;"&amp;P3</f>
        <v>&gt;0 and &lt;10000</v>
      </c>
      <c r="P3" s="13">
        <v>10000</v>
      </c>
      <c r="Q3" s="13">
        <v>1</v>
      </c>
    </row>
    <row r="4" spans="1:17" ht="13.15" customHeight="1" x14ac:dyDescent="0.35">
      <c r="A4" s="17" t="s">
        <v>185</v>
      </c>
      <c r="B4" s="17" t="str">
        <f t="shared" si="1"/>
        <v>SPS21XXX</v>
      </c>
      <c r="C4" s="17" t="s">
        <v>186</v>
      </c>
      <c r="D4" s="17" t="s">
        <v>175</v>
      </c>
      <c r="E4" s="18">
        <v>5908277</v>
      </c>
      <c r="F4" s="18">
        <v>19518859</v>
      </c>
      <c r="G4" s="18">
        <v>20186683</v>
      </c>
      <c r="H4" s="18">
        <v>14157122</v>
      </c>
      <c r="I4" s="18">
        <v>200</v>
      </c>
      <c r="J4" s="18">
        <v>67.714285714285708</v>
      </c>
      <c r="K4" s="18">
        <v>55590.142857142855</v>
      </c>
      <c r="L4" s="8">
        <f t="shared" si="2"/>
        <v>31183427.571428571</v>
      </c>
      <c r="M4" s="12">
        <f t="shared" si="0"/>
        <v>10</v>
      </c>
      <c r="O4" s="12" t="str">
        <f t="shared" ref="O4:O11" si="3">"&gt;="&amp;P3&amp;" "&amp;"and"&amp;" "&amp;"&lt;"&amp;P4</f>
        <v>&gt;=10000 and &lt;100000</v>
      </c>
      <c r="P4" s="13">
        <v>100000</v>
      </c>
      <c r="Q4" s="13">
        <v>2</v>
      </c>
    </row>
    <row r="5" spans="1:17" ht="13.15" customHeight="1" x14ac:dyDescent="0.35">
      <c r="A5" s="17" t="s">
        <v>187</v>
      </c>
      <c r="B5" s="17" t="str">
        <f t="shared" si="1"/>
        <v>SPS21XXX</v>
      </c>
      <c r="C5" s="17" t="s">
        <v>188</v>
      </c>
      <c r="D5" s="17" t="s">
        <v>175</v>
      </c>
      <c r="E5" s="18">
        <v>1480875</v>
      </c>
      <c r="F5" s="18">
        <v>5498265</v>
      </c>
      <c r="G5" s="18">
        <v>0</v>
      </c>
      <c r="H5" s="18">
        <v>0</v>
      </c>
      <c r="I5" s="18">
        <v>100</v>
      </c>
      <c r="J5" s="18">
        <v>100</v>
      </c>
      <c r="K5" s="18">
        <v>0</v>
      </c>
      <c r="L5" s="8">
        <f t="shared" si="2"/>
        <v>1480875</v>
      </c>
      <c r="M5" s="12">
        <f t="shared" si="0"/>
        <v>6</v>
      </c>
      <c r="O5" s="12" t="str">
        <f t="shared" si="3"/>
        <v>&gt;=100000 and &lt;200000</v>
      </c>
      <c r="P5" s="13">
        <v>200000</v>
      </c>
      <c r="Q5" s="13">
        <v>3</v>
      </c>
    </row>
    <row r="6" spans="1:17" ht="13.15" customHeight="1" x14ac:dyDescent="0.35">
      <c r="A6" s="17" t="s">
        <v>189</v>
      </c>
      <c r="B6" s="17" t="str">
        <f t="shared" si="1"/>
        <v>SPS21XXX</v>
      </c>
      <c r="C6" s="17" t="s">
        <v>190</v>
      </c>
      <c r="D6" s="17" t="s">
        <v>175</v>
      </c>
      <c r="E6" s="18">
        <v>956740</v>
      </c>
      <c r="F6" s="18">
        <v>4004979</v>
      </c>
      <c r="G6" s="18">
        <v>7953816</v>
      </c>
      <c r="H6" s="18">
        <v>5608410</v>
      </c>
      <c r="I6" s="18">
        <v>2000</v>
      </c>
      <c r="J6" s="18">
        <v>68.214285714285708</v>
      </c>
      <c r="K6" s="18">
        <v>3316.9285714285716</v>
      </c>
      <c r="L6" s="8">
        <f t="shared" si="2"/>
        <v>13199007.142857142</v>
      </c>
      <c r="M6" s="12">
        <f t="shared" si="0"/>
        <v>10</v>
      </c>
      <c r="O6" s="12" t="str">
        <f t="shared" si="3"/>
        <v>&gt;=200000 and &lt;500000</v>
      </c>
      <c r="P6" s="13">
        <v>500000</v>
      </c>
      <c r="Q6" s="13">
        <v>4</v>
      </c>
    </row>
    <row r="7" spans="1:17" ht="13.15" customHeight="1" x14ac:dyDescent="0.35">
      <c r="A7" s="17" t="s">
        <v>191</v>
      </c>
      <c r="B7" s="17" t="str">
        <f t="shared" si="1"/>
        <v>SPS21XXX</v>
      </c>
      <c r="C7" s="17" t="s">
        <v>192</v>
      </c>
      <c r="D7" s="17" t="s">
        <v>175</v>
      </c>
      <c r="E7" s="18">
        <v>42617</v>
      </c>
      <c r="F7" s="18">
        <v>-622404</v>
      </c>
      <c r="G7" s="18">
        <v>0</v>
      </c>
      <c r="H7" s="18">
        <v>0</v>
      </c>
      <c r="I7" s="18">
        <v>21.428571428571427</v>
      </c>
      <c r="J7" s="18">
        <v>21.428571428571427</v>
      </c>
      <c r="K7" s="18">
        <v>0</v>
      </c>
      <c r="L7" s="8">
        <f t="shared" si="2"/>
        <v>42617</v>
      </c>
      <c r="M7" s="12">
        <f t="shared" si="0"/>
        <v>2</v>
      </c>
      <c r="O7" s="12" t="str">
        <f t="shared" si="3"/>
        <v>&gt;=500000 and &lt;1000000</v>
      </c>
      <c r="P7" s="13">
        <v>1000000</v>
      </c>
      <c r="Q7" s="13">
        <v>5</v>
      </c>
    </row>
    <row r="8" spans="1:17" ht="13.15" customHeight="1" x14ac:dyDescent="0.35">
      <c r="A8" s="17" t="s">
        <v>193</v>
      </c>
      <c r="B8" s="17" t="str">
        <f t="shared" si="1"/>
        <v>SPS21XXX</v>
      </c>
      <c r="C8" s="17" t="s">
        <v>194</v>
      </c>
      <c r="D8" s="17" t="s">
        <v>175</v>
      </c>
      <c r="E8" s="18">
        <v>19384</v>
      </c>
      <c r="F8" s="18">
        <v>-693837</v>
      </c>
      <c r="G8" s="18">
        <v>0</v>
      </c>
      <c r="H8" s="18">
        <v>0</v>
      </c>
      <c r="I8" s="18">
        <v>100</v>
      </c>
      <c r="J8" s="18">
        <v>100</v>
      </c>
      <c r="K8" s="18">
        <v>0</v>
      </c>
      <c r="L8" s="8">
        <f t="shared" si="2"/>
        <v>19384</v>
      </c>
      <c r="M8" s="12">
        <f t="shared" si="0"/>
        <v>2</v>
      </c>
      <c r="O8" s="12" t="str">
        <f t="shared" si="3"/>
        <v>&gt;=1000000 and &lt;5000000</v>
      </c>
      <c r="P8" s="13">
        <v>5000000</v>
      </c>
      <c r="Q8" s="13">
        <v>6</v>
      </c>
    </row>
    <row r="9" spans="1:17" ht="13.15" customHeight="1" x14ac:dyDescent="0.35">
      <c r="A9" s="17" t="s">
        <v>195</v>
      </c>
      <c r="B9" s="17" t="str">
        <f t="shared" si="1"/>
        <v>SPS21XXX</v>
      </c>
      <c r="C9" s="17" t="s">
        <v>196</v>
      </c>
      <c r="D9" s="17" t="s">
        <v>175</v>
      </c>
      <c r="E9" s="18">
        <v>44587</v>
      </c>
      <c r="F9" s="18">
        <v>1231452</v>
      </c>
      <c r="G9" s="18">
        <v>0</v>
      </c>
      <c r="H9" s="18">
        <v>0</v>
      </c>
      <c r="I9" s="18">
        <v>0</v>
      </c>
      <c r="J9" s="18">
        <v>100</v>
      </c>
      <c r="K9" s="19"/>
      <c r="L9" s="8">
        <f t="shared" si="2"/>
        <v>44587</v>
      </c>
      <c r="M9" s="12">
        <f t="shared" si="0"/>
        <v>2</v>
      </c>
      <c r="O9" s="12" t="str">
        <f t="shared" si="3"/>
        <v>&gt;=5000000 and &lt;10000000</v>
      </c>
      <c r="P9" s="13">
        <v>10000000</v>
      </c>
      <c r="Q9" s="13">
        <v>7</v>
      </c>
    </row>
    <row r="10" spans="1:17" ht="13.15" customHeight="1" x14ac:dyDescent="0.35">
      <c r="A10" s="17" t="s">
        <v>197</v>
      </c>
      <c r="B10" s="17" t="str">
        <f t="shared" si="1"/>
        <v>SPS21XXX</v>
      </c>
      <c r="C10" s="17" t="s">
        <v>198</v>
      </c>
      <c r="D10" s="17" t="s">
        <v>175</v>
      </c>
      <c r="E10" s="19"/>
      <c r="F10" s="18">
        <v>435791</v>
      </c>
      <c r="G10" s="18">
        <v>1238438</v>
      </c>
      <c r="H10" s="18">
        <v>1232367</v>
      </c>
      <c r="I10" s="18">
        <v>1000</v>
      </c>
      <c r="J10" s="18">
        <v>100</v>
      </c>
      <c r="K10" s="18">
        <v>1</v>
      </c>
      <c r="L10" s="8">
        <f t="shared" si="2"/>
        <v>1233367</v>
      </c>
      <c r="M10" s="12">
        <f t="shared" si="0"/>
        <v>6</v>
      </c>
      <c r="O10" s="12" t="str">
        <f t="shared" si="3"/>
        <v>&gt;=10000000 and &lt;15000000</v>
      </c>
      <c r="P10" s="13">
        <v>15000000</v>
      </c>
      <c r="Q10" s="13">
        <v>8</v>
      </c>
    </row>
    <row r="11" spans="1:17" ht="13.15" customHeight="1" x14ac:dyDescent="0.35">
      <c r="A11" s="17" t="s">
        <v>199</v>
      </c>
      <c r="B11" s="17" t="str">
        <f t="shared" si="1"/>
        <v>SPS21XXX</v>
      </c>
      <c r="C11" s="17" t="s">
        <v>200</v>
      </c>
      <c r="D11" s="17" t="s">
        <v>175</v>
      </c>
      <c r="E11" s="18">
        <v>61410</v>
      </c>
      <c r="F11" s="18">
        <v>835443</v>
      </c>
      <c r="G11" s="18">
        <v>300000</v>
      </c>
      <c r="H11" s="18">
        <v>153000</v>
      </c>
      <c r="I11" s="18">
        <v>485.71428571428572</v>
      </c>
      <c r="J11" s="18">
        <v>36.142857142857146</v>
      </c>
      <c r="K11" s="19"/>
      <c r="L11" s="8">
        <f t="shared" si="2"/>
        <v>214410</v>
      </c>
      <c r="M11" s="12">
        <f t="shared" si="0"/>
        <v>4</v>
      </c>
      <c r="O11" s="12" t="str">
        <f t="shared" si="3"/>
        <v>&gt;=15000000 and &lt;20000000</v>
      </c>
      <c r="P11" s="13">
        <v>20000000</v>
      </c>
      <c r="Q11" s="13">
        <v>9</v>
      </c>
    </row>
    <row r="12" spans="1:17" ht="13.15" customHeight="1" x14ac:dyDescent="0.35">
      <c r="A12" s="17" t="s">
        <v>201</v>
      </c>
      <c r="B12" s="17" t="str">
        <f t="shared" si="1"/>
        <v>SPS21XXX</v>
      </c>
      <c r="C12" s="17" t="s">
        <v>202</v>
      </c>
      <c r="D12" s="17" t="s">
        <v>175</v>
      </c>
      <c r="E12" s="18">
        <v>21130518</v>
      </c>
      <c r="F12" s="18">
        <v>53360750</v>
      </c>
      <c r="G12" s="18">
        <v>2350086</v>
      </c>
      <c r="H12" s="18">
        <v>2350086</v>
      </c>
      <c r="I12" s="18">
        <v>120</v>
      </c>
      <c r="J12" s="18">
        <v>100</v>
      </c>
      <c r="K12" s="18">
        <v>0</v>
      </c>
      <c r="L12" s="8">
        <f t="shared" si="2"/>
        <v>23480604</v>
      </c>
      <c r="M12" s="12">
        <f t="shared" si="0"/>
        <v>10</v>
      </c>
      <c r="O12" s="12" t="str">
        <f>"&gt;="&amp;" "&amp;P11</f>
        <v>&gt;= 20000000</v>
      </c>
      <c r="P12" s="13"/>
      <c r="Q12" s="13">
        <v>10</v>
      </c>
    </row>
    <row r="13" spans="1:17" ht="13.15" customHeight="1" x14ac:dyDescent="0.35">
      <c r="A13" s="17" t="s">
        <v>203</v>
      </c>
      <c r="B13" s="17" t="str">
        <f t="shared" si="1"/>
        <v>SPS21XXX</v>
      </c>
      <c r="C13" s="17" t="s">
        <v>204</v>
      </c>
      <c r="D13" s="17" t="s">
        <v>175</v>
      </c>
      <c r="E13" s="18">
        <v>237180</v>
      </c>
      <c r="F13" s="18">
        <v>152040</v>
      </c>
      <c r="G13" s="18">
        <v>0</v>
      </c>
      <c r="H13" s="18">
        <v>0</v>
      </c>
      <c r="I13" s="18">
        <v>100</v>
      </c>
      <c r="J13" s="18">
        <v>100</v>
      </c>
      <c r="K13" s="19"/>
      <c r="L13" s="8">
        <f t="shared" si="2"/>
        <v>237180</v>
      </c>
      <c r="M13" s="12">
        <f t="shared" si="0"/>
        <v>4</v>
      </c>
    </row>
    <row r="14" spans="1:17" ht="13.15" customHeight="1" x14ac:dyDescent="0.35">
      <c r="A14" s="17" t="s">
        <v>205</v>
      </c>
      <c r="B14" s="17" t="str">
        <f t="shared" si="1"/>
        <v>SPS21XXX</v>
      </c>
      <c r="C14" s="17" t="s">
        <v>206</v>
      </c>
      <c r="D14" s="17" t="s">
        <v>175</v>
      </c>
      <c r="E14" s="18">
        <v>0</v>
      </c>
      <c r="F14" s="18">
        <v>0</v>
      </c>
      <c r="G14" s="18">
        <v>168000</v>
      </c>
      <c r="H14" s="18">
        <v>168000</v>
      </c>
      <c r="I14" s="18">
        <v>14.285714285714286</v>
      </c>
      <c r="J14" s="18">
        <v>14.285714285714286</v>
      </c>
      <c r="K14" s="18">
        <v>0</v>
      </c>
      <c r="L14" s="8">
        <f t="shared" si="2"/>
        <v>168000</v>
      </c>
      <c r="M14" s="12">
        <f t="shared" si="0"/>
        <v>3</v>
      </c>
    </row>
    <row r="15" spans="1:17" ht="13.15" customHeight="1" x14ac:dyDescent="0.35">
      <c r="A15" s="17" t="s">
        <v>207</v>
      </c>
      <c r="B15" s="17" t="str">
        <f t="shared" si="1"/>
        <v>SPS21XXX</v>
      </c>
      <c r="C15" s="17" t="s">
        <v>208</v>
      </c>
      <c r="D15" s="17" t="s">
        <v>175</v>
      </c>
      <c r="E15" s="18">
        <v>989123</v>
      </c>
      <c r="F15" s="18">
        <v>23154750</v>
      </c>
      <c r="G15" s="18">
        <v>28328239</v>
      </c>
      <c r="H15" s="18">
        <v>2016403</v>
      </c>
      <c r="I15" s="18">
        <v>78.571428571428569</v>
      </c>
      <c r="J15" s="18">
        <v>28.571428571428573</v>
      </c>
      <c r="K15" s="19"/>
      <c r="L15" s="8">
        <f t="shared" si="2"/>
        <v>3005526</v>
      </c>
      <c r="M15" s="12">
        <f t="shared" si="0"/>
        <v>6</v>
      </c>
    </row>
    <row r="16" spans="1:17" ht="13.15" customHeight="1" x14ac:dyDescent="0.35">
      <c r="A16" s="17" t="s">
        <v>209</v>
      </c>
      <c r="B16" s="17" t="str">
        <f t="shared" si="1"/>
        <v>SPS21XXX</v>
      </c>
      <c r="C16" s="17" t="s">
        <v>210</v>
      </c>
      <c r="D16" s="17" t="s">
        <v>175</v>
      </c>
      <c r="E16" s="18">
        <v>689098</v>
      </c>
      <c r="F16" s="18">
        <v>1450247</v>
      </c>
      <c r="G16" s="18">
        <v>0</v>
      </c>
      <c r="H16" s="18">
        <v>0</v>
      </c>
      <c r="I16" s="18">
        <v>1000</v>
      </c>
      <c r="J16" s="18">
        <v>35.714285714285715</v>
      </c>
      <c r="K16" s="19"/>
      <c r="L16" s="8">
        <f t="shared" si="2"/>
        <v>689098</v>
      </c>
      <c r="M16" s="12">
        <f t="shared" si="0"/>
        <v>5</v>
      </c>
    </row>
    <row r="17" spans="1:13" ht="13.15" customHeight="1" x14ac:dyDescent="0.35">
      <c r="A17" s="17" t="s">
        <v>211</v>
      </c>
      <c r="B17" s="17" t="str">
        <f t="shared" si="1"/>
        <v>SPS21XXX</v>
      </c>
      <c r="C17" s="17" t="s">
        <v>212</v>
      </c>
      <c r="D17" s="17" t="s">
        <v>175</v>
      </c>
      <c r="E17" s="18">
        <v>34861</v>
      </c>
      <c r="F17" s="18">
        <v>70650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8">
        <f t="shared" si="2"/>
        <v>34861</v>
      </c>
      <c r="M17" s="12">
        <f t="shared" si="0"/>
        <v>2</v>
      </c>
    </row>
    <row r="18" spans="1:13" ht="13.15" customHeight="1" x14ac:dyDescent="0.35">
      <c r="A18" s="17" t="s">
        <v>213</v>
      </c>
      <c r="B18" s="17" t="str">
        <f t="shared" si="1"/>
        <v>SPS21XXX</v>
      </c>
      <c r="C18" s="17" t="s">
        <v>214</v>
      </c>
      <c r="D18" s="17" t="s">
        <v>175</v>
      </c>
      <c r="E18" s="18">
        <v>1625909</v>
      </c>
      <c r="F18" s="18">
        <v>4918378</v>
      </c>
      <c r="G18" s="18">
        <v>0</v>
      </c>
      <c r="H18" s="18">
        <v>0</v>
      </c>
      <c r="I18" s="18">
        <v>100</v>
      </c>
      <c r="J18" s="18">
        <v>100</v>
      </c>
      <c r="K18" s="19"/>
      <c r="L18" s="8">
        <f t="shared" si="2"/>
        <v>1625909</v>
      </c>
      <c r="M18" s="12">
        <f t="shared" si="0"/>
        <v>6</v>
      </c>
    </row>
    <row r="19" spans="1:13" ht="13.15" customHeight="1" x14ac:dyDescent="0.35">
      <c r="A19" s="17" t="s">
        <v>215</v>
      </c>
      <c r="B19" s="17" t="str">
        <f t="shared" si="1"/>
        <v>SPS21XXX</v>
      </c>
      <c r="C19" s="17" t="s">
        <v>216</v>
      </c>
      <c r="D19" s="17" t="s">
        <v>175</v>
      </c>
      <c r="E19" s="18">
        <v>221560</v>
      </c>
      <c r="F19" s="18">
        <v>3869791</v>
      </c>
      <c r="G19" s="18">
        <v>710000</v>
      </c>
      <c r="H19" s="18">
        <v>710000</v>
      </c>
      <c r="I19" s="18">
        <v>100</v>
      </c>
      <c r="J19" s="18">
        <v>100</v>
      </c>
      <c r="K19" s="18">
        <v>0</v>
      </c>
      <c r="L19" s="8">
        <f t="shared" si="2"/>
        <v>931560</v>
      </c>
      <c r="M19" s="12">
        <f t="shared" si="0"/>
        <v>5</v>
      </c>
    </row>
    <row r="20" spans="1:13" ht="13.15" customHeight="1" x14ac:dyDescent="0.35">
      <c r="A20" s="17" t="s">
        <v>217</v>
      </c>
      <c r="B20" s="17" t="str">
        <f t="shared" si="1"/>
        <v>SPS21XXX</v>
      </c>
      <c r="C20" s="17" t="s">
        <v>218</v>
      </c>
      <c r="D20" s="17" t="s">
        <v>175</v>
      </c>
      <c r="E20" s="18">
        <v>194952</v>
      </c>
      <c r="F20" s="18">
        <v>-404665</v>
      </c>
      <c r="G20" s="18">
        <v>1356000</v>
      </c>
      <c r="H20" s="18">
        <v>1356000</v>
      </c>
      <c r="I20" s="18">
        <v>12000000</v>
      </c>
      <c r="J20" s="18">
        <v>100</v>
      </c>
      <c r="K20" s="19"/>
      <c r="L20" s="8">
        <f t="shared" si="2"/>
        <v>1550952</v>
      </c>
      <c r="M20" s="12">
        <f t="shared" si="0"/>
        <v>6</v>
      </c>
    </row>
    <row r="21" spans="1:13" ht="13.15" customHeight="1" x14ac:dyDescent="0.35">
      <c r="A21" s="17" t="s">
        <v>219</v>
      </c>
      <c r="B21" s="17" t="str">
        <f t="shared" si="1"/>
        <v>SPS21XXX</v>
      </c>
      <c r="C21" s="17" t="s">
        <v>220</v>
      </c>
      <c r="D21" s="17" t="s">
        <v>175</v>
      </c>
      <c r="E21" s="18">
        <v>0</v>
      </c>
      <c r="F21" s="18">
        <v>-4169882</v>
      </c>
      <c r="G21" s="18">
        <v>0</v>
      </c>
      <c r="H21" s="18">
        <v>0</v>
      </c>
      <c r="I21" s="18">
        <v>100</v>
      </c>
      <c r="J21" s="18">
        <v>100</v>
      </c>
      <c r="K21" s="19"/>
      <c r="L21" s="8">
        <f t="shared" si="2"/>
        <v>0</v>
      </c>
      <c r="M21" s="12">
        <f t="shared" si="0"/>
        <v>1</v>
      </c>
    </row>
    <row r="22" spans="1:13" ht="13.15" customHeight="1" x14ac:dyDescent="0.35">
      <c r="A22" s="17" t="s">
        <v>221</v>
      </c>
      <c r="B22" s="17" t="str">
        <f t="shared" si="1"/>
        <v>SPS21XXX</v>
      </c>
      <c r="C22" s="17" t="s">
        <v>222</v>
      </c>
      <c r="D22" s="17" t="s">
        <v>175</v>
      </c>
      <c r="E22" s="18">
        <v>4660908</v>
      </c>
      <c r="F22" s="18">
        <v>16384635</v>
      </c>
      <c r="G22" s="18">
        <v>11783067</v>
      </c>
      <c r="H22" s="18">
        <v>8577395</v>
      </c>
      <c r="I22" s="18">
        <v>383.14285714285717</v>
      </c>
      <c r="J22" s="18">
        <v>72.214285714285708</v>
      </c>
      <c r="K22" s="19"/>
      <c r="L22" s="8">
        <f t="shared" si="2"/>
        <v>13238303</v>
      </c>
      <c r="M22" s="12">
        <f t="shared" si="0"/>
        <v>10</v>
      </c>
    </row>
    <row r="23" spans="1:13" ht="13.15" customHeight="1" x14ac:dyDescent="0.35">
      <c r="A23" s="17" t="s">
        <v>223</v>
      </c>
      <c r="B23" s="17" t="str">
        <f t="shared" si="1"/>
        <v>SPS21XXX</v>
      </c>
      <c r="C23" s="17" t="s">
        <v>224</v>
      </c>
      <c r="D23" s="17" t="s">
        <v>175</v>
      </c>
      <c r="E23" s="19"/>
      <c r="F23" s="19"/>
      <c r="G23" s="19"/>
      <c r="H23" s="19"/>
      <c r="I23" s="19"/>
      <c r="J23" s="19"/>
      <c r="K23" s="19"/>
      <c r="L23" s="8">
        <f t="shared" si="2"/>
        <v>0</v>
      </c>
      <c r="M23" s="12">
        <f t="shared" si="0"/>
        <v>1</v>
      </c>
    </row>
    <row r="24" spans="1:13" ht="13.15" customHeight="1" x14ac:dyDescent="0.35">
      <c r="A24" s="17" t="s">
        <v>225</v>
      </c>
      <c r="B24" s="17" t="str">
        <f t="shared" si="1"/>
        <v>SPS21XXX</v>
      </c>
      <c r="C24" s="17" t="s">
        <v>226</v>
      </c>
      <c r="D24" s="17" t="s">
        <v>175</v>
      </c>
      <c r="E24" s="18">
        <v>3209036</v>
      </c>
      <c r="F24" s="18">
        <v>7008041</v>
      </c>
      <c r="G24" s="18">
        <v>5140000</v>
      </c>
      <c r="H24" s="18">
        <v>3427218</v>
      </c>
      <c r="I24" s="18">
        <v>50</v>
      </c>
      <c r="J24" s="18">
        <v>33.5</v>
      </c>
      <c r="K24" s="18">
        <v>0</v>
      </c>
      <c r="L24" s="8">
        <f t="shared" si="2"/>
        <v>6636254</v>
      </c>
      <c r="M24" s="12">
        <f t="shared" si="0"/>
        <v>7</v>
      </c>
    </row>
    <row r="25" spans="1:13" ht="13.15" customHeight="1" x14ac:dyDescent="0.35">
      <c r="A25" s="17" t="s">
        <v>227</v>
      </c>
      <c r="B25" s="17" t="str">
        <f t="shared" si="1"/>
        <v>SPS21XXX</v>
      </c>
      <c r="C25" s="17" t="s">
        <v>228</v>
      </c>
      <c r="D25" s="17" t="s">
        <v>175</v>
      </c>
      <c r="E25" s="18">
        <v>3576105</v>
      </c>
      <c r="F25" s="18">
        <v>8619207</v>
      </c>
      <c r="G25" s="18">
        <v>5840000</v>
      </c>
      <c r="H25" s="18">
        <v>4993083</v>
      </c>
      <c r="I25" s="18">
        <v>60</v>
      </c>
      <c r="J25" s="18">
        <v>30.714285714285715</v>
      </c>
      <c r="K25" s="18">
        <v>0</v>
      </c>
      <c r="L25" s="8">
        <f t="shared" si="2"/>
        <v>8569188</v>
      </c>
      <c r="M25" s="12">
        <f t="shared" si="0"/>
        <v>7</v>
      </c>
    </row>
    <row r="26" spans="1:13" ht="13.15" customHeight="1" x14ac:dyDescent="0.35">
      <c r="A26" s="17" t="s">
        <v>229</v>
      </c>
      <c r="B26" s="17" t="str">
        <f t="shared" si="1"/>
        <v>SPS21XXX</v>
      </c>
      <c r="C26" s="17" t="s">
        <v>230</v>
      </c>
      <c r="D26" s="17" t="s">
        <v>175</v>
      </c>
      <c r="E26" s="18">
        <v>2515086</v>
      </c>
      <c r="F26" s="18">
        <v>7094939</v>
      </c>
      <c r="G26" s="18">
        <v>1840000</v>
      </c>
      <c r="H26" s="18">
        <v>1656000</v>
      </c>
      <c r="I26" s="18">
        <v>100</v>
      </c>
      <c r="J26" s="18">
        <v>90</v>
      </c>
      <c r="K26" s="19"/>
      <c r="L26" s="8">
        <f t="shared" si="2"/>
        <v>4171086</v>
      </c>
      <c r="M26" s="12">
        <f t="shared" si="0"/>
        <v>6</v>
      </c>
    </row>
    <row r="27" spans="1:13" ht="13.15" customHeight="1" x14ac:dyDescent="0.35">
      <c r="A27" s="17" t="s">
        <v>231</v>
      </c>
      <c r="B27" s="17" t="str">
        <f t="shared" si="1"/>
        <v>SPS21XXX</v>
      </c>
      <c r="C27" s="17" t="s">
        <v>232</v>
      </c>
      <c r="D27" s="17" t="s">
        <v>175</v>
      </c>
      <c r="E27" s="18">
        <v>2073873</v>
      </c>
      <c r="F27" s="18">
        <v>5072650</v>
      </c>
      <c r="G27" s="18">
        <v>950204</v>
      </c>
      <c r="H27" s="18">
        <v>950204</v>
      </c>
      <c r="I27" s="18">
        <v>50</v>
      </c>
      <c r="J27" s="18">
        <v>0</v>
      </c>
      <c r="K27" s="18">
        <v>0</v>
      </c>
      <c r="L27" s="8">
        <f t="shared" si="2"/>
        <v>3024077</v>
      </c>
      <c r="M27" s="12">
        <f t="shared" si="0"/>
        <v>6</v>
      </c>
    </row>
    <row r="28" spans="1:13" ht="13.15" customHeight="1" x14ac:dyDescent="0.35">
      <c r="A28" s="17" t="s">
        <v>233</v>
      </c>
      <c r="B28" s="17" t="str">
        <f t="shared" si="1"/>
        <v>SPS21XXX</v>
      </c>
      <c r="C28" s="17" t="s">
        <v>234</v>
      </c>
      <c r="D28" s="17" t="s">
        <v>175</v>
      </c>
      <c r="E28" s="18">
        <v>2444086</v>
      </c>
      <c r="F28" s="18">
        <v>4466254</v>
      </c>
      <c r="G28" s="18">
        <v>2373939</v>
      </c>
      <c r="H28" s="18">
        <v>2373939</v>
      </c>
      <c r="I28" s="18">
        <v>1000</v>
      </c>
      <c r="J28" s="18">
        <v>100</v>
      </c>
      <c r="K28" s="18">
        <v>7149.2857142857147</v>
      </c>
      <c r="L28" s="8">
        <f t="shared" si="2"/>
        <v>11967310.714285715</v>
      </c>
      <c r="M28" s="12">
        <f t="shared" si="0"/>
        <v>10</v>
      </c>
    </row>
    <row r="29" spans="1:13" ht="13.15" customHeight="1" x14ac:dyDescent="0.35">
      <c r="A29" s="17" t="s">
        <v>235</v>
      </c>
      <c r="B29" s="17" t="str">
        <f t="shared" si="1"/>
        <v>SPS21XXX</v>
      </c>
      <c r="C29" s="17" t="s">
        <v>236</v>
      </c>
      <c r="D29" s="17" t="s">
        <v>175</v>
      </c>
      <c r="E29" s="18">
        <v>270795</v>
      </c>
      <c r="F29" s="18">
        <v>680389</v>
      </c>
      <c r="G29" s="18">
        <v>0</v>
      </c>
      <c r="H29" s="18">
        <v>0</v>
      </c>
      <c r="I29" s="18">
        <v>100</v>
      </c>
      <c r="J29" s="18">
        <v>100</v>
      </c>
      <c r="K29" s="18">
        <v>0</v>
      </c>
      <c r="L29" s="8">
        <f t="shared" si="2"/>
        <v>270795</v>
      </c>
      <c r="M29" s="12">
        <f t="shared" si="0"/>
        <v>4</v>
      </c>
    </row>
    <row r="30" spans="1:13" ht="13.15" customHeight="1" x14ac:dyDescent="0.35">
      <c r="A30" s="17" t="s">
        <v>237</v>
      </c>
      <c r="B30" s="17" t="str">
        <f t="shared" si="1"/>
        <v>SPS21XXX</v>
      </c>
      <c r="C30" s="17" t="s">
        <v>238</v>
      </c>
      <c r="D30" s="17" t="s">
        <v>175</v>
      </c>
      <c r="E30" s="19"/>
      <c r="F30" s="19"/>
      <c r="G30" s="19"/>
      <c r="H30" s="19"/>
      <c r="I30" s="19"/>
      <c r="J30" s="19"/>
      <c r="K30" s="19"/>
      <c r="L30" s="8">
        <f t="shared" si="2"/>
        <v>0</v>
      </c>
      <c r="M30" s="12">
        <f t="shared" si="0"/>
        <v>1</v>
      </c>
    </row>
    <row r="31" spans="1:13" ht="13.15" customHeight="1" x14ac:dyDescent="0.35">
      <c r="A31" s="17" t="s">
        <v>239</v>
      </c>
      <c r="B31" s="17" t="str">
        <f t="shared" si="1"/>
        <v>SPS21XXX</v>
      </c>
      <c r="C31" s="17" t="s">
        <v>240</v>
      </c>
      <c r="D31" s="17" t="s">
        <v>175</v>
      </c>
      <c r="E31" s="18">
        <v>1676983</v>
      </c>
      <c r="F31" s="18">
        <v>4164965</v>
      </c>
      <c r="G31" s="18">
        <v>0</v>
      </c>
      <c r="H31" s="18">
        <v>0</v>
      </c>
      <c r="I31" s="18">
        <v>100</v>
      </c>
      <c r="J31" s="18">
        <v>100</v>
      </c>
      <c r="K31" s="19"/>
      <c r="L31" s="8">
        <f t="shared" si="2"/>
        <v>1676983</v>
      </c>
      <c r="M31" s="12">
        <f t="shared" si="0"/>
        <v>6</v>
      </c>
    </row>
    <row r="32" spans="1:13" ht="13.15" customHeight="1" x14ac:dyDescent="0.35">
      <c r="A32" s="17" t="s">
        <v>241</v>
      </c>
      <c r="B32" s="17" t="str">
        <f t="shared" si="1"/>
        <v>SPS21XXX</v>
      </c>
      <c r="C32" s="17" t="s">
        <v>242</v>
      </c>
      <c r="D32" s="17" t="s">
        <v>175</v>
      </c>
      <c r="E32" s="18">
        <v>0</v>
      </c>
      <c r="F32" s="18">
        <v>386532</v>
      </c>
      <c r="G32" s="19"/>
      <c r="H32" s="19"/>
      <c r="I32" s="19"/>
      <c r="J32" s="19"/>
      <c r="K32" s="19"/>
      <c r="L32" s="8">
        <f t="shared" si="2"/>
        <v>0</v>
      </c>
      <c r="M32" s="12">
        <f t="shared" si="0"/>
        <v>1</v>
      </c>
    </row>
    <row r="33" spans="1:13" ht="13.15" customHeight="1" x14ac:dyDescent="0.35">
      <c r="A33" s="17" t="s">
        <v>243</v>
      </c>
      <c r="B33" s="17" t="str">
        <f t="shared" si="1"/>
        <v>SPS21XXX</v>
      </c>
      <c r="C33" s="17" t="s">
        <v>244</v>
      </c>
      <c r="D33" s="17" t="s">
        <v>175</v>
      </c>
      <c r="E33" s="18">
        <v>0</v>
      </c>
      <c r="F33" s="18">
        <v>99903</v>
      </c>
      <c r="G33" s="18">
        <v>5500</v>
      </c>
      <c r="H33" s="18">
        <v>5500</v>
      </c>
      <c r="I33" s="18">
        <v>57.142857142857146</v>
      </c>
      <c r="J33" s="18">
        <v>57.142857142857146</v>
      </c>
      <c r="K33" s="18">
        <v>0</v>
      </c>
      <c r="L33" s="8">
        <f t="shared" si="2"/>
        <v>5500</v>
      </c>
      <c r="M33" s="12">
        <f t="shared" si="0"/>
        <v>1</v>
      </c>
    </row>
    <row r="34" spans="1:13" ht="13.15" customHeight="1" x14ac:dyDescent="0.35">
      <c r="A34" s="17" t="s">
        <v>245</v>
      </c>
      <c r="B34" s="17" t="str">
        <f t="shared" si="1"/>
        <v>SPS21XXX</v>
      </c>
      <c r="C34" s="17" t="s">
        <v>246</v>
      </c>
      <c r="D34" s="17" t="s">
        <v>175</v>
      </c>
      <c r="E34" s="18">
        <v>108221</v>
      </c>
      <c r="F34" s="18">
        <v>1118</v>
      </c>
      <c r="G34" s="18">
        <v>156000</v>
      </c>
      <c r="H34" s="18">
        <v>156000</v>
      </c>
      <c r="I34" s="18">
        <v>1000</v>
      </c>
      <c r="J34" s="18">
        <v>100</v>
      </c>
      <c r="K34" s="19"/>
      <c r="L34" s="8">
        <f t="shared" si="2"/>
        <v>264221</v>
      </c>
      <c r="M34" s="12">
        <f t="shared" ref="M34:M60" si="4">IF(L34&lt;$P$3,$Q$3,IF(L34&lt;$P$4,$Q$4,IF(L34&lt;$P$5,$Q$5,IF(L34&lt;$P$6,$Q$6,IF(L34&lt;$P$7,$Q$7,IF(L34&lt;$P$8,$Q$8,IF(L34&lt;$P$9,$Q$9,IF(L34&lt;P42,Q42,IF(L34&lt;P43,Q43,$Q$12)))))))))</f>
        <v>4</v>
      </c>
    </row>
    <row r="35" spans="1:13" ht="13.15" customHeight="1" x14ac:dyDescent="0.35">
      <c r="A35" s="17" t="s">
        <v>247</v>
      </c>
      <c r="B35" s="17" t="str">
        <f t="shared" si="1"/>
        <v>SPS21XXX</v>
      </c>
      <c r="C35" s="17" t="s">
        <v>248</v>
      </c>
      <c r="D35" s="17" t="s">
        <v>175</v>
      </c>
      <c r="E35" s="18">
        <v>0</v>
      </c>
      <c r="F35" s="18">
        <v>0</v>
      </c>
      <c r="G35" s="18">
        <v>100000</v>
      </c>
      <c r="H35" s="18">
        <v>0</v>
      </c>
      <c r="I35" s="18">
        <v>0</v>
      </c>
      <c r="J35" s="18">
        <v>0</v>
      </c>
      <c r="K35" s="18">
        <v>0</v>
      </c>
      <c r="L35" s="8">
        <f t="shared" si="2"/>
        <v>0</v>
      </c>
      <c r="M35" s="12">
        <f t="shared" si="4"/>
        <v>1</v>
      </c>
    </row>
    <row r="36" spans="1:13" ht="13.15" customHeight="1" x14ac:dyDescent="0.35">
      <c r="A36" s="17" t="s">
        <v>249</v>
      </c>
      <c r="B36" s="17" t="str">
        <f t="shared" si="1"/>
        <v>SPS21XXX</v>
      </c>
      <c r="C36" s="17" t="s">
        <v>250</v>
      </c>
      <c r="D36" s="17" t="s">
        <v>175</v>
      </c>
      <c r="E36" s="18">
        <v>0</v>
      </c>
      <c r="F36" s="18">
        <v>-1447068</v>
      </c>
      <c r="G36" s="18">
        <v>1605973</v>
      </c>
      <c r="H36" s="18">
        <v>1605973</v>
      </c>
      <c r="I36" s="18">
        <v>100</v>
      </c>
      <c r="J36" s="18">
        <v>100</v>
      </c>
      <c r="K36" s="18">
        <v>0</v>
      </c>
      <c r="L36" s="8">
        <f t="shared" si="2"/>
        <v>1605973</v>
      </c>
      <c r="M36" s="12">
        <f t="shared" si="4"/>
        <v>6</v>
      </c>
    </row>
    <row r="37" spans="1:13" ht="13.15" customHeight="1" x14ac:dyDescent="0.35">
      <c r="A37" s="17" t="s">
        <v>251</v>
      </c>
      <c r="B37" s="17" t="str">
        <f t="shared" si="1"/>
        <v>SPS21XXX</v>
      </c>
      <c r="C37" s="17" t="s">
        <v>252</v>
      </c>
      <c r="D37" s="17" t="s">
        <v>175</v>
      </c>
      <c r="E37" s="18">
        <v>6562</v>
      </c>
      <c r="F37" s="18">
        <v>15070</v>
      </c>
      <c r="G37" s="18">
        <v>0</v>
      </c>
      <c r="H37" s="18">
        <v>0</v>
      </c>
      <c r="I37" s="18">
        <v>0</v>
      </c>
      <c r="J37" s="18">
        <v>100</v>
      </c>
      <c r="K37" s="18">
        <v>0</v>
      </c>
      <c r="L37" s="8">
        <f t="shared" si="2"/>
        <v>6562</v>
      </c>
      <c r="M37" s="12">
        <f t="shared" si="4"/>
        <v>1</v>
      </c>
    </row>
    <row r="38" spans="1:13" ht="13.15" customHeight="1" x14ac:dyDescent="0.35">
      <c r="A38" s="17" t="s">
        <v>253</v>
      </c>
      <c r="B38" s="17" t="str">
        <f t="shared" si="1"/>
        <v>SPS21XXX</v>
      </c>
      <c r="C38" s="17" t="s">
        <v>254</v>
      </c>
      <c r="D38" s="17" t="s">
        <v>175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8">
        <f t="shared" si="2"/>
        <v>0</v>
      </c>
      <c r="M38" s="12">
        <f t="shared" si="4"/>
        <v>1</v>
      </c>
    </row>
    <row r="39" spans="1:13" ht="13.15" customHeight="1" x14ac:dyDescent="0.35">
      <c r="A39" s="17" t="s">
        <v>255</v>
      </c>
      <c r="B39" s="17" t="str">
        <f t="shared" si="1"/>
        <v>SPS21XXX</v>
      </c>
      <c r="C39" s="17" t="s">
        <v>256</v>
      </c>
      <c r="D39" s="17" t="s">
        <v>175</v>
      </c>
      <c r="E39" s="18">
        <v>908338</v>
      </c>
      <c r="F39" s="18">
        <v>857292</v>
      </c>
      <c r="G39" s="18">
        <v>0</v>
      </c>
      <c r="H39" s="18">
        <v>0</v>
      </c>
      <c r="I39" s="18">
        <v>100</v>
      </c>
      <c r="J39" s="18">
        <v>80.428571428571431</v>
      </c>
      <c r="K39" s="18">
        <v>0</v>
      </c>
      <c r="L39" s="8">
        <f t="shared" si="2"/>
        <v>908338</v>
      </c>
      <c r="M39" s="12">
        <f t="shared" si="4"/>
        <v>5</v>
      </c>
    </row>
    <row r="40" spans="1:13" ht="13.15" customHeight="1" x14ac:dyDescent="0.35">
      <c r="A40" s="17" t="s">
        <v>257</v>
      </c>
      <c r="B40" s="17" t="str">
        <f t="shared" si="1"/>
        <v>SPS21XXX</v>
      </c>
      <c r="C40" s="17" t="s">
        <v>258</v>
      </c>
      <c r="D40" s="17" t="s">
        <v>175</v>
      </c>
      <c r="E40" s="18">
        <v>67817</v>
      </c>
      <c r="F40" s="18">
        <v>642223</v>
      </c>
      <c r="G40" s="18">
        <v>40500</v>
      </c>
      <c r="H40" s="18">
        <v>40500</v>
      </c>
      <c r="I40" s="18">
        <v>0</v>
      </c>
      <c r="J40" s="18">
        <v>0</v>
      </c>
      <c r="K40" s="18">
        <v>0</v>
      </c>
      <c r="L40" s="8">
        <f t="shared" si="2"/>
        <v>108317</v>
      </c>
      <c r="M40" s="12">
        <f t="shared" si="4"/>
        <v>3</v>
      </c>
    </row>
    <row r="41" spans="1:13" ht="13.15" customHeight="1" x14ac:dyDescent="0.35">
      <c r="A41" s="17" t="s">
        <v>259</v>
      </c>
      <c r="B41" s="17" t="str">
        <f t="shared" si="1"/>
        <v>SPS21XXX</v>
      </c>
      <c r="C41" s="17" t="s">
        <v>260</v>
      </c>
      <c r="D41" s="17" t="s">
        <v>175</v>
      </c>
      <c r="E41" s="18">
        <v>222156</v>
      </c>
      <c r="F41" s="18">
        <v>2163568</v>
      </c>
      <c r="G41" s="18">
        <v>0</v>
      </c>
      <c r="H41" s="18">
        <v>0</v>
      </c>
      <c r="I41" s="18">
        <v>100</v>
      </c>
      <c r="J41" s="18">
        <v>87.857142857142861</v>
      </c>
      <c r="K41" s="19"/>
      <c r="L41" s="8">
        <f t="shared" si="2"/>
        <v>222156</v>
      </c>
      <c r="M41" s="12">
        <f t="shared" si="4"/>
        <v>4</v>
      </c>
    </row>
    <row r="42" spans="1:13" ht="13.15" customHeight="1" x14ac:dyDescent="0.35">
      <c r="A42" s="17" t="s">
        <v>261</v>
      </c>
      <c r="B42" s="17" t="str">
        <f t="shared" si="1"/>
        <v>SPS21XXX</v>
      </c>
      <c r="C42" s="17" t="s">
        <v>262</v>
      </c>
      <c r="D42" s="17" t="s">
        <v>175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8">
        <f t="shared" si="2"/>
        <v>0</v>
      </c>
      <c r="M42" s="12">
        <f t="shared" si="4"/>
        <v>1</v>
      </c>
    </row>
    <row r="43" spans="1:13" ht="13.15" customHeight="1" x14ac:dyDescent="0.35">
      <c r="A43" s="17" t="s">
        <v>263</v>
      </c>
      <c r="B43" s="17" t="str">
        <f t="shared" si="1"/>
        <v>SPS21XXX</v>
      </c>
      <c r="C43" s="17" t="s">
        <v>264</v>
      </c>
      <c r="D43" s="17" t="s">
        <v>175</v>
      </c>
      <c r="E43" s="18">
        <v>1057904</v>
      </c>
      <c r="F43" s="18">
        <v>2955376</v>
      </c>
      <c r="G43" s="18">
        <v>0</v>
      </c>
      <c r="H43" s="18">
        <v>0</v>
      </c>
      <c r="I43" s="18">
        <v>135</v>
      </c>
      <c r="J43" s="18">
        <v>97.142857142857139</v>
      </c>
      <c r="K43" s="18">
        <v>0</v>
      </c>
      <c r="L43" s="8">
        <f t="shared" si="2"/>
        <v>1057904</v>
      </c>
      <c r="M43" s="12">
        <f t="shared" si="4"/>
        <v>6</v>
      </c>
    </row>
    <row r="44" spans="1:13" ht="13.15" customHeight="1" x14ac:dyDescent="0.35">
      <c r="A44" s="17" t="s">
        <v>265</v>
      </c>
      <c r="B44" s="17" t="str">
        <f t="shared" si="1"/>
        <v>SPS21XXX</v>
      </c>
      <c r="C44" s="17" t="s">
        <v>266</v>
      </c>
      <c r="D44" s="17" t="s">
        <v>175</v>
      </c>
      <c r="E44" s="18">
        <v>0</v>
      </c>
      <c r="F44" s="18">
        <v>-355925</v>
      </c>
      <c r="G44" s="18">
        <v>0</v>
      </c>
      <c r="H44" s="18">
        <v>0</v>
      </c>
      <c r="I44" s="18">
        <v>100</v>
      </c>
      <c r="J44" s="18">
        <v>100</v>
      </c>
      <c r="K44" s="19"/>
      <c r="L44" s="8">
        <f t="shared" si="2"/>
        <v>0</v>
      </c>
      <c r="M44" s="12">
        <f t="shared" si="4"/>
        <v>1</v>
      </c>
    </row>
    <row r="45" spans="1:13" ht="13.15" customHeight="1" x14ac:dyDescent="0.35">
      <c r="A45" s="17" t="s">
        <v>267</v>
      </c>
      <c r="B45" s="17" t="str">
        <f t="shared" si="1"/>
        <v>SPS21XXX</v>
      </c>
      <c r="C45" s="17" t="s">
        <v>268</v>
      </c>
      <c r="D45" s="17" t="s">
        <v>175</v>
      </c>
      <c r="E45" s="19"/>
      <c r="F45" s="19"/>
      <c r="G45" s="19"/>
      <c r="H45" s="19"/>
      <c r="I45" s="19"/>
      <c r="J45" s="19"/>
      <c r="K45" s="19"/>
      <c r="L45" s="8">
        <f t="shared" si="2"/>
        <v>0</v>
      </c>
      <c r="M45" s="12">
        <f t="shared" si="4"/>
        <v>1</v>
      </c>
    </row>
    <row r="46" spans="1:13" ht="13.15" customHeight="1" x14ac:dyDescent="0.35">
      <c r="A46" s="17" t="s">
        <v>269</v>
      </c>
      <c r="B46" s="17" t="str">
        <f t="shared" si="1"/>
        <v>SPS21XXX</v>
      </c>
      <c r="C46" s="17" t="s">
        <v>270</v>
      </c>
      <c r="D46" s="17" t="s">
        <v>175</v>
      </c>
      <c r="E46" s="18">
        <v>0</v>
      </c>
      <c r="F46" s="18">
        <v>360241</v>
      </c>
      <c r="G46" s="19"/>
      <c r="H46" s="19"/>
      <c r="I46" s="19"/>
      <c r="J46" s="19"/>
      <c r="K46" s="19"/>
      <c r="L46" s="8">
        <f t="shared" si="2"/>
        <v>0</v>
      </c>
      <c r="M46" s="12">
        <f t="shared" si="4"/>
        <v>1</v>
      </c>
    </row>
    <row r="47" spans="1:13" ht="13.15" customHeight="1" x14ac:dyDescent="0.35">
      <c r="A47" s="17" t="s">
        <v>271</v>
      </c>
      <c r="B47" s="17" t="str">
        <f t="shared" si="1"/>
        <v>SPS21XXX</v>
      </c>
      <c r="C47" s="17" t="s">
        <v>272</v>
      </c>
      <c r="D47" s="17" t="s">
        <v>175</v>
      </c>
      <c r="E47" s="18">
        <v>0</v>
      </c>
      <c r="F47" s="18">
        <v>152841</v>
      </c>
      <c r="G47" s="18">
        <v>0</v>
      </c>
      <c r="H47" s="18">
        <v>0</v>
      </c>
      <c r="I47" s="19"/>
      <c r="J47" s="18">
        <v>100</v>
      </c>
      <c r="K47" s="19"/>
      <c r="L47" s="8">
        <f t="shared" si="2"/>
        <v>0</v>
      </c>
      <c r="M47" s="12">
        <f t="shared" si="4"/>
        <v>1</v>
      </c>
    </row>
    <row r="48" spans="1:13" ht="13.15" customHeight="1" x14ac:dyDescent="0.35">
      <c r="A48" s="17" t="s">
        <v>273</v>
      </c>
      <c r="B48" s="17" t="str">
        <f t="shared" si="1"/>
        <v>SPS21XXX</v>
      </c>
      <c r="C48" s="17" t="s">
        <v>274</v>
      </c>
      <c r="D48" s="17" t="s">
        <v>175</v>
      </c>
      <c r="E48" s="19"/>
      <c r="F48" s="19"/>
      <c r="G48" s="18">
        <v>82000</v>
      </c>
      <c r="H48" s="18">
        <v>27291</v>
      </c>
      <c r="I48" s="18">
        <v>100</v>
      </c>
      <c r="J48" s="18">
        <v>41.5</v>
      </c>
      <c r="K48" s="19"/>
      <c r="L48" s="8">
        <f t="shared" si="2"/>
        <v>27291</v>
      </c>
      <c r="M48" s="12">
        <f t="shared" si="4"/>
        <v>2</v>
      </c>
    </row>
    <row r="49" spans="1:13" ht="13.15" customHeight="1" x14ac:dyDescent="0.35">
      <c r="A49" s="17" t="s">
        <v>275</v>
      </c>
      <c r="B49" s="17" t="str">
        <f t="shared" si="1"/>
        <v>SPS21XXX</v>
      </c>
      <c r="C49" s="17" t="s">
        <v>276</v>
      </c>
      <c r="D49" s="17" t="s">
        <v>175</v>
      </c>
      <c r="E49" s="18">
        <v>2545292</v>
      </c>
      <c r="F49" s="18">
        <v>73039692</v>
      </c>
      <c r="G49" s="18">
        <v>19006177</v>
      </c>
      <c r="H49" s="18">
        <v>19006177</v>
      </c>
      <c r="I49" s="18">
        <v>400</v>
      </c>
      <c r="J49" s="18">
        <v>100</v>
      </c>
      <c r="K49" s="18">
        <v>0</v>
      </c>
      <c r="L49" s="8">
        <f t="shared" si="2"/>
        <v>21551469</v>
      </c>
      <c r="M49" s="12">
        <f t="shared" si="4"/>
        <v>10</v>
      </c>
    </row>
    <row r="50" spans="1:13" ht="13.15" customHeight="1" x14ac:dyDescent="0.35">
      <c r="A50" s="17" t="s">
        <v>277</v>
      </c>
      <c r="B50" s="17" t="str">
        <f t="shared" si="1"/>
        <v>SPS21XXX</v>
      </c>
      <c r="C50" s="17" t="s">
        <v>278</v>
      </c>
      <c r="D50" s="17" t="s">
        <v>175</v>
      </c>
      <c r="E50" s="19"/>
      <c r="F50" s="19"/>
      <c r="G50" s="19"/>
      <c r="H50" s="19"/>
      <c r="I50" s="19"/>
      <c r="J50" s="19"/>
      <c r="K50" s="19"/>
      <c r="L50" s="8">
        <f t="shared" si="2"/>
        <v>0</v>
      </c>
      <c r="M50" s="12">
        <f t="shared" si="4"/>
        <v>1</v>
      </c>
    </row>
    <row r="51" spans="1:13" ht="13.15" customHeight="1" x14ac:dyDescent="0.35">
      <c r="A51" s="17" t="s">
        <v>279</v>
      </c>
      <c r="B51" s="17" t="str">
        <f t="shared" si="1"/>
        <v>SPS21XXX</v>
      </c>
      <c r="C51" s="17" t="s">
        <v>280</v>
      </c>
      <c r="D51" s="17" t="s">
        <v>175</v>
      </c>
      <c r="E51" s="18">
        <v>0</v>
      </c>
      <c r="F51" s="18">
        <v>308847</v>
      </c>
      <c r="G51" s="18">
        <v>1888000</v>
      </c>
      <c r="H51" s="18">
        <v>1888000</v>
      </c>
      <c r="I51" s="19"/>
      <c r="J51" s="18">
        <v>100</v>
      </c>
      <c r="K51" s="19"/>
      <c r="L51" s="8">
        <f t="shared" si="2"/>
        <v>1888000</v>
      </c>
      <c r="M51" s="12">
        <f t="shared" si="4"/>
        <v>6</v>
      </c>
    </row>
    <row r="52" spans="1:13" ht="13.15" customHeight="1" x14ac:dyDescent="0.35">
      <c r="A52" s="17" t="s">
        <v>281</v>
      </c>
      <c r="B52" s="17" t="str">
        <f t="shared" si="1"/>
        <v>SPS21XXX</v>
      </c>
      <c r="C52" s="17" t="s">
        <v>282</v>
      </c>
      <c r="D52" s="17" t="s">
        <v>175</v>
      </c>
      <c r="E52" s="18">
        <v>909748</v>
      </c>
      <c r="F52" s="18">
        <v>2945840</v>
      </c>
      <c r="G52" s="18">
        <v>2513548</v>
      </c>
      <c r="H52" s="18">
        <v>2513548</v>
      </c>
      <c r="I52" s="18">
        <v>57.142857142857146</v>
      </c>
      <c r="J52" s="18">
        <v>93.285714285714292</v>
      </c>
      <c r="K52" s="18">
        <v>0</v>
      </c>
      <c r="L52" s="8">
        <f t="shared" si="2"/>
        <v>3423296</v>
      </c>
      <c r="M52" s="12">
        <f t="shared" si="4"/>
        <v>6</v>
      </c>
    </row>
    <row r="53" spans="1:13" ht="13.15" customHeight="1" x14ac:dyDescent="0.35">
      <c r="A53" s="17" t="s">
        <v>283</v>
      </c>
      <c r="B53" s="17" t="str">
        <f t="shared" si="1"/>
        <v>SPS21XXX</v>
      </c>
      <c r="C53" s="17" t="s">
        <v>284</v>
      </c>
      <c r="D53" s="17" t="s">
        <v>175</v>
      </c>
      <c r="E53" s="18">
        <v>756064</v>
      </c>
      <c r="F53" s="18">
        <v>1578033</v>
      </c>
      <c r="G53" s="18">
        <v>2080100</v>
      </c>
      <c r="H53" s="18">
        <v>1568421</v>
      </c>
      <c r="I53" s="18">
        <v>100</v>
      </c>
      <c r="J53" s="18">
        <v>72.571428571428569</v>
      </c>
      <c r="K53" s="19"/>
      <c r="L53" s="8">
        <f t="shared" si="2"/>
        <v>2324485</v>
      </c>
      <c r="M53" s="12">
        <f t="shared" si="4"/>
        <v>6</v>
      </c>
    </row>
    <row r="54" spans="1:13" ht="13.15" customHeight="1" x14ac:dyDescent="0.35">
      <c r="A54" s="17" t="s">
        <v>285</v>
      </c>
      <c r="B54" s="17" t="str">
        <f t="shared" si="1"/>
        <v>SPS21XXX</v>
      </c>
      <c r="C54" s="17" t="s">
        <v>286</v>
      </c>
      <c r="D54" s="17" t="s">
        <v>175</v>
      </c>
      <c r="E54" s="19"/>
      <c r="F54" s="18">
        <v>293570</v>
      </c>
      <c r="G54" s="19"/>
      <c r="H54" s="19"/>
      <c r="I54" s="19"/>
      <c r="J54" s="19"/>
      <c r="K54" s="19"/>
      <c r="L54" s="8">
        <f t="shared" si="2"/>
        <v>0</v>
      </c>
      <c r="M54" s="12">
        <f t="shared" si="4"/>
        <v>1</v>
      </c>
    </row>
    <row r="55" spans="1:13" ht="13.15" customHeight="1" x14ac:dyDescent="0.35">
      <c r="A55" s="17" t="s">
        <v>287</v>
      </c>
      <c r="B55" s="17" t="str">
        <f t="shared" si="1"/>
        <v>SPS21XXX</v>
      </c>
      <c r="C55" s="17" t="s">
        <v>288</v>
      </c>
      <c r="D55" s="17" t="s">
        <v>175</v>
      </c>
      <c r="E55" s="18">
        <v>0</v>
      </c>
      <c r="F55" s="18">
        <v>-2496563</v>
      </c>
      <c r="G55" s="18">
        <v>0</v>
      </c>
      <c r="H55" s="18">
        <v>0</v>
      </c>
      <c r="I55" s="18">
        <v>85.714285714285708</v>
      </c>
      <c r="J55" s="18">
        <v>43.714285714285715</v>
      </c>
      <c r="K55" s="18">
        <v>0</v>
      </c>
      <c r="L55" s="8">
        <f t="shared" si="2"/>
        <v>0</v>
      </c>
      <c r="M55" s="12">
        <f t="shared" si="4"/>
        <v>1</v>
      </c>
    </row>
    <row r="56" spans="1:13" ht="13.15" customHeight="1" x14ac:dyDescent="0.35">
      <c r="A56" s="17" t="s">
        <v>289</v>
      </c>
      <c r="B56" s="17" t="str">
        <f t="shared" si="1"/>
        <v>SPS21XXX</v>
      </c>
      <c r="C56" s="17" t="s">
        <v>290</v>
      </c>
      <c r="D56" s="17" t="s">
        <v>175</v>
      </c>
      <c r="E56" s="18">
        <v>2754589</v>
      </c>
      <c r="F56" s="18">
        <v>6183650</v>
      </c>
      <c r="G56" s="18">
        <v>0</v>
      </c>
      <c r="H56" s="18">
        <v>0</v>
      </c>
      <c r="I56" s="18">
        <v>1000</v>
      </c>
      <c r="J56" s="18">
        <v>82</v>
      </c>
      <c r="K56" s="19"/>
      <c r="L56" s="8">
        <f t="shared" si="2"/>
        <v>2754589</v>
      </c>
      <c r="M56" s="12">
        <f t="shared" si="4"/>
        <v>6</v>
      </c>
    </row>
    <row r="57" spans="1:13" ht="13.15" customHeight="1" x14ac:dyDescent="0.35">
      <c r="A57" s="17" t="s">
        <v>291</v>
      </c>
      <c r="B57" s="17" t="str">
        <f t="shared" si="1"/>
        <v>SPS21XXX</v>
      </c>
      <c r="C57" s="17" t="s">
        <v>292</v>
      </c>
      <c r="D57" s="17" t="s">
        <v>175</v>
      </c>
      <c r="E57" s="18">
        <v>12975322</v>
      </c>
      <c r="F57" s="18">
        <v>29995629</v>
      </c>
      <c r="G57" s="18">
        <v>34750000</v>
      </c>
      <c r="H57" s="18">
        <v>11193000</v>
      </c>
      <c r="I57" s="18">
        <v>200</v>
      </c>
      <c r="J57" s="18">
        <v>42.5</v>
      </c>
      <c r="K57" s="19"/>
      <c r="L57" s="8">
        <f t="shared" si="2"/>
        <v>24168322</v>
      </c>
      <c r="M57" s="12">
        <f t="shared" si="4"/>
        <v>10</v>
      </c>
    </row>
    <row r="58" spans="1:13" ht="13.15" customHeight="1" x14ac:dyDescent="0.35">
      <c r="A58" s="17" t="s">
        <v>293</v>
      </c>
      <c r="B58" s="17" t="str">
        <f t="shared" si="1"/>
        <v>SPS21XXX</v>
      </c>
      <c r="C58" s="17" t="s">
        <v>294</v>
      </c>
      <c r="D58" s="17" t="s">
        <v>175</v>
      </c>
      <c r="E58" s="18">
        <v>0</v>
      </c>
      <c r="F58" s="18">
        <v>-3331920</v>
      </c>
      <c r="G58" s="18">
        <v>0</v>
      </c>
      <c r="H58" s="18">
        <v>0</v>
      </c>
      <c r="I58" s="18">
        <v>100</v>
      </c>
      <c r="J58" s="18">
        <v>100</v>
      </c>
      <c r="K58" s="19"/>
      <c r="L58" s="8">
        <f t="shared" si="2"/>
        <v>0</v>
      </c>
      <c r="M58" s="12">
        <f t="shared" si="4"/>
        <v>1</v>
      </c>
    </row>
    <row r="59" spans="1:13" ht="13.15" customHeight="1" x14ac:dyDescent="0.35">
      <c r="A59" s="17" t="s">
        <v>295</v>
      </c>
      <c r="B59" s="17" t="str">
        <f t="shared" si="1"/>
        <v>SPS21XXX</v>
      </c>
      <c r="C59" s="17" t="s">
        <v>296</v>
      </c>
      <c r="D59" s="17" t="s">
        <v>175</v>
      </c>
      <c r="E59" s="19"/>
      <c r="F59" s="19"/>
      <c r="G59" s="19"/>
      <c r="H59" s="19"/>
      <c r="I59" s="19"/>
      <c r="J59" s="19"/>
      <c r="K59" s="19"/>
      <c r="L59" s="8">
        <f t="shared" si="2"/>
        <v>0</v>
      </c>
      <c r="M59" s="12">
        <f t="shared" si="4"/>
        <v>1</v>
      </c>
    </row>
    <row r="60" spans="1:13" ht="13.15" customHeight="1" x14ac:dyDescent="0.35">
      <c r="A60" s="17" t="s">
        <v>297</v>
      </c>
      <c r="B60" s="17" t="str">
        <f t="shared" si="1"/>
        <v>SPS21XXX</v>
      </c>
      <c r="C60" s="17" t="s">
        <v>298</v>
      </c>
      <c r="D60" s="17" t="s">
        <v>175</v>
      </c>
      <c r="E60" s="18">
        <v>125029</v>
      </c>
      <c r="F60" s="18">
        <v>320256</v>
      </c>
      <c r="G60" s="18">
        <v>0</v>
      </c>
      <c r="H60" s="18">
        <v>0</v>
      </c>
      <c r="I60" s="18">
        <v>0</v>
      </c>
      <c r="J60" s="18">
        <v>0</v>
      </c>
      <c r="K60" s="19"/>
      <c r="L60" s="8">
        <f t="shared" si="2"/>
        <v>125029</v>
      </c>
      <c r="M60" s="12">
        <f t="shared" si="4"/>
        <v>3</v>
      </c>
    </row>
  </sheetData>
  <sheetProtection algorithmName="SHA-512" hashValue="nUiEZWJyk0/My6VJ9fAxKpDfslhJMNkKTinwST7VOW8SH2TjWdd24FPq2X5HMzYHVswh5QUQZ8dmdb7BhUJgkQ==" saltValue="ygZJ6eXK4Mn8U4CM3WKGAg==" spinCount="100000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6"/>
  <sheetViews>
    <sheetView workbookViewId="0">
      <pane ySplit="1" topLeftCell="A2" activePane="bottomLeft" state="frozen"/>
      <selection pane="bottomLeft" sqref="A1:XFD1048576"/>
    </sheetView>
  </sheetViews>
  <sheetFormatPr defaultColWidth="22.08984375" defaultRowHeight="13.15" customHeight="1" x14ac:dyDescent="0.35"/>
  <cols>
    <col min="1" max="1" width="22.08984375" style="8" hidden="1" customWidth="1"/>
    <col min="2" max="2" width="22.08984375" style="8"/>
    <col min="3" max="3" width="0" style="8" hidden="1" customWidth="1"/>
    <col min="4" max="4" width="13" style="8"/>
    <col min="5" max="5" width="14.453125" style="8" customWidth="1"/>
    <col min="6" max="6" width="13.08984375" style="8" customWidth="1"/>
    <col min="7" max="7" width="14.90625" style="8" customWidth="1"/>
    <col min="8" max="8" width="13.26953125" style="8" customWidth="1"/>
    <col min="9" max="9" width="16.7265625" style="8" customWidth="1"/>
    <col min="10" max="10" width="15.90625" style="8" customWidth="1"/>
    <col min="11" max="11" width="13.7265625" style="8" customWidth="1"/>
    <col min="12" max="12" width="12.453125" style="8" customWidth="1"/>
    <col min="13" max="13" width="10.08984375" style="8" customWidth="1"/>
    <col min="14" max="14" width="15.6328125" style="8" customWidth="1"/>
    <col min="15" max="15" width="26.08984375" style="8" customWidth="1"/>
    <col min="16" max="16" width="12.08984375" style="8" customWidth="1"/>
    <col min="17" max="17" width="5.6328125" style="8" customWidth="1"/>
    <col min="18" max="18" width="7.08984375" style="8" customWidth="1"/>
    <col min="19" max="19" width="6.453125" style="8" customWidth="1"/>
    <col min="20" max="20" width="6.6328125" style="8" customWidth="1"/>
    <col min="21" max="16384" width="22.08984375" style="8"/>
  </cols>
  <sheetData>
    <row r="1" spans="1:17" s="5" customFormat="1" ht="39" customHeight="1" x14ac:dyDescent="0.35">
      <c r="A1" s="20" t="s">
        <v>514</v>
      </c>
      <c r="B1" s="20" t="s">
        <v>521</v>
      </c>
      <c r="C1" s="20" t="s">
        <v>515</v>
      </c>
      <c r="D1" s="20" t="s">
        <v>516</v>
      </c>
      <c r="E1" s="20" t="s">
        <v>517</v>
      </c>
      <c r="F1" s="20" t="s">
        <v>2</v>
      </c>
      <c r="G1" s="20" t="s">
        <v>518</v>
      </c>
      <c r="H1" s="20" t="s">
        <v>519</v>
      </c>
      <c r="I1" s="20" t="s">
        <v>3</v>
      </c>
      <c r="J1" s="20" t="s">
        <v>4</v>
      </c>
      <c r="K1" s="20" t="s">
        <v>520</v>
      </c>
      <c r="L1" s="4" t="s">
        <v>172</v>
      </c>
      <c r="M1" s="4" t="s">
        <v>177</v>
      </c>
    </row>
    <row r="2" spans="1:17" ht="13.15" customHeight="1" x14ac:dyDescent="0.35">
      <c r="A2" s="21" t="s">
        <v>299</v>
      </c>
      <c r="B2" s="21" t="str">
        <f>REPLACE(A2,6,3,"XXX")</f>
        <v>SPS21XXX</v>
      </c>
      <c r="C2" s="21" t="s">
        <v>300</v>
      </c>
      <c r="D2" s="21" t="s">
        <v>176</v>
      </c>
      <c r="E2" s="22">
        <v>0</v>
      </c>
      <c r="F2" s="22">
        <v>-56789</v>
      </c>
      <c r="G2" s="22">
        <v>0</v>
      </c>
      <c r="H2" s="22">
        <v>0</v>
      </c>
      <c r="I2" s="22">
        <v>14.285714285714286</v>
      </c>
      <c r="J2" s="22">
        <v>14.285714285714286</v>
      </c>
      <c r="K2" s="22">
        <v>0</v>
      </c>
      <c r="L2" s="8">
        <f>E2+(I2*K2)+H2</f>
        <v>0</v>
      </c>
      <c r="M2" s="12">
        <f t="shared" ref="M2:M33" si="0">IF(L2&lt;$P$6,$Q$6,IF(L2&lt;$P$7,$Q$7,IF(L2&lt;$P$8,$Q$8,IF(L2&lt;$P$9,$Q$9,IF(L2&lt;$P$10,$Q$10,IF(L2&lt;$P$11,$Q$11,IF(L2&lt;$P$12,$Q$12,IF(L2&lt;P13,Q13,IF(L2&lt;P14,Q14,$Q$15)))))))))</f>
        <v>1</v>
      </c>
    </row>
    <row r="3" spans="1:17" ht="13.15" customHeight="1" x14ac:dyDescent="0.35">
      <c r="A3" s="21" t="s">
        <v>301</v>
      </c>
      <c r="B3" s="21" t="str">
        <f t="shared" ref="B3:B66" si="1">REPLACE(A3,6,3,"XXX")</f>
        <v>SPS21XXX</v>
      </c>
      <c r="C3" s="21" t="s">
        <v>302</v>
      </c>
      <c r="D3" s="21" t="s">
        <v>176</v>
      </c>
      <c r="E3" s="22">
        <v>0</v>
      </c>
      <c r="F3" s="22">
        <v>-74255</v>
      </c>
      <c r="G3" s="22">
        <v>0</v>
      </c>
      <c r="H3" s="22">
        <v>0</v>
      </c>
      <c r="I3" s="22">
        <v>100</v>
      </c>
      <c r="J3" s="22">
        <v>77.428571428571431</v>
      </c>
      <c r="K3" s="22">
        <v>0</v>
      </c>
      <c r="L3" s="8">
        <f t="shared" ref="L3:L66" si="2">E3+(I3*K3)+H3</f>
        <v>0</v>
      </c>
      <c r="M3" s="12">
        <f t="shared" si="0"/>
        <v>1</v>
      </c>
    </row>
    <row r="4" spans="1:17" ht="13.15" customHeight="1" x14ac:dyDescent="0.35">
      <c r="A4" s="21" t="s">
        <v>303</v>
      </c>
      <c r="B4" s="21" t="str">
        <f t="shared" si="1"/>
        <v>SPS21XXX</v>
      </c>
      <c r="C4" s="21" t="s">
        <v>304</v>
      </c>
      <c r="D4" s="21" t="s">
        <v>176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8">
        <f t="shared" si="2"/>
        <v>0</v>
      </c>
      <c r="M4" s="12">
        <f t="shared" si="0"/>
        <v>1</v>
      </c>
    </row>
    <row r="5" spans="1:17" ht="13.15" customHeight="1" x14ac:dyDescent="0.35">
      <c r="A5" s="21" t="s">
        <v>305</v>
      </c>
      <c r="B5" s="21" t="str">
        <f t="shared" si="1"/>
        <v>SPS21XXX</v>
      </c>
      <c r="C5" s="21" t="s">
        <v>306</v>
      </c>
      <c r="D5" s="21" t="s">
        <v>176</v>
      </c>
      <c r="E5" s="22">
        <v>4054</v>
      </c>
      <c r="F5" s="22">
        <v>-257402</v>
      </c>
      <c r="G5" s="22">
        <v>0</v>
      </c>
      <c r="H5" s="22">
        <v>0</v>
      </c>
      <c r="I5" s="22">
        <v>57.142857142857146</v>
      </c>
      <c r="J5" s="22">
        <v>14.285714285714286</v>
      </c>
      <c r="K5" s="22">
        <v>0</v>
      </c>
      <c r="L5" s="8">
        <f t="shared" si="2"/>
        <v>4054</v>
      </c>
      <c r="M5" s="12">
        <f t="shared" si="0"/>
        <v>1</v>
      </c>
      <c r="O5" s="12" t="s">
        <v>173</v>
      </c>
      <c r="P5" s="13">
        <v>0</v>
      </c>
      <c r="Q5" s="12"/>
    </row>
    <row r="6" spans="1:17" ht="13.15" customHeight="1" x14ac:dyDescent="0.35">
      <c r="A6" s="21" t="s">
        <v>307</v>
      </c>
      <c r="B6" s="21" t="str">
        <f t="shared" si="1"/>
        <v>SPS21XXX</v>
      </c>
      <c r="C6" s="21" t="s">
        <v>308</v>
      </c>
      <c r="D6" s="21" t="s">
        <v>176</v>
      </c>
      <c r="E6" s="22">
        <v>23</v>
      </c>
      <c r="F6" s="22">
        <v>5961</v>
      </c>
      <c r="G6" s="22">
        <v>0</v>
      </c>
      <c r="H6" s="22">
        <v>0</v>
      </c>
      <c r="I6" s="22">
        <v>285.71428571428572</v>
      </c>
      <c r="J6" s="22">
        <v>28.571428571428573</v>
      </c>
      <c r="K6" s="22">
        <v>0</v>
      </c>
      <c r="L6" s="8">
        <f t="shared" si="2"/>
        <v>23</v>
      </c>
      <c r="M6" s="12">
        <f t="shared" si="0"/>
        <v>1</v>
      </c>
      <c r="O6" s="12" t="str">
        <f>"&gt;"&amp;P5&amp;" "&amp;"and"&amp;" "&amp;"&lt;"&amp;P6</f>
        <v>&gt;0 and &lt;5000</v>
      </c>
      <c r="P6" s="13">
        <v>5000</v>
      </c>
      <c r="Q6" s="13">
        <v>1</v>
      </c>
    </row>
    <row r="7" spans="1:17" ht="13.15" customHeight="1" x14ac:dyDescent="0.35">
      <c r="A7" s="21" t="s">
        <v>309</v>
      </c>
      <c r="B7" s="21" t="str">
        <f t="shared" si="1"/>
        <v>SPS21XXX</v>
      </c>
      <c r="C7" s="21" t="s">
        <v>310</v>
      </c>
      <c r="D7" s="21" t="s">
        <v>176</v>
      </c>
      <c r="E7" s="22">
        <v>278638</v>
      </c>
      <c r="F7" s="22">
        <v>3336798</v>
      </c>
      <c r="G7" s="22">
        <v>600000</v>
      </c>
      <c r="H7" s="22">
        <v>600000</v>
      </c>
      <c r="I7" s="23"/>
      <c r="J7" s="22">
        <v>100</v>
      </c>
      <c r="K7" s="23"/>
      <c r="L7" s="8">
        <f t="shared" si="2"/>
        <v>878638</v>
      </c>
      <c r="M7" s="12">
        <f t="shared" si="0"/>
        <v>10</v>
      </c>
      <c r="O7" s="12" t="str">
        <f t="shared" ref="O7:O14" si="3">"&gt;="&amp;P6&amp;" "&amp;"and"&amp;" "&amp;"&lt;"&amp;P7</f>
        <v>&gt;=5000 and &lt;10000</v>
      </c>
      <c r="P7" s="13">
        <v>10000</v>
      </c>
      <c r="Q7" s="13">
        <v>2</v>
      </c>
    </row>
    <row r="8" spans="1:17" ht="13.15" customHeight="1" x14ac:dyDescent="0.35">
      <c r="A8" s="21" t="s">
        <v>311</v>
      </c>
      <c r="B8" s="21" t="str">
        <f t="shared" si="1"/>
        <v>SPS21XXX</v>
      </c>
      <c r="C8" s="21" t="s">
        <v>312</v>
      </c>
      <c r="D8" s="21" t="s">
        <v>176</v>
      </c>
      <c r="E8" s="22">
        <v>0</v>
      </c>
      <c r="F8" s="22">
        <v>-890390</v>
      </c>
      <c r="G8" s="22">
        <v>0</v>
      </c>
      <c r="H8" s="22">
        <v>0</v>
      </c>
      <c r="I8" s="22">
        <v>142.85714285714286</v>
      </c>
      <c r="J8" s="22">
        <v>14.285714285714286</v>
      </c>
      <c r="K8" s="22">
        <v>0</v>
      </c>
      <c r="L8" s="8">
        <f t="shared" si="2"/>
        <v>0</v>
      </c>
      <c r="M8" s="12">
        <f t="shared" si="0"/>
        <v>1</v>
      </c>
      <c r="O8" s="12" t="str">
        <f t="shared" si="3"/>
        <v>&gt;=10000 and &lt;25000</v>
      </c>
      <c r="P8" s="13">
        <v>25000</v>
      </c>
      <c r="Q8" s="13">
        <v>3</v>
      </c>
    </row>
    <row r="9" spans="1:17" ht="13.15" customHeight="1" x14ac:dyDescent="0.35">
      <c r="A9" s="21" t="s">
        <v>313</v>
      </c>
      <c r="B9" s="21" t="str">
        <f t="shared" si="1"/>
        <v>SPS21XXX</v>
      </c>
      <c r="C9" s="21" t="s">
        <v>314</v>
      </c>
      <c r="D9" s="21" t="s">
        <v>176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8">
        <f t="shared" si="2"/>
        <v>0</v>
      </c>
      <c r="M9" s="12">
        <f t="shared" si="0"/>
        <v>1</v>
      </c>
      <c r="O9" s="12" t="str">
        <f t="shared" si="3"/>
        <v>&gt;=25000 and &lt;50000</v>
      </c>
      <c r="P9" s="13">
        <v>50000</v>
      </c>
      <c r="Q9" s="13">
        <v>4</v>
      </c>
    </row>
    <row r="10" spans="1:17" ht="13.15" customHeight="1" x14ac:dyDescent="0.35">
      <c r="A10" s="21" t="s">
        <v>315</v>
      </c>
      <c r="B10" s="21" t="str">
        <f t="shared" si="1"/>
        <v>SPS21XXX</v>
      </c>
      <c r="C10" s="21" t="s">
        <v>316</v>
      </c>
      <c r="D10" s="21" t="s">
        <v>176</v>
      </c>
      <c r="E10" s="22">
        <v>0</v>
      </c>
      <c r="F10" s="22">
        <v>0</v>
      </c>
      <c r="G10" s="22">
        <v>0</v>
      </c>
      <c r="H10" s="22">
        <v>0</v>
      </c>
      <c r="I10" s="22">
        <v>21.428571428571427</v>
      </c>
      <c r="J10" s="22">
        <v>21.428571428571427</v>
      </c>
      <c r="K10" s="22">
        <v>0</v>
      </c>
      <c r="L10" s="8">
        <f t="shared" si="2"/>
        <v>0</v>
      </c>
      <c r="M10" s="12">
        <f t="shared" si="0"/>
        <v>1</v>
      </c>
      <c r="O10" s="12" t="str">
        <f t="shared" si="3"/>
        <v>&gt;=50000 and &lt;100000</v>
      </c>
      <c r="P10" s="13">
        <v>100000</v>
      </c>
      <c r="Q10" s="13">
        <v>5</v>
      </c>
    </row>
    <row r="11" spans="1:17" ht="13.15" customHeight="1" x14ac:dyDescent="0.35">
      <c r="A11" s="21" t="s">
        <v>317</v>
      </c>
      <c r="B11" s="21" t="str">
        <f t="shared" si="1"/>
        <v>SPS21XXX</v>
      </c>
      <c r="C11" s="21" t="s">
        <v>318</v>
      </c>
      <c r="D11" s="21" t="s">
        <v>176</v>
      </c>
      <c r="E11" s="22">
        <v>0</v>
      </c>
      <c r="F11" s="22">
        <v>-308569</v>
      </c>
      <c r="G11" s="22">
        <v>0</v>
      </c>
      <c r="H11" s="22">
        <v>0</v>
      </c>
      <c r="I11" s="22">
        <v>100</v>
      </c>
      <c r="J11" s="22">
        <v>100</v>
      </c>
      <c r="K11" s="22">
        <v>0</v>
      </c>
      <c r="L11" s="8">
        <f t="shared" si="2"/>
        <v>0</v>
      </c>
      <c r="M11" s="12">
        <f t="shared" si="0"/>
        <v>1</v>
      </c>
      <c r="O11" s="12" t="str">
        <f t="shared" si="3"/>
        <v>&gt;=100000 and &lt;250000</v>
      </c>
      <c r="P11" s="13">
        <v>250000</v>
      </c>
      <c r="Q11" s="13">
        <v>6</v>
      </c>
    </row>
    <row r="12" spans="1:17" ht="13.15" customHeight="1" x14ac:dyDescent="0.35">
      <c r="A12" s="21" t="s">
        <v>319</v>
      </c>
      <c r="B12" s="21" t="str">
        <f t="shared" si="1"/>
        <v>SPS21XXX</v>
      </c>
      <c r="C12" s="21" t="s">
        <v>320</v>
      </c>
      <c r="D12" s="21" t="s">
        <v>176</v>
      </c>
      <c r="E12" s="23"/>
      <c r="F12" s="23"/>
      <c r="G12" s="23"/>
      <c r="H12" s="23"/>
      <c r="I12" s="23"/>
      <c r="J12" s="23"/>
      <c r="K12" s="23"/>
      <c r="L12" s="8">
        <f t="shared" si="2"/>
        <v>0</v>
      </c>
      <c r="M12" s="12">
        <f t="shared" si="0"/>
        <v>1</v>
      </c>
      <c r="O12" s="12" t="str">
        <f t="shared" si="3"/>
        <v>&gt;=250000 and &lt;500000</v>
      </c>
      <c r="P12" s="13">
        <v>500000</v>
      </c>
      <c r="Q12" s="13">
        <v>7</v>
      </c>
    </row>
    <row r="13" spans="1:17" ht="13.15" customHeight="1" x14ac:dyDescent="0.35">
      <c r="A13" s="21" t="s">
        <v>321</v>
      </c>
      <c r="B13" s="21" t="str">
        <f t="shared" si="1"/>
        <v>SPS21XXX</v>
      </c>
      <c r="C13" s="21" t="s">
        <v>322</v>
      </c>
      <c r="D13" s="21" t="s">
        <v>176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8">
        <f t="shared" si="2"/>
        <v>0</v>
      </c>
      <c r="M13" s="12">
        <f t="shared" si="0"/>
        <v>1</v>
      </c>
      <c r="O13" s="12" t="str">
        <f t="shared" si="3"/>
        <v>&gt;=500000 and &lt;750000</v>
      </c>
      <c r="P13" s="13">
        <v>750000</v>
      </c>
      <c r="Q13" s="13">
        <v>8</v>
      </c>
    </row>
    <row r="14" spans="1:17" ht="13.15" customHeight="1" x14ac:dyDescent="0.35">
      <c r="A14" s="21" t="s">
        <v>323</v>
      </c>
      <c r="B14" s="21" t="str">
        <f t="shared" si="1"/>
        <v>SPS21XXX</v>
      </c>
      <c r="C14" s="21" t="s">
        <v>324</v>
      </c>
      <c r="D14" s="21" t="s">
        <v>176</v>
      </c>
      <c r="E14" s="23"/>
      <c r="F14" s="23"/>
      <c r="G14" s="23"/>
      <c r="H14" s="23"/>
      <c r="I14" s="23"/>
      <c r="J14" s="23"/>
      <c r="K14" s="23"/>
      <c r="L14" s="8">
        <f t="shared" si="2"/>
        <v>0</v>
      </c>
      <c r="M14" s="12">
        <f t="shared" si="0"/>
        <v>1</v>
      </c>
      <c r="O14" s="12" t="str">
        <f t="shared" si="3"/>
        <v>&gt;=750000 and &lt;1000000</v>
      </c>
      <c r="P14" s="13">
        <v>1000000</v>
      </c>
      <c r="Q14" s="13">
        <v>9</v>
      </c>
    </row>
    <row r="15" spans="1:17" ht="13.15" customHeight="1" x14ac:dyDescent="0.35">
      <c r="A15" s="21" t="s">
        <v>325</v>
      </c>
      <c r="B15" s="21" t="str">
        <f t="shared" si="1"/>
        <v>SPS21XXX</v>
      </c>
      <c r="C15" s="21" t="s">
        <v>326</v>
      </c>
      <c r="D15" s="21" t="s">
        <v>176</v>
      </c>
      <c r="E15" s="23"/>
      <c r="F15" s="23"/>
      <c r="G15" s="23"/>
      <c r="H15" s="23"/>
      <c r="I15" s="23"/>
      <c r="J15" s="23"/>
      <c r="K15" s="23"/>
      <c r="L15" s="8">
        <f t="shared" si="2"/>
        <v>0</v>
      </c>
      <c r="M15" s="12">
        <f t="shared" si="0"/>
        <v>1</v>
      </c>
      <c r="O15" s="12" t="str">
        <f>"&gt;="&amp;" "&amp;P14</f>
        <v>&gt;= 1000000</v>
      </c>
      <c r="P15" s="13"/>
      <c r="Q15" s="13">
        <v>10</v>
      </c>
    </row>
    <row r="16" spans="1:17" ht="13.15" customHeight="1" x14ac:dyDescent="0.35">
      <c r="A16" s="21" t="s">
        <v>327</v>
      </c>
      <c r="B16" s="21" t="str">
        <f t="shared" si="1"/>
        <v>SPS21XXX</v>
      </c>
      <c r="C16" s="21" t="s">
        <v>328</v>
      </c>
      <c r="D16" s="21" t="s">
        <v>176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8">
        <f t="shared" si="2"/>
        <v>0</v>
      </c>
      <c r="M16" s="12">
        <f t="shared" si="0"/>
        <v>1</v>
      </c>
    </row>
    <row r="17" spans="1:13" ht="13.15" customHeight="1" x14ac:dyDescent="0.35">
      <c r="A17" s="21" t="s">
        <v>329</v>
      </c>
      <c r="B17" s="21" t="str">
        <f t="shared" si="1"/>
        <v>SPS21XXX</v>
      </c>
      <c r="C17" s="21" t="s">
        <v>330</v>
      </c>
      <c r="D17" s="21" t="s">
        <v>176</v>
      </c>
      <c r="E17" s="23"/>
      <c r="F17" s="23"/>
      <c r="G17" s="23"/>
      <c r="H17" s="23"/>
      <c r="I17" s="23"/>
      <c r="J17" s="23"/>
      <c r="K17" s="23"/>
      <c r="L17" s="8">
        <f t="shared" si="2"/>
        <v>0</v>
      </c>
      <c r="M17" s="12">
        <f t="shared" si="0"/>
        <v>1</v>
      </c>
    </row>
    <row r="18" spans="1:13" ht="13.15" customHeight="1" x14ac:dyDescent="0.35">
      <c r="A18" s="21" t="s">
        <v>331</v>
      </c>
      <c r="B18" s="21" t="str">
        <f t="shared" si="1"/>
        <v>SPS21XXX</v>
      </c>
      <c r="C18" s="21" t="s">
        <v>332</v>
      </c>
      <c r="D18" s="21" t="s">
        <v>176</v>
      </c>
      <c r="E18" s="23"/>
      <c r="F18" s="23"/>
      <c r="G18" s="23"/>
      <c r="H18" s="23"/>
      <c r="I18" s="23"/>
      <c r="J18" s="23"/>
      <c r="K18" s="23"/>
      <c r="L18" s="8">
        <f t="shared" si="2"/>
        <v>0</v>
      </c>
      <c r="M18" s="12">
        <f t="shared" si="0"/>
        <v>1</v>
      </c>
    </row>
    <row r="19" spans="1:13" ht="13.15" customHeight="1" x14ac:dyDescent="0.35">
      <c r="A19" s="21" t="s">
        <v>333</v>
      </c>
      <c r="B19" s="21" t="str">
        <f t="shared" si="1"/>
        <v>SPS21XXX</v>
      </c>
      <c r="C19" s="21" t="s">
        <v>334</v>
      </c>
      <c r="D19" s="21" t="s">
        <v>176</v>
      </c>
      <c r="E19" s="22">
        <v>0</v>
      </c>
      <c r="F19" s="22">
        <v>-152247</v>
      </c>
      <c r="G19" s="22">
        <v>0</v>
      </c>
      <c r="H19" s="22">
        <v>0</v>
      </c>
      <c r="I19" s="22">
        <v>21.428571428571427</v>
      </c>
      <c r="J19" s="22">
        <v>0</v>
      </c>
      <c r="K19" s="22">
        <v>0</v>
      </c>
      <c r="L19" s="8">
        <f t="shared" si="2"/>
        <v>0</v>
      </c>
      <c r="M19" s="12">
        <f t="shared" si="0"/>
        <v>1</v>
      </c>
    </row>
    <row r="20" spans="1:13" ht="13.15" customHeight="1" x14ac:dyDescent="0.35">
      <c r="A20" s="21" t="s">
        <v>335</v>
      </c>
      <c r="B20" s="21" t="str">
        <f t="shared" si="1"/>
        <v>SPS21XXX</v>
      </c>
      <c r="C20" s="21" t="s">
        <v>336</v>
      </c>
      <c r="D20" s="21" t="s">
        <v>176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8">
        <f t="shared" si="2"/>
        <v>0</v>
      </c>
      <c r="M20" s="12">
        <f t="shared" si="0"/>
        <v>1</v>
      </c>
    </row>
    <row r="21" spans="1:13" ht="13.15" customHeight="1" x14ac:dyDescent="0.35">
      <c r="A21" s="21" t="s">
        <v>337</v>
      </c>
      <c r="B21" s="21" t="str">
        <f t="shared" si="1"/>
        <v>SPS21XXX</v>
      </c>
      <c r="C21" s="21" t="s">
        <v>338</v>
      </c>
      <c r="D21" s="21" t="s">
        <v>176</v>
      </c>
      <c r="E21" s="23"/>
      <c r="F21" s="23"/>
      <c r="G21" s="23"/>
      <c r="H21" s="23"/>
      <c r="I21" s="23"/>
      <c r="J21" s="23"/>
      <c r="K21" s="23"/>
      <c r="L21" s="8">
        <f t="shared" si="2"/>
        <v>0</v>
      </c>
      <c r="M21" s="12">
        <f t="shared" si="0"/>
        <v>1</v>
      </c>
    </row>
    <row r="22" spans="1:13" ht="13.15" customHeight="1" x14ac:dyDescent="0.35">
      <c r="A22" s="21" t="s">
        <v>339</v>
      </c>
      <c r="B22" s="21" t="str">
        <f t="shared" si="1"/>
        <v>SPS21XXX</v>
      </c>
      <c r="C22" s="21" t="s">
        <v>340</v>
      </c>
      <c r="D22" s="21" t="s">
        <v>176</v>
      </c>
      <c r="E22" s="22">
        <v>62343985</v>
      </c>
      <c r="F22" s="22">
        <v>171465295</v>
      </c>
      <c r="G22" s="22">
        <v>94720000</v>
      </c>
      <c r="H22" s="22">
        <v>35562355</v>
      </c>
      <c r="I22" s="22">
        <v>1670</v>
      </c>
      <c r="J22" s="22">
        <v>36.928571428571431</v>
      </c>
      <c r="K22" s="22">
        <v>0</v>
      </c>
      <c r="L22" s="8">
        <f t="shared" si="2"/>
        <v>97906340</v>
      </c>
      <c r="M22" s="12">
        <f t="shared" si="0"/>
        <v>10</v>
      </c>
    </row>
    <row r="23" spans="1:13" ht="13.15" customHeight="1" x14ac:dyDescent="0.35">
      <c r="A23" s="21" t="s">
        <v>341</v>
      </c>
      <c r="B23" s="21" t="str">
        <f t="shared" si="1"/>
        <v>SPS21XXX</v>
      </c>
      <c r="C23" s="21" t="s">
        <v>342</v>
      </c>
      <c r="D23" s="21" t="s">
        <v>176</v>
      </c>
      <c r="E23" s="23"/>
      <c r="F23" s="23"/>
      <c r="G23" s="23"/>
      <c r="H23" s="23"/>
      <c r="I23" s="23"/>
      <c r="J23" s="23"/>
      <c r="K23" s="23"/>
      <c r="L23" s="8">
        <f t="shared" si="2"/>
        <v>0</v>
      </c>
      <c r="M23" s="12">
        <f t="shared" si="0"/>
        <v>1</v>
      </c>
    </row>
    <row r="24" spans="1:13" ht="13.15" customHeight="1" x14ac:dyDescent="0.35">
      <c r="A24" s="21" t="s">
        <v>343</v>
      </c>
      <c r="B24" s="21" t="str">
        <f t="shared" si="1"/>
        <v>SPS21XXX</v>
      </c>
      <c r="C24" s="21" t="s">
        <v>344</v>
      </c>
      <c r="D24" s="21" t="s">
        <v>176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8">
        <f t="shared" si="2"/>
        <v>0</v>
      </c>
      <c r="M24" s="12">
        <f t="shared" si="0"/>
        <v>1</v>
      </c>
    </row>
    <row r="25" spans="1:13" ht="13.15" customHeight="1" x14ac:dyDescent="0.35">
      <c r="A25" s="21" t="s">
        <v>345</v>
      </c>
      <c r="B25" s="21" t="str">
        <f t="shared" si="1"/>
        <v>SPS21XXX</v>
      </c>
      <c r="C25" s="21" t="s">
        <v>346</v>
      </c>
      <c r="D25" s="21" t="s">
        <v>176</v>
      </c>
      <c r="E25" s="22">
        <v>879170</v>
      </c>
      <c r="F25" s="22">
        <v>10131407</v>
      </c>
      <c r="G25" s="22">
        <v>5107540</v>
      </c>
      <c r="H25" s="22">
        <v>0</v>
      </c>
      <c r="I25" s="22">
        <v>120</v>
      </c>
      <c r="J25" s="22">
        <v>9.0909090909090917</v>
      </c>
      <c r="K25" s="23"/>
      <c r="L25" s="8">
        <f t="shared" si="2"/>
        <v>879170</v>
      </c>
      <c r="M25" s="12">
        <f t="shared" si="0"/>
        <v>10</v>
      </c>
    </row>
    <row r="26" spans="1:13" ht="13.15" customHeight="1" x14ac:dyDescent="0.35">
      <c r="A26" s="21" t="s">
        <v>347</v>
      </c>
      <c r="B26" s="21" t="str">
        <f t="shared" si="1"/>
        <v>SPS21XXX</v>
      </c>
      <c r="C26" s="21" t="s">
        <v>348</v>
      </c>
      <c r="D26" s="21" t="s">
        <v>176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8">
        <f t="shared" si="2"/>
        <v>0</v>
      </c>
      <c r="M26" s="12">
        <f t="shared" si="0"/>
        <v>1</v>
      </c>
    </row>
    <row r="27" spans="1:13" ht="13.15" customHeight="1" x14ac:dyDescent="0.35">
      <c r="A27" s="21" t="s">
        <v>349</v>
      </c>
      <c r="B27" s="21" t="str">
        <f t="shared" si="1"/>
        <v>SPS21XXX</v>
      </c>
      <c r="C27" s="21" t="s">
        <v>350</v>
      </c>
      <c r="D27" s="21" t="s">
        <v>176</v>
      </c>
      <c r="E27" s="22">
        <v>0</v>
      </c>
      <c r="F27" s="22">
        <v>0</v>
      </c>
      <c r="G27" s="22">
        <v>0</v>
      </c>
      <c r="H27" s="22">
        <v>0</v>
      </c>
      <c r="I27" s="22">
        <v>35.714285714285715</v>
      </c>
      <c r="J27" s="22">
        <v>17.142857142857142</v>
      </c>
      <c r="K27" s="23"/>
      <c r="L27" s="8">
        <f t="shared" si="2"/>
        <v>0</v>
      </c>
      <c r="M27" s="12">
        <f t="shared" si="0"/>
        <v>1</v>
      </c>
    </row>
    <row r="28" spans="1:13" ht="13.15" customHeight="1" x14ac:dyDescent="0.35">
      <c r="A28" s="21" t="s">
        <v>351</v>
      </c>
      <c r="B28" s="21" t="str">
        <f t="shared" si="1"/>
        <v>SPS21XXX</v>
      </c>
      <c r="C28" s="21" t="s">
        <v>352</v>
      </c>
      <c r="D28" s="21" t="s">
        <v>176</v>
      </c>
      <c r="E28" s="23"/>
      <c r="F28" s="23"/>
      <c r="G28" s="23"/>
      <c r="H28" s="23"/>
      <c r="I28" s="23"/>
      <c r="J28" s="23"/>
      <c r="K28" s="23"/>
      <c r="L28" s="8">
        <f t="shared" si="2"/>
        <v>0</v>
      </c>
      <c r="M28" s="12">
        <f t="shared" si="0"/>
        <v>1</v>
      </c>
    </row>
    <row r="29" spans="1:13" ht="13.15" customHeight="1" x14ac:dyDescent="0.35">
      <c r="A29" s="21" t="s">
        <v>353</v>
      </c>
      <c r="B29" s="21" t="str">
        <f t="shared" si="1"/>
        <v>SPS21XXX</v>
      </c>
      <c r="C29" s="21" t="s">
        <v>354</v>
      </c>
      <c r="D29" s="21" t="s">
        <v>176</v>
      </c>
      <c r="E29" s="23"/>
      <c r="F29" s="23"/>
      <c r="G29" s="23"/>
      <c r="H29" s="23"/>
      <c r="I29" s="23"/>
      <c r="J29" s="23"/>
      <c r="K29" s="23"/>
      <c r="L29" s="8">
        <f t="shared" si="2"/>
        <v>0</v>
      </c>
      <c r="M29" s="12">
        <f t="shared" si="0"/>
        <v>1</v>
      </c>
    </row>
    <row r="30" spans="1:13" ht="13.15" customHeight="1" x14ac:dyDescent="0.35">
      <c r="A30" s="21" t="s">
        <v>355</v>
      </c>
      <c r="B30" s="21" t="str">
        <f t="shared" si="1"/>
        <v>SPS21XXX</v>
      </c>
      <c r="C30" s="21" t="s">
        <v>356</v>
      </c>
      <c r="D30" s="21" t="s">
        <v>176</v>
      </c>
      <c r="E30" s="22">
        <v>0</v>
      </c>
      <c r="F30" s="22">
        <v>0</v>
      </c>
      <c r="G30" s="22">
        <v>0</v>
      </c>
      <c r="H30" s="22">
        <v>0</v>
      </c>
      <c r="I30" s="22">
        <v>7.1428571428571432</v>
      </c>
      <c r="J30" s="22">
        <v>7.1428571428571432</v>
      </c>
      <c r="K30" s="22">
        <v>0</v>
      </c>
      <c r="L30" s="8">
        <f t="shared" si="2"/>
        <v>0</v>
      </c>
      <c r="M30" s="12">
        <f t="shared" si="0"/>
        <v>1</v>
      </c>
    </row>
    <row r="31" spans="1:13" ht="13.15" customHeight="1" x14ac:dyDescent="0.35">
      <c r="A31" s="21" t="s">
        <v>357</v>
      </c>
      <c r="B31" s="21" t="str">
        <f t="shared" si="1"/>
        <v>SPS21XXX</v>
      </c>
      <c r="C31" s="21" t="s">
        <v>358</v>
      </c>
      <c r="D31" s="21" t="s">
        <v>176</v>
      </c>
      <c r="E31" s="22">
        <v>0</v>
      </c>
      <c r="F31" s="22">
        <v>0</v>
      </c>
      <c r="G31" s="22">
        <v>0</v>
      </c>
      <c r="H31" s="22">
        <v>0</v>
      </c>
      <c r="I31" s="22">
        <v>57.142857142857146</v>
      </c>
      <c r="J31" s="22">
        <v>57.142857142857146</v>
      </c>
      <c r="K31" s="22">
        <v>0</v>
      </c>
      <c r="L31" s="8">
        <f t="shared" si="2"/>
        <v>0</v>
      </c>
      <c r="M31" s="12">
        <f t="shared" si="0"/>
        <v>1</v>
      </c>
    </row>
    <row r="32" spans="1:13" ht="13.15" customHeight="1" x14ac:dyDescent="0.35">
      <c r="A32" s="21" t="s">
        <v>359</v>
      </c>
      <c r="B32" s="21" t="str">
        <f t="shared" si="1"/>
        <v>SPS21XXX</v>
      </c>
      <c r="C32" s="21" t="s">
        <v>360</v>
      </c>
      <c r="D32" s="21" t="s">
        <v>176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8">
        <f t="shared" si="2"/>
        <v>0</v>
      </c>
      <c r="M32" s="12">
        <f t="shared" si="0"/>
        <v>1</v>
      </c>
    </row>
    <row r="33" spans="1:13" ht="13.15" customHeight="1" x14ac:dyDescent="0.35">
      <c r="A33" s="21" t="s">
        <v>361</v>
      </c>
      <c r="B33" s="21" t="str">
        <f t="shared" si="1"/>
        <v>SPS21XXX</v>
      </c>
      <c r="C33" s="21" t="s">
        <v>362</v>
      </c>
      <c r="D33" s="21" t="s">
        <v>176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8">
        <f t="shared" si="2"/>
        <v>0</v>
      </c>
      <c r="M33" s="12">
        <f t="shared" si="0"/>
        <v>1</v>
      </c>
    </row>
    <row r="34" spans="1:13" ht="13.15" customHeight="1" x14ac:dyDescent="0.35">
      <c r="A34" s="21" t="s">
        <v>363</v>
      </c>
      <c r="B34" s="21" t="str">
        <f t="shared" si="1"/>
        <v>SPS21XXX</v>
      </c>
      <c r="C34" s="21" t="s">
        <v>364</v>
      </c>
      <c r="D34" s="21" t="s">
        <v>176</v>
      </c>
      <c r="E34" s="22">
        <v>114998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8">
        <f t="shared" si="2"/>
        <v>114998</v>
      </c>
      <c r="M34" s="12">
        <f t="shared" ref="M34:M65" si="4">IF(L34&lt;$P$6,$Q$6,IF(L34&lt;$P$7,$Q$7,IF(L34&lt;$P$8,$Q$8,IF(L34&lt;$P$9,$Q$9,IF(L34&lt;$P$10,$Q$10,IF(L34&lt;$P$11,$Q$11,IF(L34&lt;$P$12,$Q$12,IF(L34&lt;P45,Q45,IF(L34&lt;P46,Q46,$Q$15)))))))))</f>
        <v>6</v>
      </c>
    </row>
    <row r="35" spans="1:13" ht="13.15" customHeight="1" x14ac:dyDescent="0.35">
      <c r="A35" s="21" t="s">
        <v>365</v>
      </c>
      <c r="B35" s="21" t="str">
        <f t="shared" si="1"/>
        <v>SPS21XXX</v>
      </c>
      <c r="C35" s="21" t="s">
        <v>366</v>
      </c>
      <c r="D35" s="21" t="s">
        <v>176</v>
      </c>
      <c r="E35" s="22">
        <v>0</v>
      </c>
      <c r="F35" s="22">
        <v>0</v>
      </c>
      <c r="G35" s="22">
        <v>0</v>
      </c>
      <c r="H35" s="22">
        <v>0</v>
      </c>
      <c r="I35" s="22">
        <v>42.857142857142854</v>
      </c>
      <c r="J35" s="22">
        <v>42.857142857142854</v>
      </c>
      <c r="K35" s="22">
        <v>0</v>
      </c>
      <c r="L35" s="8">
        <f t="shared" si="2"/>
        <v>0</v>
      </c>
      <c r="M35" s="12">
        <f t="shared" si="4"/>
        <v>1</v>
      </c>
    </row>
    <row r="36" spans="1:13" ht="13.15" customHeight="1" x14ac:dyDescent="0.35">
      <c r="A36" s="21" t="s">
        <v>367</v>
      </c>
      <c r="B36" s="21" t="str">
        <f t="shared" si="1"/>
        <v>SPS21XXX</v>
      </c>
      <c r="C36" s="21" t="s">
        <v>368</v>
      </c>
      <c r="D36" s="21" t="s">
        <v>176</v>
      </c>
      <c r="E36" s="22">
        <v>2749822</v>
      </c>
      <c r="F36" s="22">
        <v>5410561</v>
      </c>
      <c r="G36" s="22">
        <v>125000</v>
      </c>
      <c r="H36" s="22">
        <v>66250</v>
      </c>
      <c r="I36" s="23"/>
      <c r="J36" s="22">
        <v>11.285714285714286</v>
      </c>
      <c r="K36" s="23"/>
      <c r="L36" s="8">
        <f t="shared" si="2"/>
        <v>2816072</v>
      </c>
      <c r="M36" s="12">
        <f t="shared" si="4"/>
        <v>10</v>
      </c>
    </row>
    <row r="37" spans="1:13" ht="13.15" customHeight="1" x14ac:dyDescent="0.35">
      <c r="A37" s="21" t="s">
        <v>369</v>
      </c>
      <c r="B37" s="21" t="str">
        <f t="shared" si="1"/>
        <v>SPS21XXX</v>
      </c>
      <c r="C37" s="21" t="s">
        <v>370</v>
      </c>
      <c r="D37" s="21" t="s">
        <v>176</v>
      </c>
      <c r="E37" s="22">
        <v>0</v>
      </c>
      <c r="F37" s="22">
        <v>54272</v>
      </c>
      <c r="G37" s="22">
        <v>0</v>
      </c>
      <c r="H37" s="22">
        <v>0</v>
      </c>
      <c r="I37" s="23"/>
      <c r="J37" s="22">
        <v>5.9285714285714288</v>
      </c>
      <c r="K37" s="23"/>
      <c r="L37" s="8">
        <f t="shared" si="2"/>
        <v>0</v>
      </c>
      <c r="M37" s="12">
        <f t="shared" si="4"/>
        <v>1</v>
      </c>
    </row>
    <row r="38" spans="1:13" ht="13.15" customHeight="1" x14ac:dyDescent="0.35">
      <c r="A38" s="21" t="s">
        <v>371</v>
      </c>
      <c r="B38" s="21" t="str">
        <f t="shared" si="1"/>
        <v>SPS21XXX</v>
      </c>
      <c r="C38" s="21" t="s">
        <v>372</v>
      </c>
      <c r="D38" s="21" t="s">
        <v>176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8">
        <f t="shared" si="2"/>
        <v>0</v>
      </c>
      <c r="M38" s="12">
        <f t="shared" si="4"/>
        <v>1</v>
      </c>
    </row>
    <row r="39" spans="1:13" ht="13.15" customHeight="1" x14ac:dyDescent="0.35">
      <c r="A39" s="21" t="s">
        <v>373</v>
      </c>
      <c r="B39" s="21" t="str">
        <f t="shared" si="1"/>
        <v>SPS21XXX</v>
      </c>
      <c r="C39" s="21" t="s">
        <v>374</v>
      </c>
      <c r="D39" s="21" t="s">
        <v>176</v>
      </c>
      <c r="E39" s="23"/>
      <c r="F39" s="23"/>
      <c r="G39" s="23"/>
      <c r="H39" s="23"/>
      <c r="I39" s="23"/>
      <c r="J39" s="23"/>
      <c r="K39" s="23"/>
      <c r="L39" s="8">
        <f t="shared" si="2"/>
        <v>0</v>
      </c>
      <c r="M39" s="12">
        <f t="shared" si="4"/>
        <v>1</v>
      </c>
    </row>
    <row r="40" spans="1:13" ht="13.15" customHeight="1" x14ac:dyDescent="0.35">
      <c r="A40" s="21" t="s">
        <v>375</v>
      </c>
      <c r="B40" s="21" t="str">
        <f t="shared" si="1"/>
        <v>SPS21XXX</v>
      </c>
      <c r="C40" s="21" t="s">
        <v>376</v>
      </c>
      <c r="D40" s="21" t="s">
        <v>176</v>
      </c>
      <c r="E40" s="22">
        <v>3083812</v>
      </c>
      <c r="F40" s="22">
        <v>20116036</v>
      </c>
      <c r="G40" s="22">
        <v>985000</v>
      </c>
      <c r="H40" s="22">
        <v>0</v>
      </c>
      <c r="I40" s="22">
        <v>100</v>
      </c>
      <c r="J40" s="22">
        <v>1.4285714285714286</v>
      </c>
      <c r="K40" s="23"/>
      <c r="L40" s="8">
        <f t="shared" si="2"/>
        <v>3083812</v>
      </c>
      <c r="M40" s="12">
        <f t="shared" si="4"/>
        <v>10</v>
      </c>
    </row>
    <row r="41" spans="1:13" ht="13.15" customHeight="1" x14ac:dyDescent="0.35">
      <c r="A41" s="21" t="s">
        <v>377</v>
      </c>
      <c r="B41" s="21" t="str">
        <f t="shared" si="1"/>
        <v>SPS21XXX</v>
      </c>
      <c r="C41" s="21" t="s">
        <v>378</v>
      </c>
      <c r="D41" s="21" t="s">
        <v>176</v>
      </c>
      <c r="E41" s="22">
        <v>0</v>
      </c>
      <c r="F41" s="22">
        <v>-35187</v>
      </c>
      <c r="G41" s="22">
        <v>0</v>
      </c>
      <c r="H41" s="22">
        <v>0</v>
      </c>
      <c r="I41" s="22">
        <v>8.5714285714285712</v>
      </c>
      <c r="J41" s="22">
        <v>7.1428571428571432</v>
      </c>
      <c r="K41" s="22">
        <v>0</v>
      </c>
      <c r="L41" s="8">
        <f t="shared" si="2"/>
        <v>0</v>
      </c>
      <c r="M41" s="12">
        <f t="shared" si="4"/>
        <v>1</v>
      </c>
    </row>
    <row r="42" spans="1:13" ht="13.15" customHeight="1" x14ac:dyDescent="0.35">
      <c r="A42" s="21" t="s">
        <v>379</v>
      </c>
      <c r="B42" s="21" t="str">
        <f t="shared" si="1"/>
        <v>SPS21XXX</v>
      </c>
      <c r="C42" s="21" t="s">
        <v>380</v>
      </c>
      <c r="D42" s="21" t="s">
        <v>176</v>
      </c>
      <c r="E42" s="23"/>
      <c r="F42" s="23"/>
      <c r="G42" s="23"/>
      <c r="H42" s="23"/>
      <c r="I42" s="23"/>
      <c r="J42" s="23"/>
      <c r="K42" s="23"/>
      <c r="L42" s="8">
        <f t="shared" si="2"/>
        <v>0</v>
      </c>
      <c r="M42" s="12">
        <f t="shared" si="4"/>
        <v>1</v>
      </c>
    </row>
    <row r="43" spans="1:13" ht="13.15" customHeight="1" x14ac:dyDescent="0.35">
      <c r="A43" s="21" t="s">
        <v>381</v>
      </c>
      <c r="B43" s="21" t="str">
        <f t="shared" si="1"/>
        <v>SPS21XXX</v>
      </c>
      <c r="C43" s="21" t="s">
        <v>382</v>
      </c>
      <c r="D43" s="21" t="s">
        <v>176</v>
      </c>
      <c r="E43" s="23"/>
      <c r="F43" s="23"/>
      <c r="G43" s="23"/>
      <c r="H43" s="23"/>
      <c r="I43" s="23"/>
      <c r="J43" s="23"/>
      <c r="K43" s="23"/>
      <c r="L43" s="8">
        <f t="shared" si="2"/>
        <v>0</v>
      </c>
      <c r="M43" s="12">
        <f t="shared" si="4"/>
        <v>1</v>
      </c>
    </row>
    <row r="44" spans="1:13" ht="13.15" customHeight="1" x14ac:dyDescent="0.35">
      <c r="A44" s="21" t="s">
        <v>383</v>
      </c>
      <c r="B44" s="21" t="str">
        <f t="shared" si="1"/>
        <v>SPS21XXX</v>
      </c>
      <c r="C44" s="21" t="s">
        <v>384</v>
      </c>
      <c r="D44" s="21" t="s">
        <v>176</v>
      </c>
      <c r="E44" s="23"/>
      <c r="F44" s="23"/>
      <c r="G44" s="23"/>
      <c r="H44" s="23"/>
      <c r="I44" s="23"/>
      <c r="J44" s="23"/>
      <c r="K44" s="23"/>
      <c r="L44" s="8">
        <f t="shared" si="2"/>
        <v>0</v>
      </c>
      <c r="M44" s="12">
        <f t="shared" si="4"/>
        <v>1</v>
      </c>
    </row>
    <row r="45" spans="1:13" ht="13.15" customHeight="1" x14ac:dyDescent="0.35">
      <c r="A45" s="21" t="s">
        <v>385</v>
      </c>
      <c r="B45" s="21" t="str">
        <f t="shared" si="1"/>
        <v>SPS21XXX</v>
      </c>
      <c r="C45" s="21" t="s">
        <v>386</v>
      </c>
      <c r="D45" s="21" t="s">
        <v>176</v>
      </c>
      <c r="E45" s="23"/>
      <c r="F45" s="23"/>
      <c r="G45" s="23"/>
      <c r="H45" s="23"/>
      <c r="I45" s="23"/>
      <c r="J45" s="23"/>
      <c r="K45" s="23"/>
      <c r="L45" s="8">
        <f t="shared" si="2"/>
        <v>0</v>
      </c>
      <c r="M45" s="12">
        <f t="shared" si="4"/>
        <v>1</v>
      </c>
    </row>
    <row r="46" spans="1:13" ht="13.15" customHeight="1" x14ac:dyDescent="0.35">
      <c r="A46" s="21" t="s">
        <v>387</v>
      </c>
      <c r="B46" s="21" t="str">
        <f t="shared" si="1"/>
        <v>SPS21XXX</v>
      </c>
      <c r="C46" s="21" t="s">
        <v>388</v>
      </c>
      <c r="D46" s="21" t="s">
        <v>176</v>
      </c>
      <c r="E46" s="23"/>
      <c r="F46" s="23"/>
      <c r="G46" s="23"/>
      <c r="H46" s="23"/>
      <c r="I46" s="23"/>
      <c r="J46" s="23"/>
      <c r="K46" s="23"/>
      <c r="L46" s="8">
        <f t="shared" si="2"/>
        <v>0</v>
      </c>
      <c r="M46" s="12">
        <f t="shared" si="4"/>
        <v>1</v>
      </c>
    </row>
    <row r="47" spans="1:13" ht="13.15" customHeight="1" x14ac:dyDescent="0.35">
      <c r="A47" s="21" t="s">
        <v>389</v>
      </c>
      <c r="B47" s="21" t="str">
        <f t="shared" si="1"/>
        <v>SPS21XXX</v>
      </c>
      <c r="C47" s="21" t="s">
        <v>390</v>
      </c>
      <c r="D47" s="21" t="s">
        <v>176</v>
      </c>
      <c r="E47" s="23"/>
      <c r="F47" s="22">
        <v>-1408405</v>
      </c>
      <c r="G47" s="23"/>
      <c r="H47" s="23"/>
      <c r="I47" s="23"/>
      <c r="J47" s="23"/>
      <c r="K47" s="23"/>
      <c r="L47" s="8">
        <f t="shared" si="2"/>
        <v>0</v>
      </c>
      <c r="M47" s="12">
        <f t="shared" si="4"/>
        <v>1</v>
      </c>
    </row>
    <row r="48" spans="1:13" ht="13.15" customHeight="1" x14ac:dyDescent="0.35">
      <c r="A48" s="21" t="s">
        <v>391</v>
      </c>
      <c r="B48" s="21" t="str">
        <f t="shared" si="1"/>
        <v>SPS21XXX</v>
      </c>
      <c r="C48" s="21" t="s">
        <v>392</v>
      </c>
      <c r="D48" s="21" t="s">
        <v>176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8">
        <f t="shared" si="2"/>
        <v>0</v>
      </c>
      <c r="M48" s="12">
        <f t="shared" si="4"/>
        <v>1</v>
      </c>
    </row>
    <row r="49" spans="1:13" ht="13.15" customHeight="1" x14ac:dyDescent="0.35">
      <c r="A49" s="21" t="s">
        <v>393</v>
      </c>
      <c r="B49" s="21" t="str">
        <f t="shared" si="1"/>
        <v>SPS21XXX</v>
      </c>
      <c r="C49" s="21" t="s">
        <v>394</v>
      </c>
      <c r="D49" s="21" t="s">
        <v>176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8">
        <f t="shared" si="2"/>
        <v>0</v>
      </c>
      <c r="M49" s="12">
        <f t="shared" si="4"/>
        <v>1</v>
      </c>
    </row>
    <row r="50" spans="1:13" ht="13.15" customHeight="1" x14ac:dyDescent="0.35">
      <c r="A50" s="21" t="s">
        <v>395</v>
      </c>
      <c r="B50" s="21" t="str">
        <f t="shared" si="1"/>
        <v>SPS21XXX</v>
      </c>
      <c r="C50" s="21" t="s">
        <v>396</v>
      </c>
      <c r="D50" s="21" t="s">
        <v>176</v>
      </c>
      <c r="E50" s="22">
        <v>0</v>
      </c>
      <c r="F50" s="22">
        <v>-199342</v>
      </c>
      <c r="G50" s="22">
        <v>0</v>
      </c>
      <c r="H50" s="22">
        <v>0</v>
      </c>
      <c r="I50" s="22">
        <v>14.285714285714286</v>
      </c>
      <c r="J50" s="22">
        <v>14.285714285714286</v>
      </c>
      <c r="K50" s="22">
        <v>0</v>
      </c>
      <c r="L50" s="8">
        <f t="shared" si="2"/>
        <v>0</v>
      </c>
      <c r="M50" s="12">
        <f t="shared" si="4"/>
        <v>1</v>
      </c>
    </row>
    <row r="51" spans="1:13" ht="13.15" customHeight="1" x14ac:dyDescent="0.35">
      <c r="A51" s="21" t="s">
        <v>397</v>
      </c>
      <c r="B51" s="21" t="str">
        <f t="shared" si="1"/>
        <v>SPS21XXX</v>
      </c>
      <c r="C51" s="21" t="s">
        <v>398</v>
      </c>
      <c r="D51" s="21" t="s">
        <v>176</v>
      </c>
      <c r="E51" s="23"/>
      <c r="F51" s="23"/>
      <c r="G51" s="23"/>
      <c r="H51" s="23"/>
      <c r="I51" s="23"/>
      <c r="J51" s="23"/>
      <c r="K51" s="23"/>
      <c r="L51" s="8">
        <f t="shared" si="2"/>
        <v>0</v>
      </c>
      <c r="M51" s="12">
        <f t="shared" si="4"/>
        <v>1</v>
      </c>
    </row>
    <row r="52" spans="1:13" ht="13.15" customHeight="1" x14ac:dyDescent="0.35">
      <c r="A52" s="21" t="s">
        <v>399</v>
      </c>
      <c r="B52" s="21" t="str">
        <f t="shared" si="1"/>
        <v>SPS21XXX</v>
      </c>
      <c r="C52" s="21" t="s">
        <v>400</v>
      </c>
      <c r="D52" s="21" t="s">
        <v>176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8">
        <f t="shared" si="2"/>
        <v>0</v>
      </c>
      <c r="M52" s="12">
        <f t="shared" si="4"/>
        <v>1</v>
      </c>
    </row>
    <row r="53" spans="1:13" ht="13.15" customHeight="1" x14ac:dyDescent="0.35">
      <c r="A53" s="21" t="s">
        <v>401</v>
      </c>
      <c r="B53" s="21" t="str">
        <f t="shared" si="1"/>
        <v>SPS21XXX</v>
      </c>
      <c r="C53" s="21" t="s">
        <v>402</v>
      </c>
      <c r="D53" s="21" t="s">
        <v>176</v>
      </c>
      <c r="E53" s="22">
        <v>1132255</v>
      </c>
      <c r="F53" s="22">
        <v>11303975</v>
      </c>
      <c r="G53" s="22">
        <v>13040300</v>
      </c>
      <c r="H53" s="22">
        <v>0</v>
      </c>
      <c r="I53" s="22">
        <v>1000</v>
      </c>
      <c r="J53" s="22">
        <v>0</v>
      </c>
      <c r="K53" s="22">
        <v>0</v>
      </c>
      <c r="L53" s="8">
        <f t="shared" si="2"/>
        <v>1132255</v>
      </c>
      <c r="M53" s="12">
        <f t="shared" si="4"/>
        <v>10</v>
      </c>
    </row>
    <row r="54" spans="1:13" ht="13.15" customHeight="1" x14ac:dyDescent="0.35">
      <c r="A54" s="21" t="s">
        <v>403</v>
      </c>
      <c r="B54" s="21" t="str">
        <f t="shared" si="1"/>
        <v>SPS21XXX</v>
      </c>
      <c r="C54" s="21" t="s">
        <v>404</v>
      </c>
      <c r="D54" s="21" t="s">
        <v>176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8">
        <f t="shared" si="2"/>
        <v>0</v>
      </c>
      <c r="M54" s="12">
        <f t="shared" si="4"/>
        <v>1</v>
      </c>
    </row>
    <row r="55" spans="1:13" ht="13.15" customHeight="1" x14ac:dyDescent="0.35">
      <c r="A55" s="21" t="s">
        <v>405</v>
      </c>
      <c r="B55" s="21" t="str">
        <f t="shared" si="1"/>
        <v>SPS21XXX</v>
      </c>
      <c r="C55" s="21" t="s">
        <v>406</v>
      </c>
      <c r="D55" s="21" t="s">
        <v>176</v>
      </c>
      <c r="E55" s="23"/>
      <c r="F55" s="23"/>
      <c r="G55" s="23"/>
      <c r="H55" s="23"/>
      <c r="I55" s="23"/>
      <c r="J55" s="23"/>
      <c r="K55" s="23"/>
      <c r="L55" s="8">
        <f t="shared" si="2"/>
        <v>0</v>
      </c>
      <c r="M55" s="12">
        <f t="shared" si="4"/>
        <v>1</v>
      </c>
    </row>
    <row r="56" spans="1:13" ht="13.15" customHeight="1" x14ac:dyDescent="0.35">
      <c r="A56" s="21" t="s">
        <v>407</v>
      </c>
      <c r="B56" s="21" t="str">
        <f t="shared" si="1"/>
        <v>SPS21XXX</v>
      </c>
      <c r="C56" s="21" t="s">
        <v>408</v>
      </c>
      <c r="D56" s="21" t="s">
        <v>176</v>
      </c>
      <c r="E56" s="23"/>
      <c r="F56" s="23"/>
      <c r="G56" s="23"/>
      <c r="H56" s="23"/>
      <c r="I56" s="23"/>
      <c r="J56" s="23"/>
      <c r="K56" s="23"/>
      <c r="L56" s="8">
        <f t="shared" si="2"/>
        <v>0</v>
      </c>
      <c r="M56" s="12">
        <f t="shared" si="4"/>
        <v>1</v>
      </c>
    </row>
    <row r="57" spans="1:13" ht="13.15" customHeight="1" x14ac:dyDescent="0.35">
      <c r="A57" s="21" t="s">
        <v>409</v>
      </c>
      <c r="B57" s="21" t="str">
        <f t="shared" si="1"/>
        <v>SPS21XXX</v>
      </c>
      <c r="C57" s="21" t="s">
        <v>410</v>
      </c>
      <c r="D57" s="21" t="s">
        <v>176</v>
      </c>
      <c r="E57" s="23"/>
      <c r="F57" s="23"/>
      <c r="G57" s="23"/>
      <c r="H57" s="23"/>
      <c r="I57" s="23"/>
      <c r="J57" s="23"/>
      <c r="K57" s="23"/>
      <c r="L57" s="8">
        <f t="shared" si="2"/>
        <v>0</v>
      </c>
      <c r="M57" s="12">
        <f t="shared" si="4"/>
        <v>1</v>
      </c>
    </row>
    <row r="58" spans="1:13" ht="13.15" customHeight="1" x14ac:dyDescent="0.35">
      <c r="A58" s="21" t="s">
        <v>411</v>
      </c>
      <c r="B58" s="21" t="str">
        <f t="shared" si="1"/>
        <v>SPS21XXX</v>
      </c>
      <c r="C58" s="21" t="s">
        <v>412</v>
      </c>
      <c r="D58" s="21" t="s">
        <v>176</v>
      </c>
      <c r="E58" s="22">
        <v>0</v>
      </c>
      <c r="F58" s="22">
        <v>125031</v>
      </c>
      <c r="G58" s="22">
        <v>78000</v>
      </c>
      <c r="H58" s="22">
        <v>78000</v>
      </c>
      <c r="I58" s="22">
        <v>50</v>
      </c>
      <c r="J58" s="22">
        <v>50</v>
      </c>
      <c r="K58" s="23"/>
      <c r="L58" s="8">
        <f t="shared" si="2"/>
        <v>78000</v>
      </c>
      <c r="M58" s="12">
        <f t="shared" si="4"/>
        <v>5</v>
      </c>
    </row>
    <row r="59" spans="1:13" ht="13.15" customHeight="1" x14ac:dyDescent="0.35">
      <c r="A59" s="21" t="s">
        <v>413</v>
      </c>
      <c r="B59" s="21" t="str">
        <f t="shared" si="1"/>
        <v>SPS21XXX</v>
      </c>
      <c r="C59" s="21" t="s">
        <v>414</v>
      </c>
      <c r="D59" s="21" t="s">
        <v>176</v>
      </c>
      <c r="E59" s="23"/>
      <c r="F59" s="23"/>
      <c r="G59" s="23"/>
      <c r="H59" s="23"/>
      <c r="I59" s="23"/>
      <c r="J59" s="23"/>
      <c r="K59" s="23"/>
      <c r="L59" s="8">
        <f t="shared" si="2"/>
        <v>0</v>
      </c>
      <c r="M59" s="12">
        <f t="shared" si="4"/>
        <v>1</v>
      </c>
    </row>
    <row r="60" spans="1:13" ht="13.15" customHeight="1" x14ac:dyDescent="0.35">
      <c r="A60" s="21" t="s">
        <v>415</v>
      </c>
      <c r="B60" s="21" t="str">
        <f t="shared" si="1"/>
        <v>SPS21XXX</v>
      </c>
      <c r="C60" s="21" t="s">
        <v>416</v>
      </c>
      <c r="D60" s="21" t="s">
        <v>176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3"/>
      <c r="L60" s="8">
        <f t="shared" si="2"/>
        <v>0</v>
      </c>
      <c r="M60" s="12">
        <f t="shared" si="4"/>
        <v>1</v>
      </c>
    </row>
    <row r="61" spans="1:13" ht="13.15" customHeight="1" x14ac:dyDescent="0.35">
      <c r="A61" s="21" t="s">
        <v>417</v>
      </c>
      <c r="B61" s="21" t="str">
        <f t="shared" si="1"/>
        <v>SPS21XXX</v>
      </c>
      <c r="C61" s="21" t="s">
        <v>418</v>
      </c>
      <c r="D61" s="21" t="s">
        <v>176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8">
        <f t="shared" si="2"/>
        <v>0</v>
      </c>
      <c r="M61" s="12">
        <f t="shared" si="4"/>
        <v>1</v>
      </c>
    </row>
    <row r="62" spans="1:13" ht="13.15" customHeight="1" x14ac:dyDescent="0.35">
      <c r="A62" s="21" t="s">
        <v>419</v>
      </c>
      <c r="B62" s="21" t="str">
        <f t="shared" si="1"/>
        <v>SPS21XXX</v>
      </c>
      <c r="C62" s="21" t="s">
        <v>420</v>
      </c>
      <c r="D62" s="21" t="s">
        <v>176</v>
      </c>
      <c r="E62" s="23"/>
      <c r="F62" s="23"/>
      <c r="G62" s="23"/>
      <c r="H62" s="23"/>
      <c r="I62" s="23"/>
      <c r="J62" s="23"/>
      <c r="K62" s="23"/>
      <c r="L62" s="8">
        <f t="shared" si="2"/>
        <v>0</v>
      </c>
      <c r="M62" s="12">
        <f t="shared" si="4"/>
        <v>1</v>
      </c>
    </row>
    <row r="63" spans="1:13" ht="13.15" customHeight="1" x14ac:dyDescent="0.35">
      <c r="A63" s="21" t="s">
        <v>421</v>
      </c>
      <c r="B63" s="21" t="str">
        <f t="shared" si="1"/>
        <v>SPS21XXX</v>
      </c>
      <c r="C63" s="21" t="s">
        <v>422</v>
      </c>
      <c r="D63" s="21" t="s">
        <v>176</v>
      </c>
      <c r="E63" s="22">
        <v>0</v>
      </c>
      <c r="F63" s="22">
        <v>-187688</v>
      </c>
      <c r="G63" s="22">
        <v>0</v>
      </c>
      <c r="H63" s="22">
        <v>0</v>
      </c>
      <c r="I63" s="23"/>
      <c r="J63" s="23"/>
      <c r="K63" s="23"/>
      <c r="L63" s="8">
        <f t="shared" si="2"/>
        <v>0</v>
      </c>
      <c r="M63" s="12">
        <f t="shared" si="4"/>
        <v>1</v>
      </c>
    </row>
    <row r="64" spans="1:13" ht="13.15" customHeight="1" x14ac:dyDescent="0.35">
      <c r="A64" s="21" t="s">
        <v>423</v>
      </c>
      <c r="B64" s="21" t="str">
        <f t="shared" si="1"/>
        <v>SPS21XXX</v>
      </c>
      <c r="C64" s="21" t="s">
        <v>424</v>
      </c>
      <c r="D64" s="21" t="s">
        <v>176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8">
        <f t="shared" si="2"/>
        <v>0</v>
      </c>
      <c r="M64" s="12">
        <f t="shared" si="4"/>
        <v>1</v>
      </c>
    </row>
    <row r="65" spans="1:13" ht="13.15" customHeight="1" x14ac:dyDescent="0.35">
      <c r="A65" s="21" t="s">
        <v>425</v>
      </c>
      <c r="B65" s="21" t="str">
        <f t="shared" si="1"/>
        <v>SPS21XXX</v>
      </c>
      <c r="C65" s="21" t="s">
        <v>426</v>
      </c>
      <c r="D65" s="21" t="s">
        <v>176</v>
      </c>
      <c r="E65" s="23"/>
      <c r="F65" s="23"/>
      <c r="G65" s="23"/>
      <c r="H65" s="23"/>
      <c r="I65" s="23"/>
      <c r="J65" s="23"/>
      <c r="K65" s="23"/>
      <c r="L65" s="8">
        <f t="shared" si="2"/>
        <v>0</v>
      </c>
      <c r="M65" s="12">
        <f t="shared" si="4"/>
        <v>1</v>
      </c>
    </row>
    <row r="66" spans="1:13" ht="13.15" customHeight="1" x14ac:dyDescent="0.35">
      <c r="A66" s="21" t="s">
        <v>427</v>
      </c>
      <c r="B66" s="21" t="str">
        <f t="shared" si="1"/>
        <v>SPS21XXX</v>
      </c>
      <c r="C66" s="21" t="s">
        <v>428</v>
      </c>
      <c r="D66" s="21" t="s">
        <v>176</v>
      </c>
      <c r="E66" s="23"/>
      <c r="F66" s="23"/>
      <c r="G66" s="23"/>
      <c r="H66" s="23"/>
      <c r="I66" s="23"/>
      <c r="J66" s="23"/>
      <c r="K66" s="23"/>
      <c r="L66" s="8">
        <f t="shared" si="2"/>
        <v>0</v>
      </c>
      <c r="M66" s="12">
        <f t="shared" ref="M66:M97" si="5">IF(L66&lt;$P$6,$Q$6,IF(L66&lt;$P$7,$Q$7,IF(L66&lt;$P$8,$Q$8,IF(L66&lt;$P$9,$Q$9,IF(L66&lt;$P$10,$Q$10,IF(L66&lt;$P$11,$Q$11,IF(L66&lt;$P$12,$Q$12,IF(L66&lt;P77,Q77,IF(L66&lt;P78,Q78,$Q$15)))))))))</f>
        <v>1</v>
      </c>
    </row>
    <row r="67" spans="1:13" ht="13.15" customHeight="1" x14ac:dyDescent="0.35">
      <c r="A67" s="21" t="s">
        <v>429</v>
      </c>
      <c r="B67" s="21" t="str">
        <f t="shared" ref="B67:B106" si="6">REPLACE(A67,6,3,"XXX")</f>
        <v>SPS21XXX</v>
      </c>
      <c r="C67" s="21" t="s">
        <v>430</v>
      </c>
      <c r="D67" s="21" t="s">
        <v>176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8">
        <f t="shared" ref="L67:L106" si="7">E67+(I67*K67)+H67</f>
        <v>0</v>
      </c>
      <c r="M67" s="12">
        <f t="shared" si="5"/>
        <v>1</v>
      </c>
    </row>
    <row r="68" spans="1:13" ht="13.15" customHeight="1" x14ac:dyDescent="0.35">
      <c r="A68" s="21" t="s">
        <v>431</v>
      </c>
      <c r="B68" s="21" t="str">
        <f t="shared" si="6"/>
        <v>SPS21XXX</v>
      </c>
      <c r="C68" s="21" t="s">
        <v>432</v>
      </c>
      <c r="D68" s="21" t="s">
        <v>176</v>
      </c>
      <c r="E68" s="23"/>
      <c r="F68" s="23"/>
      <c r="G68" s="23"/>
      <c r="H68" s="23"/>
      <c r="I68" s="23"/>
      <c r="J68" s="23"/>
      <c r="K68" s="23"/>
      <c r="L68" s="8">
        <f t="shared" si="7"/>
        <v>0</v>
      </c>
      <c r="M68" s="12">
        <f t="shared" si="5"/>
        <v>1</v>
      </c>
    </row>
    <row r="69" spans="1:13" ht="13.15" customHeight="1" x14ac:dyDescent="0.35">
      <c r="A69" s="21" t="s">
        <v>433</v>
      </c>
      <c r="B69" s="21" t="str">
        <f t="shared" si="6"/>
        <v>SPS21XXX</v>
      </c>
      <c r="C69" s="21" t="s">
        <v>434</v>
      </c>
      <c r="D69" s="21" t="s">
        <v>176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8">
        <f t="shared" si="7"/>
        <v>0</v>
      </c>
      <c r="M69" s="12">
        <f t="shared" si="5"/>
        <v>1</v>
      </c>
    </row>
    <row r="70" spans="1:13" ht="13.15" customHeight="1" x14ac:dyDescent="0.35">
      <c r="A70" s="21" t="s">
        <v>435</v>
      </c>
      <c r="B70" s="21" t="str">
        <f t="shared" si="6"/>
        <v>SPS21XXX</v>
      </c>
      <c r="C70" s="21" t="s">
        <v>436</v>
      </c>
      <c r="D70" s="21" t="s">
        <v>176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8">
        <f t="shared" si="7"/>
        <v>0</v>
      </c>
      <c r="M70" s="12">
        <f t="shared" si="5"/>
        <v>1</v>
      </c>
    </row>
    <row r="71" spans="1:13" ht="13.15" customHeight="1" x14ac:dyDescent="0.35">
      <c r="A71" s="21" t="s">
        <v>437</v>
      </c>
      <c r="B71" s="21" t="str">
        <f t="shared" si="6"/>
        <v>SPS21XXX</v>
      </c>
      <c r="C71" s="21" t="s">
        <v>438</v>
      </c>
      <c r="D71" s="21" t="s">
        <v>176</v>
      </c>
      <c r="E71" s="23"/>
      <c r="F71" s="23"/>
      <c r="G71" s="23"/>
      <c r="H71" s="23"/>
      <c r="I71" s="23"/>
      <c r="J71" s="23"/>
      <c r="K71" s="23"/>
      <c r="L71" s="8">
        <f t="shared" si="7"/>
        <v>0</v>
      </c>
      <c r="M71" s="12">
        <f t="shared" si="5"/>
        <v>1</v>
      </c>
    </row>
    <row r="72" spans="1:13" ht="13.15" customHeight="1" x14ac:dyDescent="0.35">
      <c r="A72" s="21" t="s">
        <v>439</v>
      </c>
      <c r="B72" s="21" t="str">
        <f t="shared" si="6"/>
        <v>SPS21XXX</v>
      </c>
      <c r="C72" s="21" t="s">
        <v>440</v>
      </c>
      <c r="D72" s="21" t="s">
        <v>176</v>
      </c>
      <c r="E72" s="22">
        <v>1144066</v>
      </c>
      <c r="F72" s="22">
        <v>2966140</v>
      </c>
      <c r="G72" s="23"/>
      <c r="H72" s="23"/>
      <c r="I72" s="23"/>
      <c r="J72" s="23"/>
      <c r="K72" s="23"/>
      <c r="L72" s="8">
        <f t="shared" si="7"/>
        <v>1144066</v>
      </c>
      <c r="M72" s="12">
        <f t="shared" si="5"/>
        <v>10</v>
      </c>
    </row>
    <row r="73" spans="1:13" ht="13.15" customHeight="1" x14ac:dyDescent="0.35">
      <c r="A73" s="21" t="s">
        <v>441</v>
      </c>
      <c r="B73" s="21" t="str">
        <f t="shared" si="6"/>
        <v>SPS21XXX</v>
      </c>
      <c r="C73" s="21" t="s">
        <v>442</v>
      </c>
      <c r="D73" s="21" t="s">
        <v>176</v>
      </c>
      <c r="E73" s="23"/>
      <c r="F73" s="23"/>
      <c r="G73" s="23"/>
      <c r="H73" s="23"/>
      <c r="I73" s="23"/>
      <c r="J73" s="23"/>
      <c r="K73" s="23"/>
      <c r="L73" s="8">
        <f t="shared" si="7"/>
        <v>0</v>
      </c>
      <c r="M73" s="12">
        <f t="shared" si="5"/>
        <v>1</v>
      </c>
    </row>
    <row r="74" spans="1:13" ht="13.15" customHeight="1" x14ac:dyDescent="0.35">
      <c r="A74" s="21" t="s">
        <v>443</v>
      </c>
      <c r="B74" s="21" t="str">
        <f t="shared" si="6"/>
        <v>SPS21XXX</v>
      </c>
      <c r="C74" s="21" t="s">
        <v>444</v>
      </c>
      <c r="D74" s="21" t="s">
        <v>176</v>
      </c>
      <c r="E74" s="23"/>
      <c r="F74" s="23"/>
      <c r="G74" s="23"/>
      <c r="H74" s="23"/>
      <c r="I74" s="23"/>
      <c r="J74" s="23"/>
      <c r="K74" s="23"/>
      <c r="L74" s="8">
        <f t="shared" si="7"/>
        <v>0</v>
      </c>
      <c r="M74" s="12">
        <f t="shared" si="5"/>
        <v>1</v>
      </c>
    </row>
    <row r="75" spans="1:13" ht="13.15" customHeight="1" x14ac:dyDescent="0.35">
      <c r="A75" s="21" t="s">
        <v>445</v>
      </c>
      <c r="B75" s="21" t="str">
        <f t="shared" si="6"/>
        <v>SPS21XXX</v>
      </c>
      <c r="C75" s="21" t="s">
        <v>446</v>
      </c>
      <c r="D75" s="21" t="s">
        <v>176</v>
      </c>
      <c r="E75" s="23"/>
      <c r="F75" s="23"/>
      <c r="G75" s="23"/>
      <c r="H75" s="23"/>
      <c r="I75" s="23"/>
      <c r="J75" s="23"/>
      <c r="K75" s="23"/>
      <c r="L75" s="8">
        <f t="shared" si="7"/>
        <v>0</v>
      </c>
      <c r="M75" s="12">
        <f t="shared" si="5"/>
        <v>1</v>
      </c>
    </row>
    <row r="76" spans="1:13" ht="13.15" customHeight="1" x14ac:dyDescent="0.35">
      <c r="A76" s="21" t="s">
        <v>447</v>
      </c>
      <c r="B76" s="21" t="str">
        <f t="shared" si="6"/>
        <v>SPS21XXX</v>
      </c>
      <c r="C76" s="21" t="s">
        <v>448</v>
      </c>
      <c r="D76" s="21" t="s">
        <v>176</v>
      </c>
      <c r="E76" s="23"/>
      <c r="F76" s="23"/>
      <c r="G76" s="23"/>
      <c r="H76" s="23"/>
      <c r="I76" s="23"/>
      <c r="J76" s="23"/>
      <c r="K76" s="23"/>
      <c r="L76" s="8">
        <f t="shared" si="7"/>
        <v>0</v>
      </c>
      <c r="M76" s="12">
        <f t="shared" si="5"/>
        <v>1</v>
      </c>
    </row>
    <row r="77" spans="1:13" ht="13.15" customHeight="1" x14ac:dyDescent="0.35">
      <c r="A77" s="21" t="s">
        <v>449</v>
      </c>
      <c r="B77" s="21" t="str">
        <f t="shared" si="6"/>
        <v>SPS21XXX</v>
      </c>
      <c r="C77" s="21" t="s">
        <v>450</v>
      </c>
      <c r="D77" s="21" t="s">
        <v>176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8">
        <f t="shared" si="7"/>
        <v>0</v>
      </c>
      <c r="M77" s="12">
        <f t="shared" si="5"/>
        <v>1</v>
      </c>
    </row>
    <row r="78" spans="1:13" ht="13.15" customHeight="1" x14ac:dyDescent="0.35">
      <c r="A78" s="21" t="s">
        <v>451</v>
      </c>
      <c r="B78" s="21" t="str">
        <f t="shared" si="6"/>
        <v>SPS21XXX</v>
      </c>
      <c r="C78" s="21" t="s">
        <v>452</v>
      </c>
      <c r="D78" s="21" t="s">
        <v>176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8">
        <f t="shared" si="7"/>
        <v>0</v>
      </c>
      <c r="M78" s="12">
        <f t="shared" si="5"/>
        <v>1</v>
      </c>
    </row>
    <row r="79" spans="1:13" ht="13.15" customHeight="1" x14ac:dyDescent="0.35">
      <c r="A79" s="21" t="s">
        <v>453</v>
      </c>
      <c r="B79" s="21" t="str">
        <f t="shared" si="6"/>
        <v>SPS21XXX</v>
      </c>
      <c r="C79" s="21" t="s">
        <v>454</v>
      </c>
      <c r="D79" s="21" t="s">
        <v>176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8">
        <f t="shared" si="7"/>
        <v>0</v>
      </c>
      <c r="M79" s="12">
        <f t="shared" si="5"/>
        <v>1</v>
      </c>
    </row>
    <row r="80" spans="1:13" ht="13.15" customHeight="1" x14ac:dyDescent="0.35">
      <c r="A80" s="21" t="s">
        <v>455</v>
      </c>
      <c r="B80" s="21" t="str">
        <f t="shared" si="6"/>
        <v>SPS21XXX</v>
      </c>
      <c r="C80" s="21" t="s">
        <v>456</v>
      </c>
      <c r="D80" s="21" t="s">
        <v>176</v>
      </c>
      <c r="E80" s="23"/>
      <c r="F80" s="23"/>
      <c r="G80" s="23"/>
      <c r="H80" s="23"/>
      <c r="I80" s="23"/>
      <c r="J80" s="23"/>
      <c r="K80" s="23"/>
      <c r="L80" s="8">
        <f t="shared" si="7"/>
        <v>0</v>
      </c>
      <c r="M80" s="12">
        <f t="shared" si="5"/>
        <v>1</v>
      </c>
    </row>
    <row r="81" spans="1:13" ht="13.15" customHeight="1" x14ac:dyDescent="0.35">
      <c r="A81" s="21" t="s">
        <v>457</v>
      </c>
      <c r="B81" s="21" t="str">
        <f t="shared" si="6"/>
        <v>SPS21XXX</v>
      </c>
      <c r="C81" s="21" t="s">
        <v>458</v>
      </c>
      <c r="D81" s="21" t="s">
        <v>176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8">
        <f t="shared" si="7"/>
        <v>0</v>
      </c>
      <c r="M81" s="12">
        <f t="shared" si="5"/>
        <v>1</v>
      </c>
    </row>
    <row r="82" spans="1:13" ht="13.15" customHeight="1" x14ac:dyDescent="0.35">
      <c r="A82" s="21" t="s">
        <v>459</v>
      </c>
      <c r="B82" s="21" t="str">
        <f t="shared" si="6"/>
        <v>SPS21XXX</v>
      </c>
      <c r="C82" s="21" t="s">
        <v>460</v>
      </c>
      <c r="D82" s="21" t="s">
        <v>176</v>
      </c>
      <c r="E82" s="22">
        <v>2037660</v>
      </c>
      <c r="F82" s="22">
        <v>4152559</v>
      </c>
      <c r="G82" s="22">
        <v>0</v>
      </c>
      <c r="H82" s="22">
        <v>0</v>
      </c>
      <c r="I82" s="22">
        <v>0</v>
      </c>
      <c r="J82" s="22">
        <v>100</v>
      </c>
      <c r="K82" s="22">
        <v>0</v>
      </c>
      <c r="L82" s="8">
        <f t="shared" si="7"/>
        <v>2037660</v>
      </c>
      <c r="M82" s="12">
        <f t="shared" si="5"/>
        <v>10</v>
      </c>
    </row>
    <row r="83" spans="1:13" ht="13.15" customHeight="1" x14ac:dyDescent="0.35">
      <c r="A83" s="21" t="s">
        <v>461</v>
      </c>
      <c r="B83" s="21" t="str">
        <f t="shared" si="6"/>
        <v>SPS21XXX</v>
      </c>
      <c r="C83" s="21" t="s">
        <v>462</v>
      </c>
      <c r="D83" s="21" t="s">
        <v>176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8">
        <f t="shared" si="7"/>
        <v>0</v>
      </c>
      <c r="M83" s="12">
        <f t="shared" si="5"/>
        <v>1</v>
      </c>
    </row>
    <row r="84" spans="1:13" ht="13.15" customHeight="1" x14ac:dyDescent="0.35">
      <c r="A84" s="21" t="s">
        <v>463</v>
      </c>
      <c r="B84" s="21" t="str">
        <f t="shared" si="6"/>
        <v>SPS21XXX</v>
      </c>
      <c r="C84" s="21" t="s">
        <v>464</v>
      </c>
      <c r="D84" s="21" t="s">
        <v>176</v>
      </c>
      <c r="E84" s="23"/>
      <c r="F84" s="22">
        <v>-879038</v>
      </c>
      <c r="G84" s="23"/>
      <c r="H84" s="23"/>
      <c r="I84" s="23"/>
      <c r="J84" s="23"/>
      <c r="K84" s="23"/>
      <c r="L84" s="8">
        <f t="shared" si="7"/>
        <v>0</v>
      </c>
      <c r="M84" s="12">
        <f t="shared" si="5"/>
        <v>1</v>
      </c>
    </row>
    <row r="85" spans="1:13" ht="13.15" customHeight="1" x14ac:dyDescent="0.35">
      <c r="A85" s="21" t="s">
        <v>465</v>
      </c>
      <c r="B85" s="21" t="str">
        <f t="shared" si="6"/>
        <v>SPS21XXX</v>
      </c>
      <c r="C85" s="21" t="s">
        <v>466</v>
      </c>
      <c r="D85" s="21" t="s">
        <v>176</v>
      </c>
      <c r="E85" s="22">
        <v>0</v>
      </c>
      <c r="F85" s="23"/>
      <c r="G85" s="23"/>
      <c r="H85" s="23"/>
      <c r="I85" s="23"/>
      <c r="J85" s="22">
        <v>100</v>
      </c>
      <c r="K85" s="22">
        <v>0</v>
      </c>
      <c r="L85" s="8">
        <f t="shared" si="7"/>
        <v>0</v>
      </c>
      <c r="M85" s="12">
        <f t="shared" si="5"/>
        <v>1</v>
      </c>
    </row>
    <row r="86" spans="1:13" ht="13.15" customHeight="1" x14ac:dyDescent="0.35">
      <c r="A86" s="21" t="s">
        <v>467</v>
      </c>
      <c r="B86" s="21" t="str">
        <f t="shared" si="6"/>
        <v>SPS21XXX</v>
      </c>
      <c r="C86" s="21" t="s">
        <v>468</v>
      </c>
      <c r="D86" s="21" t="s">
        <v>176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8">
        <f t="shared" si="7"/>
        <v>0</v>
      </c>
      <c r="M86" s="12">
        <f t="shared" si="5"/>
        <v>1</v>
      </c>
    </row>
    <row r="87" spans="1:13" ht="13.15" customHeight="1" x14ac:dyDescent="0.35">
      <c r="A87" s="21" t="s">
        <v>469</v>
      </c>
      <c r="B87" s="21" t="str">
        <f t="shared" si="6"/>
        <v>SPS21XXX</v>
      </c>
      <c r="C87" s="21" t="s">
        <v>470</v>
      </c>
      <c r="D87" s="21" t="s">
        <v>176</v>
      </c>
      <c r="E87" s="22">
        <v>0</v>
      </c>
      <c r="F87" s="22">
        <v>-267496</v>
      </c>
      <c r="G87" s="23"/>
      <c r="H87" s="23"/>
      <c r="I87" s="23"/>
      <c r="J87" s="23"/>
      <c r="K87" s="23"/>
      <c r="L87" s="8">
        <f t="shared" si="7"/>
        <v>0</v>
      </c>
      <c r="M87" s="12">
        <f t="shared" si="5"/>
        <v>1</v>
      </c>
    </row>
    <row r="88" spans="1:13" ht="13.15" customHeight="1" x14ac:dyDescent="0.35">
      <c r="A88" s="21" t="s">
        <v>471</v>
      </c>
      <c r="B88" s="21" t="str">
        <f t="shared" si="6"/>
        <v>SPS21XXX</v>
      </c>
      <c r="C88" s="21" t="s">
        <v>472</v>
      </c>
      <c r="D88" s="21" t="s">
        <v>176</v>
      </c>
      <c r="E88" s="23"/>
      <c r="F88" s="23"/>
      <c r="G88" s="23"/>
      <c r="H88" s="23"/>
      <c r="I88" s="23"/>
      <c r="J88" s="23"/>
      <c r="K88" s="23"/>
      <c r="L88" s="8">
        <f t="shared" si="7"/>
        <v>0</v>
      </c>
      <c r="M88" s="12">
        <f t="shared" si="5"/>
        <v>1</v>
      </c>
    </row>
    <row r="89" spans="1:13" ht="13.15" customHeight="1" x14ac:dyDescent="0.35">
      <c r="A89" s="21" t="s">
        <v>473</v>
      </c>
      <c r="B89" s="21" t="str">
        <f t="shared" si="6"/>
        <v>SPS21XXX</v>
      </c>
      <c r="C89" s="21" t="s">
        <v>474</v>
      </c>
      <c r="D89" s="21" t="s">
        <v>176</v>
      </c>
      <c r="E89" s="23"/>
      <c r="F89" s="23"/>
      <c r="G89" s="23"/>
      <c r="H89" s="23"/>
      <c r="I89" s="23"/>
      <c r="J89" s="23"/>
      <c r="K89" s="23"/>
      <c r="L89" s="8">
        <f t="shared" si="7"/>
        <v>0</v>
      </c>
      <c r="M89" s="12">
        <f t="shared" si="5"/>
        <v>1</v>
      </c>
    </row>
    <row r="90" spans="1:13" ht="13.15" customHeight="1" x14ac:dyDescent="0.35">
      <c r="A90" s="21" t="s">
        <v>475</v>
      </c>
      <c r="B90" s="21" t="str">
        <f t="shared" si="6"/>
        <v>SPS21XXX</v>
      </c>
      <c r="C90" s="21" t="s">
        <v>476</v>
      </c>
      <c r="D90" s="21" t="s">
        <v>176</v>
      </c>
      <c r="E90" s="23"/>
      <c r="F90" s="23"/>
      <c r="G90" s="23"/>
      <c r="H90" s="23"/>
      <c r="I90" s="23"/>
      <c r="J90" s="23"/>
      <c r="K90" s="23"/>
      <c r="L90" s="8">
        <f t="shared" si="7"/>
        <v>0</v>
      </c>
      <c r="M90" s="12">
        <f t="shared" si="5"/>
        <v>1</v>
      </c>
    </row>
    <row r="91" spans="1:13" ht="13.15" customHeight="1" x14ac:dyDescent="0.35">
      <c r="A91" s="21" t="s">
        <v>477</v>
      </c>
      <c r="B91" s="21" t="str">
        <f t="shared" si="6"/>
        <v>SPS21XXX</v>
      </c>
      <c r="C91" s="21" t="s">
        <v>478</v>
      </c>
      <c r="D91" s="21" t="s">
        <v>176</v>
      </c>
      <c r="E91" s="22">
        <v>0</v>
      </c>
      <c r="F91" s="22">
        <v>-23823</v>
      </c>
      <c r="G91" s="22">
        <v>9000</v>
      </c>
      <c r="H91" s="22">
        <v>9000</v>
      </c>
      <c r="I91" s="22">
        <v>21.428571428571427</v>
      </c>
      <c r="J91" s="22">
        <v>21.428571428571427</v>
      </c>
      <c r="K91" s="22">
        <v>0</v>
      </c>
      <c r="L91" s="8">
        <f t="shared" si="7"/>
        <v>9000</v>
      </c>
      <c r="M91" s="12">
        <f t="shared" si="5"/>
        <v>2</v>
      </c>
    </row>
    <row r="92" spans="1:13" ht="13.15" customHeight="1" x14ac:dyDescent="0.35">
      <c r="A92" s="21" t="s">
        <v>479</v>
      </c>
      <c r="B92" s="21" t="str">
        <f t="shared" si="6"/>
        <v>SPS21XXX</v>
      </c>
      <c r="C92" s="21" t="s">
        <v>480</v>
      </c>
      <c r="D92" s="21" t="s">
        <v>176</v>
      </c>
      <c r="E92" s="23"/>
      <c r="F92" s="23"/>
      <c r="G92" s="23"/>
      <c r="H92" s="23"/>
      <c r="I92" s="23"/>
      <c r="J92" s="23"/>
      <c r="K92" s="23"/>
      <c r="L92" s="8">
        <f t="shared" si="7"/>
        <v>0</v>
      </c>
      <c r="M92" s="12">
        <f t="shared" si="5"/>
        <v>1</v>
      </c>
    </row>
    <row r="93" spans="1:13" ht="13.15" customHeight="1" x14ac:dyDescent="0.35">
      <c r="A93" s="21" t="s">
        <v>481</v>
      </c>
      <c r="B93" s="21" t="str">
        <f t="shared" si="6"/>
        <v>SPS21XXX</v>
      </c>
      <c r="C93" s="21" t="s">
        <v>482</v>
      </c>
      <c r="D93" s="21" t="s">
        <v>176</v>
      </c>
      <c r="E93" s="23"/>
      <c r="F93" s="23"/>
      <c r="G93" s="23"/>
      <c r="H93" s="23"/>
      <c r="I93" s="23"/>
      <c r="J93" s="23"/>
      <c r="K93" s="23"/>
      <c r="L93" s="8">
        <f t="shared" si="7"/>
        <v>0</v>
      </c>
      <c r="M93" s="12">
        <f t="shared" si="5"/>
        <v>1</v>
      </c>
    </row>
    <row r="94" spans="1:13" ht="13.15" customHeight="1" x14ac:dyDescent="0.35">
      <c r="A94" s="21" t="s">
        <v>483</v>
      </c>
      <c r="B94" s="21" t="str">
        <f t="shared" si="6"/>
        <v>SPS21XXX</v>
      </c>
      <c r="C94" s="21" t="s">
        <v>484</v>
      </c>
      <c r="D94" s="21" t="s">
        <v>176</v>
      </c>
      <c r="E94" s="23"/>
      <c r="F94" s="23"/>
      <c r="G94" s="23"/>
      <c r="H94" s="23"/>
      <c r="I94" s="23"/>
      <c r="J94" s="23"/>
      <c r="K94" s="23"/>
      <c r="L94" s="8">
        <f t="shared" si="7"/>
        <v>0</v>
      </c>
      <c r="M94" s="12">
        <f t="shared" si="5"/>
        <v>1</v>
      </c>
    </row>
    <row r="95" spans="1:13" ht="13.15" customHeight="1" x14ac:dyDescent="0.35">
      <c r="A95" s="21" t="s">
        <v>485</v>
      </c>
      <c r="B95" s="21" t="str">
        <f t="shared" si="6"/>
        <v>SPS21XXX</v>
      </c>
      <c r="C95" s="21" t="s">
        <v>486</v>
      </c>
      <c r="D95" s="21" t="s">
        <v>176</v>
      </c>
      <c r="E95" s="23"/>
      <c r="F95" s="23"/>
      <c r="G95" s="23"/>
      <c r="H95" s="23"/>
      <c r="I95" s="23"/>
      <c r="J95" s="23"/>
      <c r="K95" s="23"/>
      <c r="L95" s="8">
        <f t="shared" si="7"/>
        <v>0</v>
      </c>
      <c r="M95" s="12">
        <f t="shared" si="5"/>
        <v>1</v>
      </c>
    </row>
    <row r="96" spans="1:13" ht="13.15" customHeight="1" x14ac:dyDescent="0.35">
      <c r="A96" s="21" t="s">
        <v>487</v>
      </c>
      <c r="B96" s="21" t="str">
        <f t="shared" si="6"/>
        <v>SPS21XXX</v>
      </c>
      <c r="C96" s="21" t="s">
        <v>488</v>
      </c>
      <c r="D96" s="21" t="s">
        <v>176</v>
      </c>
      <c r="E96" s="23"/>
      <c r="F96" s="23"/>
      <c r="G96" s="23"/>
      <c r="H96" s="23"/>
      <c r="I96" s="23"/>
      <c r="J96" s="23"/>
      <c r="K96" s="23"/>
      <c r="L96" s="8">
        <f t="shared" si="7"/>
        <v>0</v>
      </c>
      <c r="M96" s="12">
        <f t="shared" si="5"/>
        <v>1</v>
      </c>
    </row>
    <row r="97" spans="1:13" ht="13.15" customHeight="1" x14ac:dyDescent="0.35">
      <c r="A97" s="21" t="s">
        <v>489</v>
      </c>
      <c r="B97" s="21" t="str">
        <f t="shared" si="6"/>
        <v>SPS21XXX</v>
      </c>
      <c r="C97" s="21" t="s">
        <v>490</v>
      </c>
      <c r="D97" s="21" t="s">
        <v>176</v>
      </c>
      <c r="E97" s="22">
        <v>0</v>
      </c>
      <c r="F97" s="22">
        <v>754823</v>
      </c>
      <c r="G97" s="22">
        <v>0</v>
      </c>
      <c r="H97" s="22">
        <v>0</v>
      </c>
      <c r="I97" s="22">
        <v>57.142857142857146</v>
      </c>
      <c r="J97" s="22">
        <v>57.142857142857146</v>
      </c>
      <c r="K97" s="22">
        <v>11.428571428571429</v>
      </c>
      <c r="L97" s="8">
        <f t="shared" si="7"/>
        <v>653.06122448979602</v>
      </c>
      <c r="M97" s="12">
        <f t="shared" si="5"/>
        <v>1</v>
      </c>
    </row>
    <row r="98" spans="1:13" ht="13.15" customHeight="1" x14ac:dyDescent="0.35">
      <c r="A98" s="21" t="s">
        <v>491</v>
      </c>
      <c r="B98" s="21" t="str">
        <f t="shared" si="6"/>
        <v>SPS21XXX</v>
      </c>
      <c r="C98" s="21" t="s">
        <v>492</v>
      </c>
      <c r="D98" s="21" t="s">
        <v>176</v>
      </c>
      <c r="E98" s="22">
        <v>0</v>
      </c>
      <c r="F98" s="22">
        <v>635145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8">
        <f t="shared" si="7"/>
        <v>0</v>
      </c>
      <c r="M98" s="12">
        <f t="shared" ref="M98:M106" si="8">IF(L98&lt;$P$6,$Q$6,IF(L98&lt;$P$7,$Q$7,IF(L98&lt;$P$8,$Q$8,IF(L98&lt;$P$9,$Q$9,IF(L98&lt;$P$10,$Q$10,IF(L98&lt;$P$11,$Q$11,IF(L98&lt;$P$12,$Q$12,IF(L98&lt;P109,Q109,IF(L98&lt;P110,Q110,$Q$15)))))))))</f>
        <v>1</v>
      </c>
    </row>
    <row r="99" spans="1:13" ht="13.15" customHeight="1" x14ac:dyDescent="0.35">
      <c r="A99" s="21" t="s">
        <v>493</v>
      </c>
      <c r="B99" s="21" t="str">
        <f t="shared" si="6"/>
        <v>SPS21XXX</v>
      </c>
      <c r="C99" s="21" t="s">
        <v>494</v>
      </c>
      <c r="D99" s="21" t="s">
        <v>176</v>
      </c>
      <c r="E99" s="22">
        <v>0</v>
      </c>
      <c r="F99" s="22">
        <v>0</v>
      </c>
      <c r="G99" s="22">
        <v>0</v>
      </c>
      <c r="H99" s="22">
        <v>0</v>
      </c>
      <c r="I99" s="22">
        <v>1000</v>
      </c>
      <c r="J99" s="22">
        <v>100</v>
      </c>
      <c r="K99" s="23"/>
      <c r="L99" s="8">
        <f t="shared" si="7"/>
        <v>0</v>
      </c>
      <c r="M99" s="12">
        <f t="shared" si="8"/>
        <v>1</v>
      </c>
    </row>
    <row r="100" spans="1:13" ht="13.15" customHeight="1" x14ac:dyDescent="0.35">
      <c r="A100" s="21" t="s">
        <v>495</v>
      </c>
      <c r="B100" s="21" t="str">
        <f t="shared" si="6"/>
        <v>SPS21XXX</v>
      </c>
      <c r="C100" s="21" t="s">
        <v>496</v>
      </c>
      <c r="D100" s="21" t="s">
        <v>176</v>
      </c>
      <c r="E100" s="23"/>
      <c r="F100" s="23"/>
      <c r="G100" s="23"/>
      <c r="H100" s="23"/>
      <c r="I100" s="23"/>
      <c r="J100" s="23"/>
      <c r="K100" s="23"/>
      <c r="L100" s="8">
        <f t="shared" si="7"/>
        <v>0</v>
      </c>
      <c r="M100" s="12">
        <f t="shared" si="8"/>
        <v>1</v>
      </c>
    </row>
    <row r="101" spans="1:13" ht="13.15" customHeight="1" x14ac:dyDescent="0.35">
      <c r="A101" s="21" t="s">
        <v>497</v>
      </c>
      <c r="B101" s="21" t="str">
        <f t="shared" si="6"/>
        <v>SPS21XXX</v>
      </c>
      <c r="C101" s="21" t="s">
        <v>498</v>
      </c>
      <c r="D101" s="21" t="s">
        <v>176</v>
      </c>
      <c r="E101" s="23"/>
      <c r="F101" s="23"/>
      <c r="G101" s="23"/>
      <c r="H101" s="23"/>
      <c r="I101" s="23"/>
      <c r="J101" s="23"/>
      <c r="K101" s="23"/>
      <c r="L101" s="8">
        <f t="shared" si="7"/>
        <v>0</v>
      </c>
      <c r="M101" s="12">
        <f t="shared" si="8"/>
        <v>1</v>
      </c>
    </row>
    <row r="102" spans="1:13" ht="13.15" customHeight="1" x14ac:dyDescent="0.35">
      <c r="A102" s="21" t="s">
        <v>499</v>
      </c>
      <c r="B102" s="21" t="str">
        <f t="shared" si="6"/>
        <v>SPS21XXX</v>
      </c>
      <c r="C102" s="21" t="s">
        <v>500</v>
      </c>
      <c r="D102" s="21" t="s">
        <v>176</v>
      </c>
      <c r="E102" s="22">
        <v>0</v>
      </c>
      <c r="F102" s="22">
        <v>69276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8">
        <f t="shared" si="7"/>
        <v>0</v>
      </c>
      <c r="M102" s="12">
        <f t="shared" si="8"/>
        <v>1</v>
      </c>
    </row>
    <row r="103" spans="1:13" ht="13.15" customHeight="1" x14ac:dyDescent="0.35">
      <c r="A103" s="21" t="s">
        <v>501</v>
      </c>
      <c r="B103" s="21" t="str">
        <f t="shared" si="6"/>
        <v>SPS21XXX</v>
      </c>
      <c r="C103" s="21" t="s">
        <v>502</v>
      </c>
      <c r="D103" s="21" t="s">
        <v>176</v>
      </c>
      <c r="E103" s="23"/>
      <c r="F103" s="23"/>
      <c r="G103" s="23"/>
      <c r="H103" s="23"/>
      <c r="I103" s="23"/>
      <c r="J103" s="23"/>
      <c r="K103" s="23"/>
      <c r="L103" s="8">
        <f t="shared" si="7"/>
        <v>0</v>
      </c>
      <c r="M103" s="12">
        <f t="shared" si="8"/>
        <v>1</v>
      </c>
    </row>
    <row r="104" spans="1:13" ht="13.15" customHeight="1" x14ac:dyDescent="0.35">
      <c r="A104" s="21" t="s">
        <v>503</v>
      </c>
      <c r="B104" s="21" t="str">
        <f t="shared" si="6"/>
        <v>SPS21XXX</v>
      </c>
      <c r="C104" s="21" t="s">
        <v>504</v>
      </c>
      <c r="D104" s="21" t="s">
        <v>176</v>
      </c>
      <c r="E104" s="23"/>
      <c r="F104" s="23"/>
      <c r="G104" s="23"/>
      <c r="H104" s="23"/>
      <c r="I104" s="23"/>
      <c r="J104" s="23"/>
      <c r="K104" s="23"/>
      <c r="L104" s="8">
        <f t="shared" si="7"/>
        <v>0</v>
      </c>
      <c r="M104" s="12">
        <f t="shared" si="8"/>
        <v>1</v>
      </c>
    </row>
    <row r="105" spans="1:13" ht="13.15" customHeight="1" x14ac:dyDescent="0.35">
      <c r="A105" s="21" t="s">
        <v>505</v>
      </c>
      <c r="B105" s="21" t="str">
        <f t="shared" si="6"/>
        <v>SPS21XXX</v>
      </c>
      <c r="C105" s="21" t="s">
        <v>506</v>
      </c>
      <c r="D105" s="21" t="s">
        <v>176</v>
      </c>
      <c r="E105" s="23"/>
      <c r="F105" s="23"/>
      <c r="G105" s="23"/>
      <c r="H105" s="23"/>
      <c r="I105" s="23"/>
      <c r="J105" s="23"/>
      <c r="K105" s="23"/>
      <c r="L105" s="8">
        <f t="shared" si="7"/>
        <v>0</v>
      </c>
      <c r="M105" s="12">
        <f t="shared" si="8"/>
        <v>1</v>
      </c>
    </row>
    <row r="106" spans="1:13" ht="13.15" customHeight="1" x14ac:dyDescent="0.35">
      <c r="A106" s="21" t="s">
        <v>507</v>
      </c>
      <c r="B106" s="21" t="str">
        <f t="shared" si="6"/>
        <v>SPS21XXX</v>
      </c>
      <c r="C106" s="21" t="s">
        <v>508</v>
      </c>
      <c r="D106" s="21" t="s">
        <v>176</v>
      </c>
      <c r="E106" s="22">
        <v>285</v>
      </c>
      <c r="F106" s="22">
        <v>33736</v>
      </c>
      <c r="G106" s="22">
        <v>120000</v>
      </c>
      <c r="H106" s="22">
        <v>120000</v>
      </c>
      <c r="I106" s="22">
        <v>0</v>
      </c>
      <c r="J106" s="22">
        <v>7.1428571428571432</v>
      </c>
      <c r="K106" s="22">
        <v>0</v>
      </c>
      <c r="L106" s="8">
        <f t="shared" si="7"/>
        <v>120285</v>
      </c>
      <c r="M106" s="12">
        <f t="shared" si="8"/>
        <v>6</v>
      </c>
    </row>
  </sheetData>
  <sheetProtection algorithmName="SHA-512" hashValue="6uO7ndTfKBtjE1hjDnhTNIWq5h9p+JpqIRBoBUSPnQqosW/9HgR2yv2s/WH6oRCCyB8I8JiaYjFfbjhMorXQYg==" saltValue="Xkw+e+srg7ygK6XzZhfSxA==" spinCount="100000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5"/>
  <sheetViews>
    <sheetView tabSelected="1" workbookViewId="0">
      <pane ySplit="1" topLeftCell="A2" activePane="bottomLeft" state="frozen"/>
      <selection pane="bottomLeft" sqref="A1:XFD1048576"/>
    </sheetView>
  </sheetViews>
  <sheetFormatPr defaultRowHeight="14.5" x14ac:dyDescent="0.35"/>
  <cols>
    <col min="1" max="1" width="13.08984375" style="8" hidden="1" customWidth="1"/>
    <col min="2" max="2" width="14.453125" style="8" customWidth="1"/>
    <col min="3" max="3" width="48.453125" style="8" hidden="1" customWidth="1"/>
    <col min="4" max="4" width="10.08984375" style="6" bestFit="1" customWidth="1"/>
    <col min="5" max="8" width="8.90625" style="8"/>
    <col min="9" max="16384" width="8.7265625" style="8"/>
  </cols>
  <sheetData>
    <row r="1" spans="1:8" ht="58" x14ac:dyDescent="0.35">
      <c r="A1" s="24" t="s">
        <v>178</v>
      </c>
      <c r="B1" s="24" t="s">
        <v>521</v>
      </c>
      <c r="C1" s="24" t="s">
        <v>179</v>
      </c>
      <c r="D1" s="25" t="s">
        <v>180</v>
      </c>
      <c r="E1" s="26" t="s">
        <v>509</v>
      </c>
      <c r="F1" s="27" t="s">
        <v>510</v>
      </c>
      <c r="G1" s="27" t="s">
        <v>511</v>
      </c>
      <c r="H1" s="28" t="s">
        <v>512</v>
      </c>
    </row>
    <row r="2" spans="1:8" x14ac:dyDescent="0.35">
      <c r="A2" s="29" t="s">
        <v>19</v>
      </c>
      <c r="B2" s="29" t="str">
        <f>REPLACE(A2,6,3,"XXX")</f>
        <v>SPS21XXX</v>
      </c>
      <c r="C2" s="29" t="s">
        <v>18</v>
      </c>
      <c r="D2" s="6" t="s">
        <v>174</v>
      </c>
      <c r="E2" s="12">
        <f>IF(D2="A",VLOOKUP($A2,'input data CAT A 8_4'!A:P,16,FALSE),0)</f>
        <v>9</v>
      </c>
      <c r="F2" s="12">
        <f>IF($D2="B",VLOOKUP($A2,'input data CAT B'!$A:$M,13,FALSE),0)</f>
        <v>0</v>
      </c>
      <c r="G2" s="12">
        <f>IF($D2="C",VLOOKUP($A2,'input data CAT C'!$A:$M,13,FALSE),0)</f>
        <v>0</v>
      </c>
      <c r="H2" s="12">
        <f>E2+F2+G2</f>
        <v>9</v>
      </c>
    </row>
    <row r="3" spans="1:8" x14ac:dyDescent="0.35">
      <c r="A3" s="29" t="s">
        <v>99</v>
      </c>
      <c r="B3" s="29" t="str">
        <f t="shared" ref="B3:B66" si="0">REPLACE(A3,6,3,"XXX")</f>
        <v>SPS21XXX</v>
      </c>
      <c r="C3" s="29" t="s">
        <v>98</v>
      </c>
      <c r="D3" s="6" t="s">
        <v>174</v>
      </c>
      <c r="E3" s="12">
        <f>IF(D3="A",VLOOKUP($A3,'input data CAT A 8_4'!A:P,16,FALSE),0)</f>
        <v>9</v>
      </c>
      <c r="F3" s="12">
        <f>IF($D3="B",VLOOKUP($A3,'input data CAT B'!$A:$M,13,FALSE),0)</f>
        <v>0</v>
      </c>
      <c r="G3" s="12">
        <f>IF($D3="C",VLOOKUP($A3,'input data CAT C'!$A:$M,13,FALSE),0)</f>
        <v>0</v>
      </c>
      <c r="H3" s="12">
        <f t="shared" ref="H3:H66" si="1">E3+F3+G3</f>
        <v>9</v>
      </c>
    </row>
    <row r="4" spans="1:8" x14ac:dyDescent="0.35">
      <c r="A4" s="29" t="s">
        <v>7</v>
      </c>
      <c r="B4" s="29" t="str">
        <f t="shared" si="0"/>
        <v>SPS21XXX</v>
      </c>
      <c r="C4" s="29" t="s">
        <v>6</v>
      </c>
      <c r="D4" s="6" t="s">
        <v>174</v>
      </c>
      <c r="E4" s="12">
        <f>IF(D4="A",VLOOKUP($A4,'input data CAT A 8_4'!A:P,16,FALSE),0)</f>
        <v>3</v>
      </c>
      <c r="F4" s="12">
        <f>IF($D4="B",VLOOKUP($A4,'input data CAT B'!$A:$M,13,FALSE),0)</f>
        <v>0</v>
      </c>
      <c r="G4" s="12">
        <f>IF($D4="C",VLOOKUP($A4,'input data CAT C'!$A:$M,13,FALSE),0)</f>
        <v>0</v>
      </c>
      <c r="H4" s="12">
        <f t="shared" si="1"/>
        <v>3</v>
      </c>
    </row>
    <row r="5" spans="1:8" x14ac:dyDescent="0.35">
      <c r="A5" s="29" t="s">
        <v>141</v>
      </c>
      <c r="B5" s="29" t="str">
        <f t="shared" si="0"/>
        <v>SPS21XXX</v>
      </c>
      <c r="C5" s="29" t="s">
        <v>140</v>
      </c>
      <c r="D5" s="6" t="s">
        <v>174</v>
      </c>
      <c r="E5" s="12">
        <f>IF(D5="A",VLOOKUP($A5,'input data CAT A 8_4'!A:P,16,FALSE),0)</f>
        <v>3</v>
      </c>
      <c r="F5" s="12">
        <f>IF($D5="B",VLOOKUP($A5,'input data CAT B'!$A:$M,13,FALSE),0)</f>
        <v>0</v>
      </c>
      <c r="G5" s="12">
        <f>IF($D5="C",VLOOKUP($A5,'input data CAT C'!$A:$M,13,FALSE),0)</f>
        <v>0</v>
      </c>
      <c r="H5" s="12">
        <f t="shared" si="1"/>
        <v>3</v>
      </c>
    </row>
    <row r="6" spans="1:8" x14ac:dyDescent="0.35">
      <c r="A6" s="29" t="s">
        <v>53</v>
      </c>
      <c r="B6" s="29" t="str">
        <f t="shared" si="0"/>
        <v>SPS21XXX</v>
      </c>
      <c r="C6" s="29" t="s">
        <v>52</v>
      </c>
      <c r="D6" s="6" t="s">
        <v>174</v>
      </c>
      <c r="E6" s="12">
        <f>IF(D6="A",VLOOKUP($A6,'input data CAT A 8_4'!A:P,16,FALSE),0)</f>
        <v>9</v>
      </c>
      <c r="F6" s="12">
        <f>IF($D6="B",VLOOKUP($A6,'input data CAT B'!$A:$M,13,FALSE),0)</f>
        <v>0</v>
      </c>
      <c r="G6" s="12">
        <f>IF($D6="C",VLOOKUP($A6,'input data CAT C'!$A:$M,13,FALSE),0)</f>
        <v>0</v>
      </c>
      <c r="H6" s="12">
        <f t="shared" si="1"/>
        <v>9</v>
      </c>
    </row>
    <row r="7" spans="1:8" x14ac:dyDescent="0.35">
      <c r="A7" s="29" t="s">
        <v>129</v>
      </c>
      <c r="B7" s="29" t="str">
        <f t="shared" si="0"/>
        <v>SPS21XXX</v>
      </c>
      <c r="C7" s="29" t="s">
        <v>128</v>
      </c>
      <c r="D7" s="6" t="s">
        <v>174</v>
      </c>
      <c r="E7" s="12">
        <f>IF(D7="A",VLOOKUP($A7,'input data CAT A 8_4'!A:P,16,FALSE),0)</f>
        <v>6</v>
      </c>
      <c r="F7" s="12">
        <f>IF($D7="B",VLOOKUP($A7,'input data CAT B'!$A:$M,13,FALSE),0)</f>
        <v>0</v>
      </c>
      <c r="G7" s="12">
        <f>IF($D7="C",VLOOKUP($A7,'input data CAT C'!$A:$M,13,FALSE),0)</f>
        <v>0</v>
      </c>
      <c r="H7" s="12">
        <f t="shared" si="1"/>
        <v>6</v>
      </c>
    </row>
    <row r="8" spans="1:8" x14ac:dyDescent="0.35">
      <c r="A8" s="29" t="s">
        <v>61</v>
      </c>
      <c r="B8" s="29" t="str">
        <f t="shared" si="0"/>
        <v>SPS21XXX</v>
      </c>
      <c r="C8" s="29" t="s">
        <v>60</v>
      </c>
      <c r="D8" s="6" t="s">
        <v>174</v>
      </c>
      <c r="E8" s="12">
        <f>IF(D8="A",VLOOKUP($A8,'input data CAT A 8_4'!A:P,16,FALSE),0)</f>
        <v>4</v>
      </c>
      <c r="F8" s="12">
        <f>IF($D8="B",VLOOKUP($A8,'input data CAT B'!$A:$M,13,FALSE),0)</f>
        <v>0</v>
      </c>
      <c r="G8" s="12">
        <f>IF($D8="C",VLOOKUP($A8,'input data CAT C'!$A:$M,13,FALSE),0)</f>
        <v>0</v>
      </c>
      <c r="H8" s="12">
        <f t="shared" si="1"/>
        <v>4</v>
      </c>
    </row>
    <row r="9" spans="1:8" x14ac:dyDescent="0.35">
      <c r="A9" s="29" t="s">
        <v>49</v>
      </c>
      <c r="B9" s="29" t="str">
        <f t="shared" si="0"/>
        <v>SPS21XXX</v>
      </c>
      <c r="C9" s="29" t="s">
        <v>48</v>
      </c>
      <c r="D9" s="6" t="s">
        <v>174</v>
      </c>
      <c r="E9" s="12">
        <f>IF(D9="A",VLOOKUP($A9,'input data CAT A 8_4'!A:P,16,FALSE),0)</f>
        <v>9</v>
      </c>
      <c r="F9" s="12">
        <f>IF($D9="B",VLOOKUP($A9,'input data CAT B'!$A:$M,13,FALSE),0)</f>
        <v>0</v>
      </c>
      <c r="G9" s="12">
        <f>IF($D9="C",VLOOKUP($A9,'input data CAT C'!$A:$M,13,FALSE),0)</f>
        <v>0</v>
      </c>
      <c r="H9" s="12">
        <f t="shared" si="1"/>
        <v>9</v>
      </c>
    </row>
    <row r="10" spans="1:8" x14ac:dyDescent="0.35">
      <c r="A10" s="29" t="s">
        <v>69</v>
      </c>
      <c r="B10" s="29" t="str">
        <f t="shared" si="0"/>
        <v>SPS21XXX</v>
      </c>
      <c r="C10" s="29" t="s">
        <v>68</v>
      </c>
      <c r="D10" s="6" t="s">
        <v>174</v>
      </c>
      <c r="E10" s="12">
        <f>IF(D10="A",VLOOKUP($A10,'input data CAT A 8_4'!A:P,16,FALSE),0)</f>
        <v>9</v>
      </c>
      <c r="F10" s="12">
        <f>IF($D10="B",VLOOKUP($A10,'input data CAT B'!$A:$M,13,FALSE),0)</f>
        <v>0</v>
      </c>
      <c r="G10" s="12">
        <f>IF($D10="C",VLOOKUP($A10,'input data CAT C'!$A:$M,13,FALSE),0)</f>
        <v>0</v>
      </c>
      <c r="H10" s="12">
        <f t="shared" si="1"/>
        <v>9</v>
      </c>
    </row>
    <row r="11" spans="1:8" x14ac:dyDescent="0.35">
      <c r="A11" s="29" t="s">
        <v>31</v>
      </c>
      <c r="B11" s="29" t="str">
        <f t="shared" si="0"/>
        <v>SPS21XXX</v>
      </c>
      <c r="C11" s="29" t="s">
        <v>30</v>
      </c>
      <c r="D11" s="6" t="s">
        <v>174</v>
      </c>
      <c r="E11" s="12">
        <f>IF(D11="A",VLOOKUP($A11,'input data CAT A 8_4'!A:P,16,FALSE),0)</f>
        <v>6</v>
      </c>
      <c r="F11" s="12">
        <f>IF($D11="B",VLOOKUP($A11,'input data CAT B'!$A:$M,13,FALSE),0)</f>
        <v>0</v>
      </c>
      <c r="G11" s="12">
        <f>IF($D11="C",VLOOKUP($A11,'input data CAT C'!$A:$M,13,FALSE),0)</f>
        <v>0</v>
      </c>
      <c r="H11" s="12">
        <f t="shared" si="1"/>
        <v>6</v>
      </c>
    </row>
    <row r="12" spans="1:8" x14ac:dyDescent="0.35">
      <c r="A12" s="29" t="s">
        <v>117</v>
      </c>
      <c r="B12" s="29" t="str">
        <f t="shared" si="0"/>
        <v>SPS21XXX</v>
      </c>
      <c r="C12" s="29" t="s">
        <v>116</v>
      </c>
      <c r="D12" s="6" t="s">
        <v>174</v>
      </c>
      <c r="E12" s="12">
        <f>IF(D12="A",VLOOKUP($A12,'input data CAT A 8_4'!A:P,16,FALSE),0)</f>
        <v>9</v>
      </c>
      <c r="F12" s="12">
        <f>IF($D12="B",VLOOKUP($A12,'input data CAT B'!$A:$M,13,FALSE),0)</f>
        <v>0</v>
      </c>
      <c r="G12" s="12">
        <f>IF($D12="C",VLOOKUP($A12,'input data CAT C'!$A:$M,13,FALSE),0)</f>
        <v>0</v>
      </c>
      <c r="H12" s="12">
        <f t="shared" si="1"/>
        <v>9</v>
      </c>
    </row>
    <row r="13" spans="1:8" x14ac:dyDescent="0.35">
      <c r="A13" s="29" t="s">
        <v>161</v>
      </c>
      <c r="B13" s="29" t="str">
        <f t="shared" si="0"/>
        <v>SPS21XXX</v>
      </c>
      <c r="C13" s="29" t="s">
        <v>160</v>
      </c>
      <c r="D13" s="6" t="s">
        <v>174</v>
      </c>
      <c r="E13" s="12">
        <f>IF(D13="A",VLOOKUP($A13,'input data CAT A 8_4'!A:P,16,FALSE),0)</f>
        <v>9</v>
      </c>
      <c r="F13" s="12">
        <f>IF($D13="B",VLOOKUP($A13,'input data CAT B'!$A:$M,13,FALSE),0)</f>
        <v>0</v>
      </c>
      <c r="G13" s="12">
        <f>IF($D13="C",VLOOKUP($A13,'input data CAT C'!$A:$M,13,FALSE),0)</f>
        <v>0</v>
      </c>
      <c r="H13" s="12">
        <f t="shared" si="1"/>
        <v>9</v>
      </c>
    </row>
    <row r="14" spans="1:8" x14ac:dyDescent="0.35">
      <c r="A14" s="29" t="s">
        <v>17</v>
      </c>
      <c r="B14" s="29" t="str">
        <f t="shared" si="0"/>
        <v>SPS21XXX</v>
      </c>
      <c r="C14" s="29" t="s">
        <v>16</v>
      </c>
      <c r="D14" s="6" t="s">
        <v>174</v>
      </c>
      <c r="E14" s="12">
        <f>IF(D14="A",VLOOKUP($A14,'input data CAT A 8_4'!A:P,16,FALSE),0)</f>
        <v>6</v>
      </c>
      <c r="F14" s="12">
        <f>IF($D14="B",VLOOKUP($A14,'input data CAT B'!$A:$M,13,FALSE),0)</f>
        <v>0</v>
      </c>
      <c r="G14" s="12">
        <f>IF($D14="C",VLOOKUP($A14,'input data CAT C'!$A:$M,13,FALSE),0)</f>
        <v>0</v>
      </c>
      <c r="H14" s="12">
        <f t="shared" si="1"/>
        <v>6</v>
      </c>
    </row>
    <row r="15" spans="1:8" x14ac:dyDescent="0.35">
      <c r="A15" s="29" t="s">
        <v>79</v>
      </c>
      <c r="B15" s="29" t="str">
        <f t="shared" si="0"/>
        <v>SPS21XXX</v>
      </c>
      <c r="C15" s="29" t="s">
        <v>78</v>
      </c>
      <c r="D15" s="6" t="s">
        <v>174</v>
      </c>
      <c r="E15" s="12">
        <f>IF(D15="A",VLOOKUP($A15,'input data CAT A 8_4'!A:P,16,FALSE),0)</f>
        <v>9</v>
      </c>
      <c r="F15" s="12">
        <f>IF($D15="B",VLOOKUP($A15,'input data CAT B'!$A:$M,13,FALSE),0)</f>
        <v>0</v>
      </c>
      <c r="G15" s="12">
        <f>IF($D15="C",VLOOKUP($A15,'input data CAT C'!$A:$M,13,FALSE),0)</f>
        <v>0</v>
      </c>
      <c r="H15" s="12">
        <f t="shared" si="1"/>
        <v>9</v>
      </c>
    </row>
    <row r="16" spans="1:8" x14ac:dyDescent="0.35">
      <c r="A16" s="29" t="s">
        <v>127</v>
      </c>
      <c r="B16" s="29" t="str">
        <f t="shared" si="0"/>
        <v>SPS21XXX</v>
      </c>
      <c r="C16" s="29" t="s">
        <v>126</v>
      </c>
      <c r="D16" s="6" t="s">
        <v>174</v>
      </c>
      <c r="E16" s="12">
        <f>IF(D16="A",VLOOKUP($A16,'input data CAT A 8_4'!A:P,16,FALSE),0)</f>
        <v>10</v>
      </c>
      <c r="F16" s="12">
        <f>IF($D16="B",VLOOKUP($A16,'input data CAT B'!$A:$M,13,FALSE),0)</f>
        <v>0</v>
      </c>
      <c r="G16" s="12">
        <f>IF($D16="C",VLOOKUP($A16,'input data CAT C'!$A:$M,13,FALSE),0)</f>
        <v>0</v>
      </c>
      <c r="H16" s="12">
        <f t="shared" si="1"/>
        <v>10</v>
      </c>
    </row>
    <row r="17" spans="1:8" x14ac:dyDescent="0.35">
      <c r="A17" s="29" t="s">
        <v>97</v>
      </c>
      <c r="B17" s="29" t="str">
        <f t="shared" si="0"/>
        <v>SPS21XXX</v>
      </c>
      <c r="C17" s="29" t="s">
        <v>96</v>
      </c>
      <c r="D17" s="6" t="s">
        <v>174</v>
      </c>
      <c r="E17" s="12">
        <f>IF(D17="A",VLOOKUP($A17,'input data CAT A 8_4'!A:P,16,FALSE),0)</f>
        <v>6</v>
      </c>
      <c r="F17" s="12">
        <f>IF($D17="B",VLOOKUP($A17,'input data CAT B'!$A:$M,13,FALSE),0)</f>
        <v>0</v>
      </c>
      <c r="G17" s="12">
        <f>IF($D17="C",VLOOKUP($A17,'input data CAT C'!$A:$M,13,FALSE),0)</f>
        <v>0</v>
      </c>
      <c r="H17" s="12">
        <f t="shared" si="1"/>
        <v>6</v>
      </c>
    </row>
    <row r="18" spans="1:8" x14ac:dyDescent="0.35">
      <c r="A18" s="29" t="s">
        <v>89</v>
      </c>
      <c r="B18" s="29" t="str">
        <f t="shared" si="0"/>
        <v>SPS21XXX</v>
      </c>
      <c r="C18" s="29" t="s">
        <v>88</v>
      </c>
      <c r="D18" s="6" t="s">
        <v>174</v>
      </c>
      <c r="E18" s="12">
        <f>IF(D18="A",VLOOKUP($A18,'input data CAT A 8_4'!A:P,16,FALSE),0)</f>
        <v>6</v>
      </c>
      <c r="F18" s="12">
        <f>IF($D18="B",VLOOKUP($A18,'input data CAT B'!$A:$M,13,FALSE),0)</f>
        <v>0</v>
      </c>
      <c r="G18" s="12">
        <f>IF($D18="C",VLOOKUP($A18,'input data CAT C'!$A:$M,13,FALSE),0)</f>
        <v>0</v>
      </c>
      <c r="H18" s="12">
        <f t="shared" si="1"/>
        <v>6</v>
      </c>
    </row>
    <row r="19" spans="1:8" x14ac:dyDescent="0.35">
      <c r="A19" s="29" t="s">
        <v>133</v>
      </c>
      <c r="B19" s="29" t="str">
        <f t="shared" si="0"/>
        <v>SPS21XXX</v>
      </c>
      <c r="C19" s="29" t="s">
        <v>132</v>
      </c>
      <c r="D19" s="6" t="s">
        <v>174</v>
      </c>
      <c r="E19" s="12">
        <f>IF(D19="A",VLOOKUP($A19,'input data CAT A 8_4'!A:P,16,FALSE),0)</f>
        <v>3</v>
      </c>
      <c r="F19" s="12">
        <f>IF($D19="B",VLOOKUP($A19,'input data CAT B'!$A:$M,13,FALSE),0)</f>
        <v>0</v>
      </c>
      <c r="G19" s="12">
        <f>IF($D19="C",VLOOKUP($A19,'input data CAT C'!$A:$M,13,FALSE),0)</f>
        <v>0</v>
      </c>
      <c r="H19" s="12">
        <f t="shared" si="1"/>
        <v>3</v>
      </c>
    </row>
    <row r="20" spans="1:8" x14ac:dyDescent="0.35">
      <c r="A20" s="29" t="s">
        <v>13</v>
      </c>
      <c r="B20" s="29" t="str">
        <f t="shared" si="0"/>
        <v>SPS21XXX</v>
      </c>
      <c r="C20" s="29" t="s">
        <v>12</v>
      </c>
      <c r="D20" s="6" t="s">
        <v>174</v>
      </c>
      <c r="E20" s="12">
        <f>IF(D20="A",VLOOKUP($A20,'input data CAT A 8_4'!A:P,16,FALSE),0)</f>
        <v>9</v>
      </c>
      <c r="F20" s="12">
        <f>IF($D20="B",VLOOKUP($A20,'input data CAT B'!$A:$M,13,FALSE),0)</f>
        <v>0</v>
      </c>
      <c r="G20" s="12">
        <f>IF($D20="C",VLOOKUP($A20,'input data CAT C'!$A:$M,13,FALSE),0)</f>
        <v>0</v>
      </c>
      <c r="H20" s="12">
        <f t="shared" si="1"/>
        <v>9</v>
      </c>
    </row>
    <row r="21" spans="1:8" x14ac:dyDescent="0.35">
      <c r="A21" s="29" t="s">
        <v>73</v>
      </c>
      <c r="B21" s="29" t="str">
        <f t="shared" si="0"/>
        <v>SPS21XXX</v>
      </c>
      <c r="C21" s="29" t="s">
        <v>72</v>
      </c>
      <c r="D21" s="6" t="s">
        <v>174</v>
      </c>
      <c r="E21" s="12">
        <f>IF(D21="A",VLOOKUP($A21,'input data CAT A 8_4'!A:P,16,FALSE),0)</f>
        <v>10</v>
      </c>
      <c r="F21" s="12">
        <f>IF($D21="B",VLOOKUP($A21,'input data CAT B'!$A:$M,13,FALSE),0)</f>
        <v>0</v>
      </c>
      <c r="G21" s="12">
        <f>IF($D21="C",VLOOKUP($A21,'input data CAT C'!$A:$M,13,FALSE),0)</f>
        <v>0</v>
      </c>
      <c r="H21" s="12">
        <f t="shared" si="1"/>
        <v>10</v>
      </c>
    </row>
    <row r="22" spans="1:8" x14ac:dyDescent="0.35">
      <c r="A22" s="29" t="s">
        <v>59</v>
      </c>
      <c r="B22" s="29" t="str">
        <f t="shared" si="0"/>
        <v>SPS21XXX</v>
      </c>
      <c r="C22" s="29" t="s">
        <v>58</v>
      </c>
      <c r="D22" s="6" t="s">
        <v>174</v>
      </c>
      <c r="E22" s="12">
        <f>IF(D22="A",VLOOKUP($A22,'input data CAT A 8_4'!A:P,16,FALSE),0)</f>
        <v>9</v>
      </c>
      <c r="F22" s="12">
        <f>IF($D22="B",VLOOKUP($A22,'input data CAT B'!$A:$M,13,FALSE),0)</f>
        <v>0</v>
      </c>
      <c r="G22" s="12">
        <f>IF($D22="C",VLOOKUP($A22,'input data CAT C'!$A:$M,13,FALSE),0)</f>
        <v>0</v>
      </c>
      <c r="H22" s="12">
        <f t="shared" si="1"/>
        <v>9</v>
      </c>
    </row>
    <row r="23" spans="1:8" x14ac:dyDescent="0.35">
      <c r="A23" s="29" t="s">
        <v>137</v>
      </c>
      <c r="B23" s="29" t="str">
        <f t="shared" si="0"/>
        <v>SPS21XXX</v>
      </c>
      <c r="C23" s="29" t="s">
        <v>136</v>
      </c>
      <c r="D23" s="6" t="s">
        <v>174</v>
      </c>
      <c r="E23" s="12">
        <f>IF(D23="A",VLOOKUP($A23,'input data CAT A 8_4'!A:P,16,FALSE),0)</f>
        <v>5</v>
      </c>
      <c r="F23" s="12">
        <f>IF($D23="B",VLOOKUP($A23,'input data CAT B'!$A:$M,13,FALSE),0)</f>
        <v>0</v>
      </c>
      <c r="G23" s="12">
        <f>IF($D23="C",VLOOKUP($A23,'input data CAT C'!$A:$M,13,FALSE),0)</f>
        <v>0</v>
      </c>
      <c r="H23" s="12">
        <f t="shared" si="1"/>
        <v>5</v>
      </c>
    </row>
    <row r="24" spans="1:8" x14ac:dyDescent="0.35">
      <c r="A24" s="29" t="s">
        <v>81</v>
      </c>
      <c r="B24" s="29" t="str">
        <f t="shared" si="0"/>
        <v>SPS21XXX</v>
      </c>
      <c r="C24" s="29" t="s">
        <v>80</v>
      </c>
      <c r="D24" s="6" t="s">
        <v>174</v>
      </c>
      <c r="E24" s="12">
        <f>IF(D24="A",VLOOKUP($A24,'input data CAT A 8_4'!A:P,16,FALSE),0)</f>
        <v>10</v>
      </c>
      <c r="F24" s="12">
        <f>IF($D24="B",VLOOKUP($A24,'input data CAT B'!$A:$M,13,FALSE),0)</f>
        <v>0</v>
      </c>
      <c r="G24" s="12">
        <f>IF($D24="C",VLOOKUP($A24,'input data CAT C'!$A:$M,13,FALSE),0)</f>
        <v>0</v>
      </c>
      <c r="H24" s="12">
        <f t="shared" si="1"/>
        <v>10</v>
      </c>
    </row>
    <row r="25" spans="1:8" x14ac:dyDescent="0.35">
      <c r="A25" s="29" t="s">
        <v>147</v>
      </c>
      <c r="B25" s="29" t="str">
        <f t="shared" si="0"/>
        <v>SPS21XXX</v>
      </c>
      <c r="C25" s="29" t="s">
        <v>146</v>
      </c>
      <c r="D25" s="6" t="s">
        <v>174</v>
      </c>
      <c r="E25" s="12">
        <f>IF(D25="A",VLOOKUP($A25,'input data CAT A 8_4'!A:P,16,FALSE),0)</f>
        <v>6</v>
      </c>
      <c r="F25" s="12">
        <f>IF($D25="B",VLOOKUP($A25,'input data CAT B'!$A:$M,13,FALSE),0)</f>
        <v>0</v>
      </c>
      <c r="G25" s="12">
        <f>IF($D25="C",VLOOKUP($A25,'input data CAT C'!$A:$M,13,FALSE),0)</f>
        <v>0</v>
      </c>
      <c r="H25" s="12">
        <f t="shared" si="1"/>
        <v>6</v>
      </c>
    </row>
    <row r="26" spans="1:8" x14ac:dyDescent="0.35">
      <c r="A26" s="29" t="s">
        <v>37</v>
      </c>
      <c r="B26" s="29" t="str">
        <f t="shared" si="0"/>
        <v>SPS21XXX</v>
      </c>
      <c r="C26" s="29" t="s">
        <v>36</v>
      </c>
      <c r="D26" s="6" t="s">
        <v>174</v>
      </c>
      <c r="E26" s="12">
        <f>IF(D26="A",VLOOKUP($A26,'input data CAT A 8_4'!A:P,16,FALSE),0)</f>
        <v>1</v>
      </c>
      <c r="F26" s="12">
        <f>IF($D26="B",VLOOKUP($A26,'input data CAT B'!$A:$M,13,FALSE),0)</f>
        <v>0</v>
      </c>
      <c r="G26" s="12">
        <f>IF($D26="C",VLOOKUP($A26,'input data CAT C'!$A:$M,13,FALSE),0)</f>
        <v>0</v>
      </c>
      <c r="H26" s="12">
        <f t="shared" si="1"/>
        <v>1</v>
      </c>
    </row>
    <row r="27" spans="1:8" x14ac:dyDescent="0.35">
      <c r="A27" s="29" t="s">
        <v>39</v>
      </c>
      <c r="B27" s="29" t="str">
        <f t="shared" si="0"/>
        <v>SPS21XXX</v>
      </c>
      <c r="C27" s="29" t="s">
        <v>38</v>
      </c>
      <c r="D27" s="6" t="s">
        <v>174</v>
      </c>
      <c r="E27" s="12">
        <f>IF(D27="A",VLOOKUP($A27,'input data CAT A 8_4'!A:P,16,FALSE),0)</f>
        <v>9</v>
      </c>
      <c r="F27" s="12">
        <f>IF($D27="B",VLOOKUP($A27,'input data CAT B'!$A:$M,13,FALSE),0)</f>
        <v>0</v>
      </c>
      <c r="G27" s="12">
        <f>IF($D27="C",VLOOKUP($A27,'input data CAT C'!$A:$M,13,FALSE),0)</f>
        <v>0</v>
      </c>
      <c r="H27" s="12">
        <f t="shared" si="1"/>
        <v>9</v>
      </c>
    </row>
    <row r="28" spans="1:8" x14ac:dyDescent="0.35">
      <c r="A28" s="29" t="s">
        <v>93</v>
      </c>
      <c r="B28" s="29" t="str">
        <f t="shared" si="0"/>
        <v>SPS21XXX</v>
      </c>
      <c r="C28" s="29" t="s">
        <v>92</v>
      </c>
      <c r="D28" s="6" t="s">
        <v>174</v>
      </c>
      <c r="E28" s="12">
        <f>IF(D28="A",VLOOKUP($A28,'input data CAT A 8_4'!A:P,16,FALSE),0)</f>
        <v>1</v>
      </c>
      <c r="F28" s="12">
        <f>IF($D28="B",VLOOKUP($A28,'input data CAT B'!$A:$M,13,FALSE),0)</f>
        <v>0</v>
      </c>
      <c r="G28" s="12">
        <f>IF($D28="C",VLOOKUP($A28,'input data CAT C'!$A:$M,13,FALSE),0)</f>
        <v>0</v>
      </c>
      <c r="H28" s="12">
        <f t="shared" si="1"/>
        <v>1</v>
      </c>
    </row>
    <row r="29" spans="1:8" x14ac:dyDescent="0.35">
      <c r="A29" s="29" t="s">
        <v>65</v>
      </c>
      <c r="B29" s="29" t="str">
        <f t="shared" si="0"/>
        <v>SPS21XXX</v>
      </c>
      <c r="C29" s="29" t="s">
        <v>64</v>
      </c>
      <c r="D29" s="6" t="s">
        <v>174</v>
      </c>
      <c r="E29" s="12">
        <f>IF(D29="A",VLOOKUP($A29,'input data CAT A 8_4'!A:P,16,FALSE),0)</f>
        <v>9</v>
      </c>
      <c r="F29" s="12">
        <f>IF($D29="B",VLOOKUP($A29,'input data CAT B'!$A:$M,13,FALSE),0)</f>
        <v>0</v>
      </c>
      <c r="G29" s="12">
        <f>IF($D29="C",VLOOKUP($A29,'input data CAT C'!$A:$M,13,FALSE),0)</f>
        <v>0</v>
      </c>
      <c r="H29" s="12">
        <f t="shared" si="1"/>
        <v>9</v>
      </c>
    </row>
    <row r="30" spans="1:8" x14ac:dyDescent="0.35">
      <c r="A30" s="29" t="s">
        <v>29</v>
      </c>
      <c r="B30" s="29" t="str">
        <f t="shared" si="0"/>
        <v>SPS21XXX</v>
      </c>
      <c r="C30" s="29" t="s">
        <v>28</v>
      </c>
      <c r="D30" s="6" t="s">
        <v>174</v>
      </c>
      <c r="E30" s="12">
        <f>IF(D30="A",VLOOKUP($A30,'input data CAT A 8_4'!A:P,16,FALSE),0)</f>
        <v>9</v>
      </c>
      <c r="F30" s="12">
        <f>IF($D30="B",VLOOKUP($A30,'input data CAT B'!$A:$M,13,FALSE),0)</f>
        <v>0</v>
      </c>
      <c r="G30" s="12">
        <f>IF($D30="C",VLOOKUP($A30,'input data CAT C'!$A:$M,13,FALSE),0)</f>
        <v>0</v>
      </c>
      <c r="H30" s="12">
        <f t="shared" si="1"/>
        <v>9</v>
      </c>
    </row>
    <row r="31" spans="1:8" x14ac:dyDescent="0.35">
      <c r="A31" s="29" t="s">
        <v>47</v>
      </c>
      <c r="B31" s="29" t="str">
        <f t="shared" si="0"/>
        <v>SPS21XXX</v>
      </c>
      <c r="C31" s="29" t="s">
        <v>46</v>
      </c>
      <c r="D31" s="6" t="s">
        <v>174</v>
      </c>
      <c r="E31" s="12">
        <f>IF(D31="A",VLOOKUP($A31,'input data CAT A 8_4'!A:P,16,FALSE),0)</f>
        <v>6</v>
      </c>
      <c r="F31" s="12">
        <f>IF($D31="B",VLOOKUP($A31,'input data CAT B'!$A:$M,13,FALSE),0)</f>
        <v>0</v>
      </c>
      <c r="G31" s="12">
        <f>IF($D31="C",VLOOKUP($A31,'input data CAT C'!$A:$M,13,FALSE),0)</f>
        <v>0</v>
      </c>
      <c r="H31" s="12">
        <f t="shared" si="1"/>
        <v>6</v>
      </c>
    </row>
    <row r="32" spans="1:8" x14ac:dyDescent="0.35">
      <c r="A32" s="29" t="s">
        <v>131</v>
      </c>
      <c r="B32" s="29" t="str">
        <f t="shared" si="0"/>
        <v>SPS21XXX</v>
      </c>
      <c r="C32" s="29" t="s">
        <v>130</v>
      </c>
      <c r="D32" s="6" t="s">
        <v>174</v>
      </c>
      <c r="E32" s="12">
        <f>IF(D32="A",VLOOKUP($A32,'input data CAT A 8_4'!A:P,16,FALSE),0)</f>
        <v>10</v>
      </c>
      <c r="F32" s="12">
        <f>IF($D32="B",VLOOKUP($A32,'input data CAT B'!$A:$M,13,FALSE),0)</f>
        <v>0</v>
      </c>
      <c r="G32" s="12">
        <f>IF($D32="C",VLOOKUP($A32,'input data CAT C'!$A:$M,13,FALSE),0)</f>
        <v>0</v>
      </c>
      <c r="H32" s="12">
        <f t="shared" si="1"/>
        <v>10</v>
      </c>
    </row>
    <row r="33" spans="1:8" x14ac:dyDescent="0.35">
      <c r="A33" s="29" t="s">
        <v>55</v>
      </c>
      <c r="B33" s="29" t="str">
        <f t="shared" si="0"/>
        <v>SPS21XXX</v>
      </c>
      <c r="C33" s="29" t="s">
        <v>54</v>
      </c>
      <c r="D33" s="6" t="s">
        <v>174</v>
      </c>
      <c r="E33" s="12">
        <f>IF(D33="A",VLOOKUP($A33,'input data CAT A 8_4'!A:P,16,FALSE),0)</f>
        <v>6</v>
      </c>
      <c r="F33" s="12">
        <f>IF($D33="B",VLOOKUP($A33,'input data CAT B'!$A:$M,13,FALSE),0)</f>
        <v>0</v>
      </c>
      <c r="G33" s="12">
        <f>IF($D33="C",VLOOKUP($A33,'input data CAT C'!$A:$M,13,FALSE),0)</f>
        <v>0</v>
      </c>
      <c r="H33" s="12">
        <f t="shared" si="1"/>
        <v>6</v>
      </c>
    </row>
    <row r="34" spans="1:8" x14ac:dyDescent="0.35">
      <c r="A34" s="29" t="s">
        <v>159</v>
      </c>
      <c r="B34" s="29" t="str">
        <f t="shared" si="0"/>
        <v>SPS21XXX</v>
      </c>
      <c r="C34" s="29" t="s">
        <v>158</v>
      </c>
      <c r="D34" s="6" t="s">
        <v>174</v>
      </c>
      <c r="E34" s="12">
        <f>IF(D34="A",VLOOKUP($A34,'input data CAT A 8_4'!A:P,16,FALSE),0)</f>
        <v>9</v>
      </c>
      <c r="F34" s="12">
        <f>IF($D34="B",VLOOKUP($A34,'input data CAT B'!$A:$M,13,FALSE),0)</f>
        <v>0</v>
      </c>
      <c r="G34" s="12">
        <f>IF($D34="C",VLOOKUP($A34,'input data CAT C'!$A:$M,13,FALSE),0)</f>
        <v>0</v>
      </c>
      <c r="H34" s="12">
        <f t="shared" si="1"/>
        <v>9</v>
      </c>
    </row>
    <row r="35" spans="1:8" x14ac:dyDescent="0.35">
      <c r="A35" s="29" t="s">
        <v>135</v>
      </c>
      <c r="B35" s="29" t="str">
        <f t="shared" si="0"/>
        <v>SPS21XXX</v>
      </c>
      <c r="C35" s="29" t="s">
        <v>134</v>
      </c>
      <c r="D35" s="6" t="s">
        <v>174</v>
      </c>
      <c r="E35" s="12">
        <f>IF(D35="A",VLOOKUP($A35,'input data CAT A 8_4'!A:P,16,FALSE),0)</f>
        <v>9</v>
      </c>
      <c r="F35" s="12">
        <f>IF($D35="B",VLOOKUP($A35,'input data CAT B'!$A:$M,13,FALSE),0)</f>
        <v>0</v>
      </c>
      <c r="G35" s="12">
        <f>IF($D35="C",VLOOKUP($A35,'input data CAT C'!$A:$M,13,FALSE),0)</f>
        <v>0</v>
      </c>
      <c r="H35" s="12">
        <f t="shared" si="1"/>
        <v>9</v>
      </c>
    </row>
    <row r="36" spans="1:8" x14ac:dyDescent="0.35">
      <c r="A36" s="29" t="s">
        <v>153</v>
      </c>
      <c r="B36" s="29" t="str">
        <f t="shared" si="0"/>
        <v>SPS21XXX</v>
      </c>
      <c r="C36" s="29" t="s">
        <v>152</v>
      </c>
      <c r="D36" s="6" t="s">
        <v>174</v>
      </c>
      <c r="E36" s="12">
        <f>IF(D36="A",VLOOKUP($A36,'input data CAT A 8_4'!A:P,16,FALSE),0)</f>
        <v>6</v>
      </c>
      <c r="F36" s="12">
        <f>IF($D36="B",VLOOKUP($A36,'input data CAT B'!$A:$M,13,FALSE),0)</f>
        <v>0</v>
      </c>
      <c r="G36" s="12">
        <f>IF($D36="C",VLOOKUP($A36,'input data CAT C'!$A:$M,13,FALSE),0)</f>
        <v>0</v>
      </c>
      <c r="H36" s="12">
        <f t="shared" si="1"/>
        <v>6</v>
      </c>
    </row>
    <row r="37" spans="1:8" x14ac:dyDescent="0.35">
      <c r="A37" s="29" t="s">
        <v>45</v>
      </c>
      <c r="B37" s="29" t="str">
        <f t="shared" si="0"/>
        <v>SPS21XXX</v>
      </c>
      <c r="C37" s="29" t="s">
        <v>44</v>
      </c>
      <c r="D37" s="6" t="s">
        <v>174</v>
      </c>
      <c r="E37" s="12">
        <f>IF(D37="A",VLOOKUP($A37,'input data CAT A 8_4'!A:P,16,FALSE),0)</f>
        <v>9</v>
      </c>
      <c r="F37" s="12">
        <f>IF($D37="B",VLOOKUP($A37,'input data CAT B'!$A:$M,13,FALSE),0)</f>
        <v>0</v>
      </c>
      <c r="G37" s="12">
        <f>IF($D37="C",VLOOKUP($A37,'input data CAT C'!$A:$M,13,FALSE),0)</f>
        <v>0</v>
      </c>
      <c r="H37" s="12">
        <f t="shared" si="1"/>
        <v>9</v>
      </c>
    </row>
    <row r="38" spans="1:8" x14ac:dyDescent="0.35">
      <c r="A38" s="29" t="s">
        <v>71</v>
      </c>
      <c r="B38" s="29" t="str">
        <f t="shared" si="0"/>
        <v>SPS21XXX</v>
      </c>
      <c r="C38" s="29" t="s">
        <v>70</v>
      </c>
      <c r="D38" s="6" t="s">
        <v>174</v>
      </c>
      <c r="E38" s="12">
        <f>IF(D38="A",VLOOKUP($A38,'input data CAT A 8_4'!A:P,16,FALSE),0)</f>
        <v>9</v>
      </c>
      <c r="F38" s="12">
        <f>IF($D38="B",VLOOKUP($A38,'input data CAT B'!$A:$M,13,FALSE),0)</f>
        <v>0</v>
      </c>
      <c r="G38" s="12">
        <f>IF($D38="C",VLOOKUP($A38,'input data CAT C'!$A:$M,13,FALSE),0)</f>
        <v>0</v>
      </c>
      <c r="H38" s="12">
        <f t="shared" si="1"/>
        <v>9</v>
      </c>
    </row>
    <row r="39" spans="1:8" x14ac:dyDescent="0.35">
      <c r="A39" s="29" t="s">
        <v>109</v>
      </c>
      <c r="B39" s="29" t="str">
        <f t="shared" si="0"/>
        <v>SPS21XXX</v>
      </c>
      <c r="C39" s="29" t="s">
        <v>108</v>
      </c>
      <c r="D39" s="6" t="s">
        <v>174</v>
      </c>
      <c r="E39" s="12">
        <f>IF(D39="A",VLOOKUP($A39,'input data CAT A 8_4'!A:P,16,FALSE),0)</f>
        <v>4</v>
      </c>
      <c r="F39" s="12">
        <f>IF($D39="B",VLOOKUP($A39,'input data CAT B'!$A:$M,13,FALSE),0)</f>
        <v>0</v>
      </c>
      <c r="G39" s="12">
        <f>IF($D39="C",VLOOKUP($A39,'input data CAT C'!$A:$M,13,FALSE),0)</f>
        <v>0</v>
      </c>
      <c r="H39" s="12">
        <f t="shared" si="1"/>
        <v>4</v>
      </c>
    </row>
    <row r="40" spans="1:8" x14ac:dyDescent="0.35">
      <c r="A40" s="29" t="s">
        <v>57</v>
      </c>
      <c r="B40" s="29" t="str">
        <f t="shared" si="0"/>
        <v>SPS21XXX</v>
      </c>
      <c r="C40" s="29" t="s">
        <v>56</v>
      </c>
      <c r="D40" s="6" t="s">
        <v>174</v>
      </c>
      <c r="E40" s="12">
        <f>IF(D40="A",VLOOKUP($A40,'input data CAT A 8_4'!A:P,16,FALSE),0)</f>
        <v>5</v>
      </c>
      <c r="F40" s="12">
        <f>IF($D40="B",VLOOKUP($A40,'input data CAT B'!$A:$M,13,FALSE),0)</f>
        <v>0</v>
      </c>
      <c r="G40" s="12">
        <f>IF($D40="C",VLOOKUP($A40,'input data CAT C'!$A:$M,13,FALSE),0)</f>
        <v>0</v>
      </c>
      <c r="H40" s="12">
        <f t="shared" si="1"/>
        <v>5</v>
      </c>
    </row>
    <row r="41" spans="1:8" x14ac:dyDescent="0.35">
      <c r="A41" s="29" t="s">
        <v>67</v>
      </c>
      <c r="B41" s="29" t="str">
        <f t="shared" si="0"/>
        <v>SPS21XXX</v>
      </c>
      <c r="C41" s="29" t="s">
        <v>66</v>
      </c>
      <c r="D41" s="6" t="s">
        <v>174</v>
      </c>
      <c r="E41" s="12">
        <f>IF(D41="A",VLOOKUP($A41,'input data CAT A 8_4'!A:P,16,FALSE),0)</f>
        <v>6</v>
      </c>
      <c r="F41" s="12">
        <f>IF($D41="B",VLOOKUP($A41,'input data CAT B'!$A:$M,13,FALSE),0)</f>
        <v>0</v>
      </c>
      <c r="G41" s="12">
        <f>IF($D41="C",VLOOKUP($A41,'input data CAT C'!$A:$M,13,FALSE),0)</f>
        <v>0</v>
      </c>
      <c r="H41" s="12">
        <f t="shared" si="1"/>
        <v>6</v>
      </c>
    </row>
    <row r="42" spans="1:8" x14ac:dyDescent="0.35">
      <c r="A42" s="29" t="s">
        <v>157</v>
      </c>
      <c r="B42" s="29" t="str">
        <f t="shared" si="0"/>
        <v>SPS21XXX</v>
      </c>
      <c r="C42" s="29" t="s">
        <v>156</v>
      </c>
      <c r="D42" s="6" t="s">
        <v>174</v>
      </c>
      <c r="E42" s="12">
        <f>IF(D42="A",VLOOKUP($A42,'input data CAT A 8_4'!A:P,16,FALSE),0)</f>
        <v>4</v>
      </c>
      <c r="F42" s="12">
        <f>IF($D42="B",VLOOKUP($A42,'input data CAT B'!$A:$M,13,FALSE),0)</f>
        <v>0</v>
      </c>
      <c r="G42" s="12">
        <f>IF($D42="C",VLOOKUP($A42,'input data CAT C'!$A:$M,13,FALSE),0)</f>
        <v>0</v>
      </c>
      <c r="H42" s="12">
        <f t="shared" si="1"/>
        <v>4</v>
      </c>
    </row>
    <row r="43" spans="1:8" x14ac:dyDescent="0.35">
      <c r="A43" s="29" t="s">
        <v>155</v>
      </c>
      <c r="B43" s="29" t="str">
        <f t="shared" si="0"/>
        <v>SPS21XXX</v>
      </c>
      <c r="C43" s="29" t="s">
        <v>154</v>
      </c>
      <c r="D43" s="6" t="s">
        <v>174</v>
      </c>
      <c r="E43" s="12">
        <f>IF(D43="A",VLOOKUP($A43,'input data CAT A 8_4'!A:P,16,FALSE),0)</f>
        <v>6</v>
      </c>
      <c r="F43" s="12">
        <f>IF($D43="B",VLOOKUP($A43,'input data CAT B'!$A:$M,13,FALSE),0)</f>
        <v>0</v>
      </c>
      <c r="G43" s="12">
        <f>IF($D43="C",VLOOKUP($A43,'input data CAT C'!$A:$M,13,FALSE),0)</f>
        <v>0</v>
      </c>
      <c r="H43" s="12">
        <f t="shared" si="1"/>
        <v>6</v>
      </c>
    </row>
    <row r="44" spans="1:8" x14ac:dyDescent="0.35">
      <c r="A44" s="29" t="s">
        <v>33</v>
      </c>
      <c r="B44" s="29" t="str">
        <f t="shared" si="0"/>
        <v>SPS21XXX</v>
      </c>
      <c r="C44" s="29" t="s">
        <v>32</v>
      </c>
      <c r="D44" s="6" t="s">
        <v>174</v>
      </c>
      <c r="E44" s="12">
        <f>IF(D44="A",VLOOKUP($A44,'input data CAT A 8_4'!A:P,16,FALSE),0)</f>
        <v>2</v>
      </c>
      <c r="F44" s="12">
        <f>IF($D44="B",VLOOKUP($A44,'input data CAT B'!$A:$M,13,FALSE),0)</f>
        <v>0</v>
      </c>
      <c r="G44" s="12">
        <f>IF($D44="C",VLOOKUP($A44,'input data CAT C'!$A:$M,13,FALSE),0)</f>
        <v>0</v>
      </c>
      <c r="H44" s="12">
        <f t="shared" si="1"/>
        <v>2</v>
      </c>
    </row>
    <row r="45" spans="1:8" x14ac:dyDescent="0.35">
      <c r="A45" s="29" t="s">
        <v>111</v>
      </c>
      <c r="B45" s="29" t="str">
        <f t="shared" si="0"/>
        <v>SPS21XXX</v>
      </c>
      <c r="C45" s="29" t="s">
        <v>110</v>
      </c>
      <c r="D45" s="6" t="s">
        <v>174</v>
      </c>
      <c r="E45" s="12">
        <f>IF(D45="A",VLOOKUP($A45,'input data CAT A 8_4'!A:P,16,FALSE),0)</f>
        <v>2</v>
      </c>
      <c r="F45" s="12">
        <f>IF($D45="B",VLOOKUP($A45,'input data CAT B'!$A:$M,13,FALSE),0)</f>
        <v>0</v>
      </c>
      <c r="G45" s="12">
        <f>IF($D45="C",VLOOKUP($A45,'input data CAT C'!$A:$M,13,FALSE),0)</f>
        <v>0</v>
      </c>
      <c r="H45" s="12">
        <f t="shared" si="1"/>
        <v>2</v>
      </c>
    </row>
    <row r="46" spans="1:8" x14ac:dyDescent="0.35">
      <c r="A46" s="29" t="s">
        <v>95</v>
      </c>
      <c r="B46" s="29" t="str">
        <f t="shared" si="0"/>
        <v>SPS21XXX</v>
      </c>
      <c r="C46" s="29" t="s">
        <v>94</v>
      </c>
      <c r="D46" s="6" t="s">
        <v>174</v>
      </c>
      <c r="E46" s="12">
        <f>IF(D46="A",VLOOKUP($A46,'input data CAT A 8_4'!A:P,16,FALSE),0)</f>
        <v>6</v>
      </c>
      <c r="F46" s="12">
        <f>IF($D46="B",VLOOKUP($A46,'input data CAT B'!$A:$M,13,FALSE),0)</f>
        <v>0</v>
      </c>
      <c r="G46" s="12">
        <f>IF($D46="C",VLOOKUP($A46,'input data CAT C'!$A:$M,13,FALSE),0)</f>
        <v>0</v>
      </c>
      <c r="H46" s="12">
        <f t="shared" si="1"/>
        <v>6</v>
      </c>
    </row>
    <row r="47" spans="1:8" x14ac:dyDescent="0.35">
      <c r="A47" s="29" t="s">
        <v>149</v>
      </c>
      <c r="B47" s="29" t="str">
        <f t="shared" si="0"/>
        <v>SPS21XXX</v>
      </c>
      <c r="C47" s="29" t="s">
        <v>148</v>
      </c>
      <c r="D47" s="6" t="s">
        <v>174</v>
      </c>
      <c r="E47" s="12">
        <f>IF(D47="A",VLOOKUP($A47,'input data CAT A 8_4'!A:P,16,FALSE),0)</f>
        <v>5</v>
      </c>
      <c r="F47" s="12">
        <f>IF($D47="B",VLOOKUP($A47,'input data CAT B'!$A:$M,13,FALSE),0)</f>
        <v>0</v>
      </c>
      <c r="G47" s="12">
        <f>IF($D47="C",VLOOKUP($A47,'input data CAT C'!$A:$M,13,FALSE),0)</f>
        <v>0</v>
      </c>
      <c r="H47" s="12">
        <f t="shared" si="1"/>
        <v>5</v>
      </c>
    </row>
    <row r="48" spans="1:8" x14ac:dyDescent="0.35">
      <c r="A48" s="29" t="s">
        <v>25</v>
      </c>
      <c r="B48" s="29" t="str">
        <f t="shared" si="0"/>
        <v>SPS21XXX</v>
      </c>
      <c r="C48" s="29" t="s">
        <v>24</v>
      </c>
      <c r="D48" s="6" t="s">
        <v>174</v>
      </c>
      <c r="E48" s="12">
        <f>IF(D48="A",VLOOKUP($A48,'input data CAT A 8_4'!A:P,16,FALSE),0)</f>
        <v>6</v>
      </c>
      <c r="F48" s="12">
        <f>IF($D48="B",VLOOKUP($A48,'input data CAT B'!$A:$M,13,FALSE),0)</f>
        <v>0</v>
      </c>
      <c r="G48" s="12">
        <f>IF($D48="C",VLOOKUP($A48,'input data CAT C'!$A:$M,13,FALSE),0)</f>
        <v>0</v>
      </c>
      <c r="H48" s="12">
        <f t="shared" si="1"/>
        <v>6</v>
      </c>
    </row>
    <row r="49" spans="1:8" x14ac:dyDescent="0.35">
      <c r="A49" s="29" t="s">
        <v>163</v>
      </c>
      <c r="B49" s="29" t="str">
        <f t="shared" si="0"/>
        <v>SPS21XXX</v>
      </c>
      <c r="C49" s="29" t="s">
        <v>162</v>
      </c>
      <c r="D49" s="6" t="s">
        <v>174</v>
      </c>
      <c r="E49" s="12">
        <f>IF(D49="A",VLOOKUP($A49,'input data CAT A 8_4'!A:P,16,FALSE),0)</f>
        <v>5</v>
      </c>
      <c r="F49" s="12">
        <f>IF($D49="B",VLOOKUP($A49,'input data CAT B'!$A:$M,13,FALSE),0)</f>
        <v>0</v>
      </c>
      <c r="G49" s="12">
        <f>IF($D49="C",VLOOKUP($A49,'input data CAT C'!$A:$M,13,FALSE),0)</f>
        <v>0</v>
      </c>
      <c r="H49" s="12">
        <f t="shared" si="1"/>
        <v>5</v>
      </c>
    </row>
    <row r="50" spans="1:8" x14ac:dyDescent="0.35">
      <c r="A50" s="29" t="s">
        <v>23</v>
      </c>
      <c r="B50" s="29" t="str">
        <f t="shared" si="0"/>
        <v>SPS21XXX</v>
      </c>
      <c r="C50" s="29" t="s">
        <v>22</v>
      </c>
      <c r="D50" s="6" t="s">
        <v>174</v>
      </c>
      <c r="E50" s="12">
        <f>IF(D50="A",VLOOKUP($A50,'input data CAT A 8_4'!A:P,16,FALSE),0)</f>
        <v>1</v>
      </c>
      <c r="F50" s="12">
        <f>IF($D50="B",VLOOKUP($A50,'input data CAT B'!$A:$M,13,FALSE),0)</f>
        <v>0</v>
      </c>
      <c r="G50" s="12">
        <f>IF($D50="C",VLOOKUP($A50,'input data CAT C'!$A:$M,13,FALSE),0)</f>
        <v>0</v>
      </c>
      <c r="H50" s="12">
        <f t="shared" si="1"/>
        <v>1</v>
      </c>
    </row>
    <row r="51" spans="1:8" x14ac:dyDescent="0.35">
      <c r="A51" s="29" t="s">
        <v>43</v>
      </c>
      <c r="B51" s="29" t="str">
        <f t="shared" si="0"/>
        <v>SPS21XXX</v>
      </c>
      <c r="C51" s="29" t="s">
        <v>42</v>
      </c>
      <c r="D51" s="6" t="s">
        <v>174</v>
      </c>
      <c r="E51" s="12">
        <f>IF(D51="A",VLOOKUP($A51,'input data CAT A 8_4'!A:P,16,FALSE),0)</f>
        <v>9</v>
      </c>
      <c r="F51" s="12">
        <f>IF($D51="B",VLOOKUP($A51,'input data CAT B'!$A:$M,13,FALSE),0)</f>
        <v>0</v>
      </c>
      <c r="G51" s="12">
        <f>IF($D51="C",VLOOKUP($A51,'input data CAT C'!$A:$M,13,FALSE),0)</f>
        <v>0</v>
      </c>
      <c r="H51" s="12">
        <f t="shared" si="1"/>
        <v>9</v>
      </c>
    </row>
    <row r="52" spans="1:8" x14ac:dyDescent="0.35">
      <c r="A52" s="29" t="s">
        <v>91</v>
      </c>
      <c r="B52" s="29" t="str">
        <f t="shared" si="0"/>
        <v>SPS21XXX</v>
      </c>
      <c r="C52" s="29" t="s">
        <v>90</v>
      </c>
      <c r="D52" s="6" t="s">
        <v>174</v>
      </c>
      <c r="E52" s="12">
        <f>IF(D52="A",VLOOKUP($A52,'input data CAT A 8_4'!A:P,16,FALSE),0)</f>
        <v>9</v>
      </c>
      <c r="F52" s="12">
        <f>IF($D52="B",VLOOKUP($A52,'input data CAT B'!$A:$M,13,FALSE),0)</f>
        <v>0</v>
      </c>
      <c r="G52" s="12">
        <f>IF($D52="C",VLOOKUP($A52,'input data CAT C'!$A:$M,13,FALSE),0)</f>
        <v>0</v>
      </c>
      <c r="H52" s="12">
        <f t="shared" si="1"/>
        <v>9</v>
      </c>
    </row>
    <row r="53" spans="1:8" x14ac:dyDescent="0.35">
      <c r="A53" s="29" t="s">
        <v>15</v>
      </c>
      <c r="B53" s="29" t="str">
        <f t="shared" si="0"/>
        <v>SPS21XXX</v>
      </c>
      <c r="C53" s="29" t="s">
        <v>14</v>
      </c>
      <c r="D53" s="6" t="s">
        <v>174</v>
      </c>
      <c r="E53" s="12">
        <f>IF(D53="A",VLOOKUP($A53,'input data CAT A 8_4'!A:P,16,FALSE),0)</f>
        <v>6</v>
      </c>
      <c r="F53" s="12">
        <f>IF($D53="B",VLOOKUP($A53,'input data CAT B'!$A:$M,13,FALSE),0)</f>
        <v>0</v>
      </c>
      <c r="G53" s="12">
        <f>IF($D53="C",VLOOKUP($A53,'input data CAT C'!$A:$M,13,FALSE),0)</f>
        <v>0</v>
      </c>
      <c r="H53" s="12">
        <f t="shared" si="1"/>
        <v>6</v>
      </c>
    </row>
    <row r="54" spans="1:8" x14ac:dyDescent="0.35">
      <c r="A54" s="29" t="s">
        <v>101</v>
      </c>
      <c r="B54" s="29" t="str">
        <f t="shared" si="0"/>
        <v>SPS21XXX</v>
      </c>
      <c r="C54" s="29" t="s">
        <v>100</v>
      </c>
      <c r="D54" s="6" t="s">
        <v>174</v>
      </c>
      <c r="E54" s="12">
        <f>IF(D54="A",VLOOKUP($A54,'input data CAT A 8_4'!A:P,16,FALSE),0)</f>
        <v>10</v>
      </c>
      <c r="F54" s="12">
        <f>IF($D54="B",VLOOKUP($A54,'input data CAT B'!$A:$M,13,FALSE),0)</f>
        <v>0</v>
      </c>
      <c r="G54" s="12">
        <f>IF($D54="C",VLOOKUP($A54,'input data CAT C'!$A:$M,13,FALSE),0)</f>
        <v>0</v>
      </c>
      <c r="H54" s="12">
        <f t="shared" si="1"/>
        <v>10</v>
      </c>
    </row>
    <row r="55" spans="1:8" x14ac:dyDescent="0.35">
      <c r="A55" s="29" t="s">
        <v>123</v>
      </c>
      <c r="B55" s="29" t="str">
        <f t="shared" si="0"/>
        <v>SPS21XXX</v>
      </c>
      <c r="C55" s="29" t="s">
        <v>122</v>
      </c>
      <c r="D55" s="6" t="s">
        <v>174</v>
      </c>
      <c r="E55" s="12">
        <f>IF(D55="A",VLOOKUP($A55,'input data CAT A 8_4'!A:P,16,FALSE),0)</f>
        <v>5</v>
      </c>
      <c r="F55" s="12">
        <f>IF($D55="B",VLOOKUP($A55,'input data CAT B'!$A:$M,13,FALSE),0)</f>
        <v>0</v>
      </c>
      <c r="G55" s="12">
        <f>IF($D55="C",VLOOKUP($A55,'input data CAT C'!$A:$M,13,FALSE),0)</f>
        <v>0</v>
      </c>
      <c r="H55" s="12">
        <f t="shared" si="1"/>
        <v>5</v>
      </c>
    </row>
    <row r="56" spans="1:8" x14ac:dyDescent="0.35">
      <c r="A56" s="29" t="s">
        <v>125</v>
      </c>
      <c r="B56" s="29" t="str">
        <f t="shared" si="0"/>
        <v>SPS21XXX</v>
      </c>
      <c r="C56" s="29" t="s">
        <v>124</v>
      </c>
      <c r="D56" s="6" t="s">
        <v>174</v>
      </c>
      <c r="E56" s="12">
        <f>IF(D56="A",VLOOKUP($A56,'input data CAT A 8_4'!A:P,16,FALSE),0)</f>
        <v>9</v>
      </c>
      <c r="F56" s="12">
        <f>IF($D56="B",VLOOKUP($A56,'input data CAT B'!$A:$M,13,FALSE),0)</f>
        <v>0</v>
      </c>
      <c r="G56" s="12">
        <f>IF($D56="C",VLOOKUP($A56,'input data CAT C'!$A:$M,13,FALSE),0)</f>
        <v>0</v>
      </c>
      <c r="H56" s="12">
        <f t="shared" si="1"/>
        <v>9</v>
      </c>
    </row>
    <row r="57" spans="1:8" x14ac:dyDescent="0.35">
      <c r="A57" s="29" t="s">
        <v>165</v>
      </c>
      <c r="B57" s="29" t="str">
        <f t="shared" si="0"/>
        <v>SPS21XXX</v>
      </c>
      <c r="C57" s="29" t="s">
        <v>164</v>
      </c>
      <c r="D57" s="6" t="s">
        <v>174</v>
      </c>
      <c r="E57" s="12">
        <f>IF(D57="A",VLOOKUP($A57,'input data CAT A 8_4'!A:P,16,FALSE),0)</f>
        <v>2</v>
      </c>
      <c r="F57" s="12">
        <f>IF($D57="B",VLOOKUP($A57,'input data CAT B'!$A:$M,13,FALSE),0)</f>
        <v>0</v>
      </c>
      <c r="G57" s="12">
        <f>IF($D57="C",VLOOKUP($A57,'input data CAT C'!$A:$M,13,FALSE),0)</f>
        <v>0</v>
      </c>
      <c r="H57" s="12">
        <f t="shared" si="1"/>
        <v>2</v>
      </c>
    </row>
    <row r="58" spans="1:8" x14ac:dyDescent="0.35">
      <c r="A58" s="29" t="s">
        <v>11</v>
      </c>
      <c r="B58" s="29" t="str">
        <f t="shared" si="0"/>
        <v>SPS21XXX</v>
      </c>
      <c r="C58" s="29" t="s">
        <v>10</v>
      </c>
      <c r="D58" s="6" t="s">
        <v>174</v>
      </c>
      <c r="E58" s="12">
        <f>IF(D58="A",VLOOKUP($A58,'input data CAT A 8_4'!A:P,16,FALSE),0)</f>
        <v>2</v>
      </c>
      <c r="F58" s="12">
        <f>IF($D58="B",VLOOKUP($A58,'input data CAT B'!$A:$M,13,FALSE),0)</f>
        <v>0</v>
      </c>
      <c r="G58" s="12">
        <f>IF($D58="C",VLOOKUP($A58,'input data CAT C'!$A:$M,13,FALSE),0)</f>
        <v>0</v>
      </c>
      <c r="H58" s="12">
        <f t="shared" si="1"/>
        <v>2</v>
      </c>
    </row>
    <row r="59" spans="1:8" x14ac:dyDescent="0.35">
      <c r="A59" s="29" t="s">
        <v>115</v>
      </c>
      <c r="B59" s="29" t="str">
        <f t="shared" si="0"/>
        <v>SPS21XXX</v>
      </c>
      <c r="C59" s="29" t="s">
        <v>114</v>
      </c>
      <c r="D59" s="6" t="s">
        <v>174</v>
      </c>
      <c r="E59" s="12">
        <f>IF(D59="A",VLOOKUP($A59,'input data CAT A 8_4'!A:P,16,FALSE),0)</f>
        <v>9</v>
      </c>
      <c r="F59" s="12">
        <f>IF($D59="B",VLOOKUP($A59,'input data CAT B'!$A:$M,13,FALSE),0)</f>
        <v>0</v>
      </c>
      <c r="G59" s="12">
        <f>IF($D59="C",VLOOKUP($A59,'input data CAT C'!$A:$M,13,FALSE),0)</f>
        <v>0</v>
      </c>
      <c r="H59" s="12">
        <f t="shared" si="1"/>
        <v>9</v>
      </c>
    </row>
    <row r="60" spans="1:8" x14ac:dyDescent="0.35">
      <c r="A60" s="29" t="s">
        <v>51</v>
      </c>
      <c r="B60" s="29" t="str">
        <f t="shared" si="0"/>
        <v>SPS21XXX</v>
      </c>
      <c r="C60" s="29" t="s">
        <v>50</v>
      </c>
      <c r="D60" s="6" t="s">
        <v>174</v>
      </c>
      <c r="E60" s="12">
        <f>IF(D60="A",VLOOKUP($A60,'input data CAT A 8_4'!A:P,16,FALSE),0)</f>
        <v>1</v>
      </c>
      <c r="F60" s="12">
        <f>IF($D60="B",VLOOKUP($A60,'input data CAT B'!$A:$M,13,FALSE),0)</f>
        <v>0</v>
      </c>
      <c r="G60" s="12">
        <f>IF($D60="C",VLOOKUP($A60,'input data CAT C'!$A:$M,13,FALSE),0)</f>
        <v>0</v>
      </c>
      <c r="H60" s="12">
        <f t="shared" si="1"/>
        <v>1</v>
      </c>
    </row>
    <row r="61" spans="1:8" x14ac:dyDescent="0.35">
      <c r="A61" s="29" t="s">
        <v>139</v>
      </c>
      <c r="B61" s="29" t="str">
        <f t="shared" si="0"/>
        <v>SPS21XXX</v>
      </c>
      <c r="C61" s="29" t="s">
        <v>138</v>
      </c>
      <c r="D61" s="6" t="s">
        <v>174</v>
      </c>
      <c r="E61" s="12">
        <f>IF(D61="A",VLOOKUP($A61,'input data CAT A 8_4'!A:P,16,FALSE),0)</f>
        <v>6</v>
      </c>
      <c r="F61" s="12">
        <f>IF($D61="B",VLOOKUP($A61,'input data CAT B'!$A:$M,13,FALSE),0)</f>
        <v>0</v>
      </c>
      <c r="G61" s="12">
        <f>IF($D61="C",VLOOKUP($A61,'input data CAT C'!$A:$M,13,FALSE),0)</f>
        <v>0</v>
      </c>
      <c r="H61" s="12">
        <f t="shared" si="1"/>
        <v>6</v>
      </c>
    </row>
    <row r="62" spans="1:8" x14ac:dyDescent="0.35">
      <c r="A62" s="29" t="s">
        <v>113</v>
      </c>
      <c r="B62" s="29" t="str">
        <f t="shared" si="0"/>
        <v>SPS21XXX</v>
      </c>
      <c r="C62" s="29" t="s">
        <v>112</v>
      </c>
      <c r="D62" s="6" t="s">
        <v>174</v>
      </c>
      <c r="E62" s="12">
        <f>IF(D62="A",VLOOKUP($A62,'input data CAT A 8_4'!A:P,16,FALSE),0)</f>
        <v>4</v>
      </c>
      <c r="F62" s="12">
        <f>IF($D62="B",VLOOKUP($A62,'input data CAT B'!$A:$M,13,FALSE),0)</f>
        <v>0</v>
      </c>
      <c r="G62" s="12">
        <f>IF($D62="C",VLOOKUP($A62,'input data CAT C'!$A:$M,13,FALSE),0)</f>
        <v>0</v>
      </c>
      <c r="H62" s="12">
        <f t="shared" si="1"/>
        <v>4</v>
      </c>
    </row>
    <row r="63" spans="1:8" x14ac:dyDescent="0.35">
      <c r="A63" s="29" t="s">
        <v>145</v>
      </c>
      <c r="B63" s="29" t="str">
        <f t="shared" si="0"/>
        <v>SPS21XXX</v>
      </c>
      <c r="C63" s="29" t="s">
        <v>144</v>
      </c>
      <c r="D63" s="6" t="s">
        <v>174</v>
      </c>
      <c r="E63" s="12">
        <f>IF(D63="A",VLOOKUP($A63,'input data CAT A 8_4'!A:P,16,FALSE),0)</f>
        <v>1</v>
      </c>
      <c r="F63" s="12">
        <f>IF($D63="B",VLOOKUP($A63,'input data CAT B'!$A:$M,13,FALSE),0)</f>
        <v>0</v>
      </c>
      <c r="G63" s="12">
        <f>IF($D63="C",VLOOKUP($A63,'input data CAT C'!$A:$M,13,FALSE),0)</f>
        <v>0</v>
      </c>
      <c r="H63" s="12">
        <f t="shared" si="1"/>
        <v>1</v>
      </c>
    </row>
    <row r="64" spans="1:8" x14ac:dyDescent="0.35">
      <c r="A64" s="29" t="s">
        <v>151</v>
      </c>
      <c r="B64" s="29" t="str">
        <f t="shared" si="0"/>
        <v>SPS21XXX</v>
      </c>
      <c r="C64" s="29" t="s">
        <v>150</v>
      </c>
      <c r="D64" s="6" t="s">
        <v>174</v>
      </c>
      <c r="E64" s="12">
        <f>IF(D64="A",VLOOKUP($A64,'input data CAT A 8_4'!A:P,16,FALSE),0)</f>
        <v>5</v>
      </c>
      <c r="F64" s="12">
        <f>IF($D64="B",VLOOKUP($A64,'input data CAT B'!$A:$M,13,FALSE),0)</f>
        <v>0</v>
      </c>
      <c r="G64" s="12">
        <f>IF($D64="C",VLOOKUP($A64,'input data CAT C'!$A:$M,13,FALSE),0)</f>
        <v>0</v>
      </c>
      <c r="H64" s="12">
        <f t="shared" si="1"/>
        <v>5</v>
      </c>
    </row>
    <row r="65" spans="1:8" x14ac:dyDescent="0.35">
      <c r="A65" s="29" t="s">
        <v>107</v>
      </c>
      <c r="B65" s="29" t="str">
        <f t="shared" si="0"/>
        <v>SPS21XXX</v>
      </c>
      <c r="C65" s="29" t="s">
        <v>106</v>
      </c>
      <c r="D65" s="6" t="s">
        <v>174</v>
      </c>
      <c r="E65" s="12">
        <f>IF(D65="A",VLOOKUP($A65,'input data CAT A 8_4'!A:P,16,FALSE),0)</f>
        <v>9</v>
      </c>
      <c r="F65" s="12">
        <f>IF($D65="B",VLOOKUP($A65,'input data CAT B'!$A:$M,13,FALSE),0)</f>
        <v>0</v>
      </c>
      <c r="G65" s="12">
        <f>IF($D65="C",VLOOKUP($A65,'input data CAT C'!$A:$M,13,FALSE),0)</f>
        <v>0</v>
      </c>
      <c r="H65" s="12">
        <f t="shared" si="1"/>
        <v>9</v>
      </c>
    </row>
    <row r="66" spans="1:8" x14ac:dyDescent="0.35">
      <c r="A66" s="29" t="s">
        <v>119</v>
      </c>
      <c r="B66" s="29" t="str">
        <f t="shared" si="0"/>
        <v>SPS21XXX</v>
      </c>
      <c r="C66" s="29" t="s">
        <v>118</v>
      </c>
      <c r="D66" s="6" t="s">
        <v>174</v>
      </c>
      <c r="E66" s="12">
        <f>IF(D66="A",VLOOKUP($A66,'input data CAT A 8_4'!A:P,16,FALSE),0)</f>
        <v>1</v>
      </c>
      <c r="F66" s="12">
        <f>IF($D66="B",VLOOKUP($A66,'input data CAT B'!$A:$M,13,FALSE),0)</f>
        <v>0</v>
      </c>
      <c r="G66" s="12">
        <f>IF($D66="C",VLOOKUP($A66,'input data CAT C'!$A:$M,13,FALSE),0)</f>
        <v>0</v>
      </c>
      <c r="H66" s="12">
        <f t="shared" si="1"/>
        <v>1</v>
      </c>
    </row>
    <row r="67" spans="1:8" x14ac:dyDescent="0.35">
      <c r="A67" s="29" t="s">
        <v>21</v>
      </c>
      <c r="B67" s="29" t="str">
        <f t="shared" ref="B67:B130" si="2">REPLACE(A67,6,3,"XXX")</f>
        <v>SPS21XXX</v>
      </c>
      <c r="C67" s="29" t="s">
        <v>20</v>
      </c>
      <c r="D67" s="6" t="s">
        <v>174</v>
      </c>
      <c r="E67" s="12">
        <f>IF(D67="A",VLOOKUP($A67,'input data CAT A 8_4'!A:P,16,FALSE),0)</f>
        <v>1</v>
      </c>
      <c r="F67" s="12">
        <f>IF($D67="B",VLOOKUP($A67,'input data CAT B'!$A:$M,13,FALSE),0)</f>
        <v>0</v>
      </c>
      <c r="G67" s="12">
        <f>IF($D67="C",VLOOKUP($A67,'input data CAT C'!$A:$M,13,FALSE),0)</f>
        <v>0</v>
      </c>
      <c r="H67" s="12">
        <f t="shared" ref="H67:H130" si="3">E67+F67+G67</f>
        <v>1</v>
      </c>
    </row>
    <row r="68" spans="1:8" x14ac:dyDescent="0.35">
      <c r="A68" s="29" t="s">
        <v>143</v>
      </c>
      <c r="B68" s="29" t="str">
        <f t="shared" si="2"/>
        <v>SPS21XXX</v>
      </c>
      <c r="C68" s="29" t="s">
        <v>142</v>
      </c>
      <c r="D68" s="6" t="s">
        <v>174</v>
      </c>
      <c r="E68" s="12">
        <f>IF(D68="A",VLOOKUP($A68,'input data CAT A 8_4'!A:P,16,FALSE),0)</f>
        <v>9</v>
      </c>
      <c r="F68" s="12">
        <f>IF($D68="B",VLOOKUP($A68,'input data CAT B'!$A:$M,13,FALSE),0)</f>
        <v>0</v>
      </c>
      <c r="G68" s="12">
        <f>IF($D68="C",VLOOKUP($A68,'input data CAT C'!$A:$M,13,FALSE),0)</f>
        <v>0</v>
      </c>
      <c r="H68" s="12">
        <f t="shared" si="3"/>
        <v>9</v>
      </c>
    </row>
    <row r="69" spans="1:8" x14ac:dyDescent="0.35">
      <c r="A69" s="29" t="s">
        <v>27</v>
      </c>
      <c r="B69" s="29" t="str">
        <f t="shared" si="2"/>
        <v>SPS21XXX</v>
      </c>
      <c r="C69" s="29" t="s">
        <v>26</v>
      </c>
      <c r="D69" s="6" t="s">
        <v>174</v>
      </c>
      <c r="E69" s="12">
        <f>IF(D69="A",VLOOKUP($A69,'input data CAT A 8_4'!A:P,16,FALSE),0)</f>
        <v>1</v>
      </c>
      <c r="F69" s="12">
        <f>IF($D69="B",VLOOKUP($A69,'input data CAT B'!$A:$M,13,FALSE),0)</f>
        <v>0</v>
      </c>
      <c r="G69" s="12">
        <f>IF($D69="C",VLOOKUP($A69,'input data CAT C'!$A:$M,13,FALSE),0)</f>
        <v>0</v>
      </c>
      <c r="H69" s="12">
        <f t="shared" si="3"/>
        <v>1</v>
      </c>
    </row>
    <row r="70" spans="1:8" x14ac:dyDescent="0.35">
      <c r="A70" s="29" t="s">
        <v>9</v>
      </c>
      <c r="B70" s="29" t="str">
        <f t="shared" si="2"/>
        <v>SPS21XXX</v>
      </c>
      <c r="C70" s="29" t="s">
        <v>8</v>
      </c>
      <c r="D70" s="6" t="s">
        <v>174</v>
      </c>
      <c r="E70" s="12">
        <f>IF(D70="A",VLOOKUP($A70,'input data CAT A 8_4'!A:P,16,FALSE),0)</f>
        <v>8</v>
      </c>
      <c r="F70" s="12">
        <f>IF($D70="B",VLOOKUP($A70,'input data CAT B'!$A:$M,13,FALSE),0)</f>
        <v>0</v>
      </c>
      <c r="G70" s="12">
        <f>IF($D70="C",VLOOKUP($A70,'input data CAT C'!$A:$M,13,FALSE),0)</f>
        <v>0</v>
      </c>
      <c r="H70" s="12">
        <f t="shared" si="3"/>
        <v>8</v>
      </c>
    </row>
    <row r="71" spans="1:8" x14ac:dyDescent="0.35">
      <c r="A71" s="29" t="s">
        <v>103</v>
      </c>
      <c r="B71" s="29" t="str">
        <f t="shared" si="2"/>
        <v>SPS21XXX</v>
      </c>
      <c r="C71" s="29" t="s">
        <v>102</v>
      </c>
      <c r="D71" s="6" t="s">
        <v>174</v>
      </c>
      <c r="E71" s="12">
        <f>IF(D71="A",VLOOKUP($A71,'input data CAT A 8_4'!A:P,16,FALSE),0)</f>
        <v>9</v>
      </c>
      <c r="F71" s="12">
        <f>IF($D71="B",VLOOKUP($A71,'input data CAT B'!$A:$M,13,FALSE),0)</f>
        <v>0</v>
      </c>
      <c r="G71" s="12">
        <f>IF($D71="C",VLOOKUP($A71,'input data CAT C'!$A:$M,13,FALSE),0)</f>
        <v>0</v>
      </c>
      <c r="H71" s="12">
        <f t="shared" si="3"/>
        <v>9</v>
      </c>
    </row>
    <row r="72" spans="1:8" x14ac:dyDescent="0.35">
      <c r="A72" s="29" t="s">
        <v>75</v>
      </c>
      <c r="B72" s="29" t="str">
        <f t="shared" si="2"/>
        <v>SPS21XXX</v>
      </c>
      <c r="C72" s="29" t="s">
        <v>74</v>
      </c>
      <c r="D72" s="6" t="s">
        <v>174</v>
      </c>
      <c r="E72" s="12">
        <f>IF(D72="A",VLOOKUP($A72,'input data CAT A 8_4'!A:P,16,FALSE),0)</f>
        <v>1</v>
      </c>
      <c r="F72" s="12">
        <f>IF($D72="B",VLOOKUP($A72,'input data CAT B'!$A:$M,13,FALSE),0)</f>
        <v>0</v>
      </c>
      <c r="G72" s="12">
        <f>IF($D72="C",VLOOKUP($A72,'input data CAT C'!$A:$M,13,FALSE),0)</f>
        <v>0</v>
      </c>
      <c r="H72" s="12">
        <f t="shared" si="3"/>
        <v>1</v>
      </c>
    </row>
    <row r="73" spans="1:8" x14ac:dyDescent="0.35">
      <c r="A73" s="29" t="s">
        <v>121</v>
      </c>
      <c r="B73" s="29" t="str">
        <f t="shared" si="2"/>
        <v>SPS21XXX</v>
      </c>
      <c r="C73" s="29" t="s">
        <v>120</v>
      </c>
      <c r="D73" s="6" t="s">
        <v>174</v>
      </c>
      <c r="E73" s="12">
        <f>IF(D73="A",VLOOKUP($A73,'input data CAT A 8_4'!A:P,16,FALSE),0)</f>
        <v>9</v>
      </c>
      <c r="F73" s="12">
        <f>IF($D73="B",VLOOKUP($A73,'input data CAT B'!$A:$M,13,FALSE),0)</f>
        <v>0</v>
      </c>
      <c r="G73" s="12">
        <f>IF($D73="C",VLOOKUP($A73,'input data CAT C'!$A:$M,13,FALSE),0)</f>
        <v>0</v>
      </c>
      <c r="H73" s="12">
        <f t="shared" si="3"/>
        <v>9</v>
      </c>
    </row>
    <row r="74" spans="1:8" x14ac:dyDescent="0.35">
      <c r="A74" s="29" t="s">
        <v>87</v>
      </c>
      <c r="B74" s="29" t="str">
        <f t="shared" si="2"/>
        <v>SPS21XXX</v>
      </c>
      <c r="C74" s="29" t="s">
        <v>86</v>
      </c>
      <c r="D74" s="6" t="s">
        <v>174</v>
      </c>
      <c r="E74" s="12">
        <f>IF(D74="A",VLOOKUP($A74,'input data CAT A 8_4'!A:P,16,FALSE),0)</f>
        <v>2</v>
      </c>
      <c r="F74" s="12">
        <f>IF($D74="B",VLOOKUP($A74,'input data CAT B'!$A:$M,13,FALSE),0)</f>
        <v>0</v>
      </c>
      <c r="G74" s="12">
        <f>IF($D74="C",VLOOKUP($A74,'input data CAT C'!$A:$M,13,FALSE),0)</f>
        <v>0</v>
      </c>
      <c r="H74" s="12">
        <f t="shared" si="3"/>
        <v>2</v>
      </c>
    </row>
    <row r="75" spans="1:8" x14ac:dyDescent="0.35">
      <c r="A75" s="29" t="s">
        <v>41</v>
      </c>
      <c r="B75" s="29" t="str">
        <f t="shared" si="2"/>
        <v>SPS21XXX</v>
      </c>
      <c r="C75" s="29" t="s">
        <v>40</v>
      </c>
      <c r="D75" s="6" t="s">
        <v>174</v>
      </c>
      <c r="E75" s="12">
        <f>IF(D75="A",VLOOKUP($A75,'input data CAT A 8_4'!A:P,16,FALSE),0)</f>
        <v>1</v>
      </c>
      <c r="F75" s="12">
        <f>IF($D75="B",VLOOKUP($A75,'input data CAT B'!$A:$M,13,FALSE),0)</f>
        <v>0</v>
      </c>
      <c r="G75" s="12">
        <f>IF($D75="C",VLOOKUP($A75,'input data CAT C'!$A:$M,13,FALSE),0)</f>
        <v>0</v>
      </c>
      <c r="H75" s="12">
        <f t="shared" si="3"/>
        <v>1</v>
      </c>
    </row>
    <row r="76" spans="1:8" x14ac:dyDescent="0.35">
      <c r="A76" s="29" t="s">
        <v>63</v>
      </c>
      <c r="B76" s="29" t="str">
        <f t="shared" si="2"/>
        <v>SPS21XXX</v>
      </c>
      <c r="C76" s="29" t="s">
        <v>62</v>
      </c>
      <c r="D76" s="6" t="s">
        <v>174</v>
      </c>
      <c r="E76" s="12">
        <f>IF(D76="A",VLOOKUP($A76,'input data CAT A 8_4'!A:P,16,FALSE),0)</f>
        <v>4</v>
      </c>
      <c r="F76" s="12">
        <f>IF($D76="B",VLOOKUP($A76,'input data CAT B'!$A:$M,13,FALSE),0)</f>
        <v>0</v>
      </c>
      <c r="G76" s="12">
        <f>IF($D76="C",VLOOKUP($A76,'input data CAT C'!$A:$M,13,FALSE),0)</f>
        <v>0</v>
      </c>
      <c r="H76" s="12">
        <f t="shared" si="3"/>
        <v>4</v>
      </c>
    </row>
    <row r="77" spans="1:8" x14ac:dyDescent="0.35">
      <c r="A77" s="29" t="s">
        <v>83</v>
      </c>
      <c r="B77" s="29" t="str">
        <f t="shared" si="2"/>
        <v>SPS21XXX</v>
      </c>
      <c r="C77" s="29" t="s">
        <v>82</v>
      </c>
      <c r="D77" s="6" t="s">
        <v>174</v>
      </c>
      <c r="E77" s="12">
        <f>IF(D77="A",VLOOKUP($A77,'input data CAT A 8_4'!A:P,16,FALSE),0)</f>
        <v>5</v>
      </c>
      <c r="F77" s="12">
        <f>IF($D77="B",VLOOKUP($A77,'input data CAT B'!$A:$M,13,FALSE),0)</f>
        <v>0</v>
      </c>
      <c r="G77" s="12">
        <f>IF($D77="C",VLOOKUP($A77,'input data CAT C'!$A:$M,13,FALSE),0)</f>
        <v>0</v>
      </c>
      <c r="H77" s="12">
        <f t="shared" si="3"/>
        <v>5</v>
      </c>
    </row>
    <row r="78" spans="1:8" x14ac:dyDescent="0.35">
      <c r="A78" s="29" t="s">
        <v>35</v>
      </c>
      <c r="B78" s="29" t="str">
        <f t="shared" si="2"/>
        <v>SPS21XXX</v>
      </c>
      <c r="C78" s="29" t="s">
        <v>34</v>
      </c>
      <c r="D78" s="6" t="s">
        <v>174</v>
      </c>
      <c r="E78" s="12">
        <f>IF(D78="A",VLOOKUP($A78,'input data CAT A 8_4'!A:P,16,FALSE),0)</f>
        <v>6</v>
      </c>
      <c r="F78" s="12">
        <f>IF($D78="B",VLOOKUP($A78,'input data CAT B'!$A:$M,13,FALSE),0)</f>
        <v>0</v>
      </c>
      <c r="G78" s="12">
        <f>IF($D78="C",VLOOKUP($A78,'input data CAT C'!$A:$M,13,FALSE),0)</f>
        <v>0</v>
      </c>
      <c r="H78" s="12">
        <f t="shared" si="3"/>
        <v>6</v>
      </c>
    </row>
    <row r="79" spans="1:8" x14ac:dyDescent="0.35">
      <c r="A79" s="29" t="s">
        <v>105</v>
      </c>
      <c r="B79" s="29" t="str">
        <f t="shared" si="2"/>
        <v>SPS21XXX</v>
      </c>
      <c r="C79" s="29" t="s">
        <v>104</v>
      </c>
      <c r="D79" s="6" t="s">
        <v>174</v>
      </c>
      <c r="E79" s="12">
        <f>IF(D79="A",VLOOKUP($A79,'input data CAT A 8_4'!A:P,16,FALSE),0)</f>
        <v>9</v>
      </c>
      <c r="F79" s="12">
        <f>IF($D79="B",VLOOKUP($A79,'input data CAT B'!$A:$M,13,FALSE),0)</f>
        <v>0</v>
      </c>
      <c r="G79" s="12">
        <f>IF($D79="C",VLOOKUP($A79,'input data CAT C'!$A:$M,13,FALSE),0)</f>
        <v>0</v>
      </c>
      <c r="H79" s="12">
        <f t="shared" si="3"/>
        <v>9</v>
      </c>
    </row>
    <row r="80" spans="1:8" x14ac:dyDescent="0.35">
      <c r="A80" s="29" t="s">
        <v>77</v>
      </c>
      <c r="B80" s="29" t="str">
        <f t="shared" si="2"/>
        <v>SPS21XXX</v>
      </c>
      <c r="C80" s="29" t="s">
        <v>76</v>
      </c>
      <c r="D80" s="6" t="s">
        <v>174</v>
      </c>
      <c r="E80" s="12">
        <f>IF(D80="A",VLOOKUP($A80,'input data CAT A 8_4'!A:P,16,FALSE),0)</f>
        <v>1</v>
      </c>
      <c r="F80" s="12">
        <f>IF($D80="B",VLOOKUP($A80,'input data CAT B'!$A:$M,13,FALSE),0)</f>
        <v>0</v>
      </c>
      <c r="G80" s="12">
        <f>IF($D80="C",VLOOKUP($A80,'input data CAT C'!$A:$M,13,FALSE),0)</f>
        <v>0</v>
      </c>
      <c r="H80" s="12">
        <f t="shared" si="3"/>
        <v>1</v>
      </c>
    </row>
    <row r="81" spans="1:8" x14ac:dyDescent="0.35">
      <c r="A81" s="29" t="s">
        <v>85</v>
      </c>
      <c r="B81" s="29" t="str">
        <f t="shared" si="2"/>
        <v>SPS21XXX</v>
      </c>
      <c r="C81" s="29" t="s">
        <v>84</v>
      </c>
      <c r="D81" s="6" t="s">
        <v>174</v>
      </c>
      <c r="E81" s="12">
        <f>IF(D81="A",VLOOKUP($A81,'input data CAT A 8_4'!A:P,16,FALSE),0)</f>
        <v>3</v>
      </c>
      <c r="F81" s="12">
        <f>IF($D81="B",VLOOKUP($A81,'input data CAT B'!$A:$M,13,FALSE),0)</f>
        <v>0</v>
      </c>
      <c r="G81" s="12">
        <f>IF($D81="C",VLOOKUP($A81,'input data CAT C'!$A:$M,13,FALSE),0)</f>
        <v>0</v>
      </c>
      <c r="H81" s="12">
        <f t="shared" si="3"/>
        <v>3</v>
      </c>
    </row>
    <row r="82" spans="1:8" x14ac:dyDescent="0.35">
      <c r="A82" s="15" t="s">
        <v>181</v>
      </c>
      <c r="B82" s="29" t="str">
        <f t="shared" si="2"/>
        <v>SPS21XXX</v>
      </c>
      <c r="C82" s="15" t="s">
        <v>182</v>
      </c>
      <c r="D82" s="15" t="s">
        <v>175</v>
      </c>
      <c r="E82" s="12">
        <f>IF(D82="A",VLOOKUP($A82,'input data CAT A 8_4'!A:P,16,FALSE),0)</f>
        <v>0</v>
      </c>
      <c r="F82" s="12">
        <f>IF($D82="B",VLOOKUP($A82,'input data CAT B'!$A:$M,13,FALSE),0)</f>
        <v>7</v>
      </c>
      <c r="G82" s="12">
        <f>IF($D82="C",VLOOKUP($A82,'input data CAT C'!$A:$M,13,FALSE),0)</f>
        <v>0</v>
      </c>
      <c r="H82" s="12">
        <f t="shared" si="3"/>
        <v>7</v>
      </c>
    </row>
    <row r="83" spans="1:8" x14ac:dyDescent="0.35">
      <c r="A83" s="15" t="s">
        <v>183</v>
      </c>
      <c r="B83" s="29" t="str">
        <f t="shared" si="2"/>
        <v>SPS21XXX</v>
      </c>
      <c r="C83" s="15" t="s">
        <v>184</v>
      </c>
      <c r="D83" s="15" t="s">
        <v>175</v>
      </c>
      <c r="E83" s="12">
        <f>IF(D83="A",VLOOKUP($A83,'input data CAT A 8_4'!A:P,16,FALSE),0)</f>
        <v>0</v>
      </c>
      <c r="F83" s="12">
        <f>IF($D83="B",VLOOKUP($A83,'input data CAT B'!$A:$M,13,FALSE),0)</f>
        <v>10</v>
      </c>
      <c r="G83" s="12">
        <f>IF($D83="C",VLOOKUP($A83,'input data CAT C'!$A:$M,13,FALSE),0)</f>
        <v>0</v>
      </c>
      <c r="H83" s="12">
        <f t="shared" si="3"/>
        <v>10</v>
      </c>
    </row>
    <row r="84" spans="1:8" x14ac:dyDescent="0.35">
      <c r="A84" s="15" t="s">
        <v>185</v>
      </c>
      <c r="B84" s="29" t="str">
        <f t="shared" si="2"/>
        <v>SPS21XXX</v>
      </c>
      <c r="C84" s="15" t="s">
        <v>186</v>
      </c>
      <c r="D84" s="15" t="s">
        <v>175</v>
      </c>
      <c r="E84" s="12">
        <f>IF(D84="A",VLOOKUP($A84,'input data CAT A 8_4'!A:P,16,FALSE),0)</f>
        <v>0</v>
      </c>
      <c r="F84" s="12">
        <f>IF($D84="B",VLOOKUP($A84,'input data CAT B'!$A:$M,13,FALSE),0)</f>
        <v>10</v>
      </c>
      <c r="G84" s="12">
        <f>IF($D84="C",VLOOKUP($A84,'input data CAT C'!$A:$M,13,FALSE),0)</f>
        <v>0</v>
      </c>
      <c r="H84" s="12">
        <f t="shared" si="3"/>
        <v>10</v>
      </c>
    </row>
    <row r="85" spans="1:8" x14ac:dyDescent="0.35">
      <c r="A85" s="15" t="s">
        <v>187</v>
      </c>
      <c r="B85" s="29" t="str">
        <f t="shared" si="2"/>
        <v>SPS21XXX</v>
      </c>
      <c r="C85" s="15" t="s">
        <v>188</v>
      </c>
      <c r="D85" s="15" t="s">
        <v>175</v>
      </c>
      <c r="E85" s="12">
        <f>IF(D85="A",VLOOKUP($A85,'input data CAT A 8_4'!A:P,16,FALSE),0)</f>
        <v>0</v>
      </c>
      <c r="F85" s="12">
        <f>IF($D85="B",VLOOKUP($A85,'input data CAT B'!$A:$M,13,FALSE),0)</f>
        <v>6</v>
      </c>
      <c r="G85" s="12">
        <f>IF($D85="C",VLOOKUP($A85,'input data CAT C'!$A:$M,13,FALSE),0)</f>
        <v>0</v>
      </c>
      <c r="H85" s="12">
        <f t="shared" si="3"/>
        <v>6</v>
      </c>
    </row>
    <row r="86" spans="1:8" x14ac:dyDescent="0.35">
      <c r="A86" s="15" t="s">
        <v>189</v>
      </c>
      <c r="B86" s="29" t="str">
        <f t="shared" si="2"/>
        <v>SPS21XXX</v>
      </c>
      <c r="C86" s="15" t="s">
        <v>190</v>
      </c>
      <c r="D86" s="15" t="s">
        <v>175</v>
      </c>
      <c r="E86" s="12">
        <f>IF(D86="A",VLOOKUP($A86,'input data CAT A 8_4'!A:P,16,FALSE),0)</f>
        <v>0</v>
      </c>
      <c r="F86" s="12">
        <f>IF($D86="B",VLOOKUP($A86,'input data CAT B'!$A:$M,13,FALSE),0)</f>
        <v>10</v>
      </c>
      <c r="G86" s="12">
        <f>IF($D86="C",VLOOKUP($A86,'input data CAT C'!$A:$M,13,FALSE),0)</f>
        <v>0</v>
      </c>
      <c r="H86" s="12">
        <f t="shared" si="3"/>
        <v>10</v>
      </c>
    </row>
    <row r="87" spans="1:8" x14ac:dyDescent="0.35">
      <c r="A87" s="15" t="s">
        <v>191</v>
      </c>
      <c r="B87" s="29" t="str">
        <f t="shared" si="2"/>
        <v>SPS21XXX</v>
      </c>
      <c r="C87" s="15" t="s">
        <v>192</v>
      </c>
      <c r="D87" s="15" t="s">
        <v>175</v>
      </c>
      <c r="E87" s="12">
        <f>IF(D87="A",VLOOKUP($A87,'input data CAT A 8_4'!A:P,16,FALSE),0)</f>
        <v>0</v>
      </c>
      <c r="F87" s="12">
        <f>IF($D87="B",VLOOKUP($A87,'input data CAT B'!$A:$M,13,FALSE),0)</f>
        <v>2</v>
      </c>
      <c r="G87" s="12">
        <f>IF($D87="C",VLOOKUP($A87,'input data CAT C'!$A:$M,13,FALSE),0)</f>
        <v>0</v>
      </c>
      <c r="H87" s="12">
        <f t="shared" si="3"/>
        <v>2</v>
      </c>
    </row>
    <row r="88" spans="1:8" x14ac:dyDescent="0.35">
      <c r="A88" s="15" t="s">
        <v>193</v>
      </c>
      <c r="B88" s="29" t="str">
        <f t="shared" si="2"/>
        <v>SPS21XXX</v>
      </c>
      <c r="C88" s="15" t="s">
        <v>194</v>
      </c>
      <c r="D88" s="15" t="s">
        <v>175</v>
      </c>
      <c r="E88" s="12">
        <f>IF(D88="A",VLOOKUP($A88,'input data CAT A 8_4'!A:P,16,FALSE),0)</f>
        <v>0</v>
      </c>
      <c r="F88" s="12">
        <f>IF($D88="B",VLOOKUP($A88,'input data CAT B'!$A:$M,13,FALSE),0)</f>
        <v>2</v>
      </c>
      <c r="G88" s="12">
        <f>IF($D88="C",VLOOKUP($A88,'input data CAT C'!$A:$M,13,FALSE),0)</f>
        <v>0</v>
      </c>
      <c r="H88" s="12">
        <f t="shared" si="3"/>
        <v>2</v>
      </c>
    </row>
    <row r="89" spans="1:8" x14ac:dyDescent="0.35">
      <c r="A89" s="15" t="s">
        <v>195</v>
      </c>
      <c r="B89" s="29" t="str">
        <f t="shared" si="2"/>
        <v>SPS21XXX</v>
      </c>
      <c r="C89" s="15" t="s">
        <v>196</v>
      </c>
      <c r="D89" s="15" t="s">
        <v>175</v>
      </c>
      <c r="E89" s="12">
        <f>IF(D89="A",VLOOKUP($A89,'input data CAT A 8_4'!A:P,16,FALSE),0)</f>
        <v>0</v>
      </c>
      <c r="F89" s="12">
        <f>IF($D89="B",VLOOKUP($A89,'input data CAT B'!$A:$M,13,FALSE),0)</f>
        <v>2</v>
      </c>
      <c r="G89" s="12">
        <f>IF($D89="C",VLOOKUP($A89,'input data CAT C'!$A:$M,13,FALSE),0)</f>
        <v>0</v>
      </c>
      <c r="H89" s="12">
        <f t="shared" si="3"/>
        <v>2</v>
      </c>
    </row>
    <row r="90" spans="1:8" x14ac:dyDescent="0.35">
      <c r="A90" s="15" t="s">
        <v>197</v>
      </c>
      <c r="B90" s="29" t="str">
        <f t="shared" si="2"/>
        <v>SPS21XXX</v>
      </c>
      <c r="C90" s="15" t="s">
        <v>198</v>
      </c>
      <c r="D90" s="15" t="s">
        <v>175</v>
      </c>
      <c r="E90" s="12">
        <f>IF(D90="A",VLOOKUP($A90,'input data CAT A 8_4'!A:P,16,FALSE),0)</f>
        <v>0</v>
      </c>
      <c r="F90" s="12">
        <f>IF($D90="B",VLOOKUP($A90,'input data CAT B'!$A:$M,13,FALSE),0)</f>
        <v>6</v>
      </c>
      <c r="G90" s="12">
        <f>IF($D90="C",VLOOKUP($A90,'input data CAT C'!$A:$M,13,FALSE),0)</f>
        <v>0</v>
      </c>
      <c r="H90" s="12">
        <f t="shared" si="3"/>
        <v>6</v>
      </c>
    </row>
    <row r="91" spans="1:8" x14ac:dyDescent="0.35">
      <c r="A91" s="15" t="s">
        <v>199</v>
      </c>
      <c r="B91" s="29" t="str">
        <f t="shared" si="2"/>
        <v>SPS21XXX</v>
      </c>
      <c r="C91" s="15" t="s">
        <v>200</v>
      </c>
      <c r="D91" s="15" t="s">
        <v>175</v>
      </c>
      <c r="E91" s="12">
        <f>IF(D91="A",VLOOKUP($A91,'input data CAT A 8_4'!A:P,16,FALSE),0)</f>
        <v>0</v>
      </c>
      <c r="F91" s="12">
        <f>IF($D91="B",VLOOKUP($A91,'input data CAT B'!$A:$M,13,FALSE),0)</f>
        <v>4</v>
      </c>
      <c r="G91" s="12">
        <f>IF($D91="C",VLOOKUP($A91,'input data CAT C'!$A:$M,13,FALSE),0)</f>
        <v>0</v>
      </c>
      <c r="H91" s="12">
        <f t="shared" si="3"/>
        <v>4</v>
      </c>
    </row>
    <row r="92" spans="1:8" x14ac:dyDescent="0.35">
      <c r="A92" s="15" t="s">
        <v>201</v>
      </c>
      <c r="B92" s="29" t="str">
        <f t="shared" si="2"/>
        <v>SPS21XXX</v>
      </c>
      <c r="C92" s="15" t="s">
        <v>202</v>
      </c>
      <c r="D92" s="15" t="s">
        <v>175</v>
      </c>
      <c r="E92" s="12">
        <f>IF(D92="A",VLOOKUP($A92,'input data CAT A 8_4'!A:P,16,FALSE),0)</f>
        <v>0</v>
      </c>
      <c r="F92" s="12">
        <f>IF($D92="B",VLOOKUP($A92,'input data CAT B'!$A:$M,13,FALSE),0)</f>
        <v>10</v>
      </c>
      <c r="G92" s="12">
        <f>IF($D92="C",VLOOKUP($A92,'input data CAT C'!$A:$M,13,FALSE),0)</f>
        <v>0</v>
      </c>
      <c r="H92" s="12">
        <f t="shared" si="3"/>
        <v>10</v>
      </c>
    </row>
    <row r="93" spans="1:8" x14ac:dyDescent="0.35">
      <c r="A93" s="15" t="s">
        <v>203</v>
      </c>
      <c r="B93" s="29" t="str">
        <f t="shared" si="2"/>
        <v>SPS21XXX</v>
      </c>
      <c r="C93" s="15" t="s">
        <v>204</v>
      </c>
      <c r="D93" s="15" t="s">
        <v>175</v>
      </c>
      <c r="E93" s="12">
        <f>IF(D93="A",VLOOKUP($A93,'input data CAT A 8_4'!A:P,16,FALSE),0)</f>
        <v>0</v>
      </c>
      <c r="F93" s="12">
        <f>IF($D93="B",VLOOKUP($A93,'input data CAT B'!$A:$M,13,FALSE),0)</f>
        <v>4</v>
      </c>
      <c r="G93" s="12">
        <f>IF($D93="C",VLOOKUP($A93,'input data CAT C'!$A:$M,13,FALSE),0)</f>
        <v>0</v>
      </c>
      <c r="H93" s="12">
        <f t="shared" si="3"/>
        <v>4</v>
      </c>
    </row>
    <row r="94" spans="1:8" x14ac:dyDescent="0.35">
      <c r="A94" s="15" t="s">
        <v>205</v>
      </c>
      <c r="B94" s="29" t="str">
        <f t="shared" si="2"/>
        <v>SPS21XXX</v>
      </c>
      <c r="C94" s="15" t="s">
        <v>206</v>
      </c>
      <c r="D94" s="15" t="s">
        <v>175</v>
      </c>
      <c r="E94" s="12">
        <f>IF(D94="A",VLOOKUP($A94,'input data CAT A 8_4'!A:P,16,FALSE),0)</f>
        <v>0</v>
      </c>
      <c r="F94" s="12">
        <f>IF($D94="B",VLOOKUP($A94,'input data CAT B'!$A:$M,13,FALSE),0)</f>
        <v>3</v>
      </c>
      <c r="G94" s="12">
        <f>IF($D94="C",VLOOKUP($A94,'input data CAT C'!$A:$M,13,FALSE),0)</f>
        <v>0</v>
      </c>
      <c r="H94" s="12">
        <f t="shared" si="3"/>
        <v>3</v>
      </c>
    </row>
    <row r="95" spans="1:8" x14ac:dyDescent="0.35">
      <c r="A95" s="15" t="s">
        <v>207</v>
      </c>
      <c r="B95" s="29" t="str">
        <f t="shared" si="2"/>
        <v>SPS21XXX</v>
      </c>
      <c r="C95" s="15" t="s">
        <v>208</v>
      </c>
      <c r="D95" s="15" t="s">
        <v>175</v>
      </c>
      <c r="E95" s="12">
        <f>IF(D95="A",VLOOKUP($A95,'input data CAT A 8_4'!A:P,16,FALSE),0)</f>
        <v>0</v>
      </c>
      <c r="F95" s="12">
        <f>IF($D95="B",VLOOKUP($A95,'input data CAT B'!$A:$M,13,FALSE),0)</f>
        <v>6</v>
      </c>
      <c r="G95" s="12">
        <f>IF($D95="C",VLOOKUP($A95,'input data CAT C'!$A:$M,13,FALSE),0)</f>
        <v>0</v>
      </c>
      <c r="H95" s="12">
        <f t="shared" si="3"/>
        <v>6</v>
      </c>
    </row>
    <row r="96" spans="1:8" x14ac:dyDescent="0.35">
      <c r="A96" s="15" t="s">
        <v>209</v>
      </c>
      <c r="B96" s="29" t="str">
        <f t="shared" si="2"/>
        <v>SPS21XXX</v>
      </c>
      <c r="C96" s="15" t="s">
        <v>210</v>
      </c>
      <c r="D96" s="15" t="s">
        <v>175</v>
      </c>
      <c r="E96" s="12">
        <f>IF(D96="A",VLOOKUP($A96,'input data CAT A 8_4'!A:P,16,FALSE),0)</f>
        <v>0</v>
      </c>
      <c r="F96" s="12">
        <f>IF($D96="B",VLOOKUP($A96,'input data CAT B'!$A:$M,13,FALSE),0)</f>
        <v>5</v>
      </c>
      <c r="G96" s="12">
        <f>IF($D96="C",VLOOKUP($A96,'input data CAT C'!$A:$M,13,FALSE),0)</f>
        <v>0</v>
      </c>
      <c r="H96" s="12">
        <f t="shared" si="3"/>
        <v>5</v>
      </c>
    </row>
    <row r="97" spans="1:8" x14ac:dyDescent="0.35">
      <c r="A97" s="15" t="s">
        <v>211</v>
      </c>
      <c r="B97" s="29" t="str">
        <f t="shared" si="2"/>
        <v>SPS21XXX</v>
      </c>
      <c r="C97" s="15" t="s">
        <v>212</v>
      </c>
      <c r="D97" s="15" t="s">
        <v>175</v>
      </c>
      <c r="E97" s="12">
        <f>IF(D97="A",VLOOKUP($A97,'input data CAT A 8_4'!A:P,16,FALSE),0)</f>
        <v>0</v>
      </c>
      <c r="F97" s="12">
        <f>IF($D97="B",VLOOKUP($A97,'input data CAT B'!$A:$M,13,FALSE),0)</f>
        <v>2</v>
      </c>
      <c r="G97" s="12">
        <f>IF($D97="C",VLOOKUP($A97,'input data CAT C'!$A:$M,13,FALSE),0)</f>
        <v>0</v>
      </c>
      <c r="H97" s="12">
        <f t="shared" si="3"/>
        <v>2</v>
      </c>
    </row>
    <row r="98" spans="1:8" x14ac:dyDescent="0.35">
      <c r="A98" s="15" t="s">
        <v>213</v>
      </c>
      <c r="B98" s="29" t="str">
        <f t="shared" si="2"/>
        <v>SPS21XXX</v>
      </c>
      <c r="C98" s="15" t="s">
        <v>214</v>
      </c>
      <c r="D98" s="15" t="s">
        <v>175</v>
      </c>
      <c r="E98" s="12">
        <f>IF(D98="A",VLOOKUP($A98,'input data CAT A 8_4'!A:P,16,FALSE),0)</f>
        <v>0</v>
      </c>
      <c r="F98" s="12">
        <f>IF($D98="B",VLOOKUP($A98,'input data CAT B'!$A:$M,13,FALSE),0)</f>
        <v>6</v>
      </c>
      <c r="G98" s="12">
        <f>IF($D98="C",VLOOKUP($A98,'input data CAT C'!$A:$M,13,FALSE),0)</f>
        <v>0</v>
      </c>
      <c r="H98" s="12">
        <f t="shared" si="3"/>
        <v>6</v>
      </c>
    </row>
    <row r="99" spans="1:8" x14ac:dyDescent="0.35">
      <c r="A99" s="15" t="s">
        <v>215</v>
      </c>
      <c r="B99" s="29" t="str">
        <f t="shared" si="2"/>
        <v>SPS21XXX</v>
      </c>
      <c r="C99" s="15" t="s">
        <v>216</v>
      </c>
      <c r="D99" s="15" t="s">
        <v>175</v>
      </c>
      <c r="E99" s="12">
        <f>IF(D99="A",VLOOKUP($A99,'input data CAT A 8_4'!A:P,16,FALSE),0)</f>
        <v>0</v>
      </c>
      <c r="F99" s="12">
        <f>IF($D99="B",VLOOKUP($A99,'input data CAT B'!$A:$M,13,FALSE),0)</f>
        <v>5</v>
      </c>
      <c r="G99" s="12">
        <f>IF($D99="C",VLOOKUP($A99,'input data CAT C'!$A:$M,13,FALSE),0)</f>
        <v>0</v>
      </c>
      <c r="H99" s="12">
        <f t="shared" si="3"/>
        <v>5</v>
      </c>
    </row>
    <row r="100" spans="1:8" x14ac:dyDescent="0.35">
      <c r="A100" s="15" t="s">
        <v>217</v>
      </c>
      <c r="B100" s="29" t="str">
        <f t="shared" si="2"/>
        <v>SPS21XXX</v>
      </c>
      <c r="C100" s="15" t="s">
        <v>218</v>
      </c>
      <c r="D100" s="15" t="s">
        <v>175</v>
      </c>
      <c r="E100" s="12">
        <f>IF(D100="A",VLOOKUP($A100,'input data CAT A 8_4'!A:P,16,FALSE),0)</f>
        <v>0</v>
      </c>
      <c r="F100" s="12">
        <f>IF($D100="B",VLOOKUP($A100,'input data CAT B'!$A:$M,13,FALSE),0)</f>
        <v>6</v>
      </c>
      <c r="G100" s="12">
        <f>IF($D100="C",VLOOKUP($A100,'input data CAT C'!$A:$M,13,FALSE),0)</f>
        <v>0</v>
      </c>
      <c r="H100" s="12">
        <f t="shared" si="3"/>
        <v>6</v>
      </c>
    </row>
    <row r="101" spans="1:8" x14ac:dyDescent="0.35">
      <c r="A101" s="15" t="s">
        <v>219</v>
      </c>
      <c r="B101" s="29" t="str">
        <f t="shared" si="2"/>
        <v>SPS21XXX</v>
      </c>
      <c r="C101" s="15" t="s">
        <v>220</v>
      </c>
      <c r="D101" s="15" t="s">
        <v>175</v>
      </c>
      <c r="E101" s="12">
        <f>IF(D101="A",VLOOKUP($A101,'input data CAT A 8_4'!A:P,16,FALSE),0)</f>
        <v>0</v>
      </c>
      <c r="F101" s="12">
        <f>IF($D101="B",VLOOKUP($A101,'input data CAT B'!$A:$M,13,FALSE),0)</f>
        <v>1</v>
      </c>
      <c r="G101" s="12">
        <f>IF($D101="C",VLOOKUP($A101,'input data CAT C'!$A:$M,13,FALSE),0)</f>
        <v>0</v>
      </c>
      <c r="H101" s="12">
        <f t="shared" si="3"/>
        <v>1</v>
      </c>
    </row>
    <row r="102" spans="1:8" x14ac:dyDescent="0.35">
      <c r="A102" s="15" t="s">
        <v>221</v>
      </c>
      <c r="B102" s="29" t="str">
        <f t="shared" si="2"/>
        <v>SPS21XXX</v>
      </c>
      <c r="C102" s="15" t="s">
        <v>222</v>
      </c>
      <c r="D102" s="15" t="s">
        <v>175</v>
      </c>
      <c r="E102" s="12">
        <f>IF(D102="A",VLOOKUP($A102,'input data CAT A 8_4'!A:P,16,FALSE),0)</f>
        <v>0</v>
      </c>
      <c r="F102" s="12">
        <f>IF($D102="B",VLOOKUP($A102,'input data CAT B'!$A:$M,13,FALSE),0)</f>
        <v>10</v>
      </c>
      <c r="G102" s="12">
        <f>IF($D102="C",VLOOKUP($A102,'input data CAT C'!$A:$M,13,FALSE),0)</f>
        <v>0</v>
      </c>
      <c r="H102" s="12">
        <f t="shared" si="3"/>
        <v>10</v>
      </c>
    </row>
    <row r="103" spans="1:8" x14ac:dyDescent="0.35">
      <c r="A103" s="15" t="s">
        <v>223</v>
      </c>
      <c r="B103" s="29" t="str">
        <f t="shared" si="2"/>
        <v>SPS21XXX</v>
      </c>
      <c r="C103" s="15" t="s">
        <v>224</v>
      </c>
      <c r="D103" s="15" t="s">
        <v>175</v>
      </c>
      <c r="E103" s="12">
        <f>IF(D103="A",VLOOKUP($A103,'input data CAT A 8_4'!A:P,16,FALSE),0)</f>
        <v>0</v>
      </c>
      <c r="F103" s="12">
        <f>IF($D103="B",VLOOKUP($A103,'input data CAT B'!$A:$M,13,FALSE),0)</f>
        <v>1</v>
      </c>
      <c r="G103" s="12">
        <f>IF($D103="C",VLOOKUP($A103,'input data CAT C'!$A:$M,13,FALSE),0)</f>
        <v>0</v>
      </c>
      <c r="H103" s="12">
        <f t="shared" si="3"/>
        <v>1</v>
      </c>
    </row>
    <row r="104" spans="1:8" x14ac:dyDescent="0.35">
      <c r="A104" s="15" t="s">
        <v>225</v>
      </c>
      <c r="B104" s="29" t="str">
        <f t="shared" si="2"/>
        <v>SPS21XXX</v>
      </c>
      <c r="C104" s="15" t="s">
        <v>226</v>
      </c>
      <c r="D104" s="15" t="s">
        <v>175</v>
      </c>
      <c r="E104" s="12">
        <f>IF(D104="A",VLOOKUP($A104,'input data CAT A 8_4'!A:P,16,FALSE),0)</f>
        <v>0</v>
      </c>
      <c r="F104" s="12">
        <f>IF($D104="B",VLOOKUP($A104,'input data CAT B'!$A:$M,13,FALSE),0)</f>
        <v>7</v>
      </c>
      <c r="G104" s="12">
        <f>IF($D104="C",VLOOKUP($A104,'input data CAT C'!$A:$M,13,FALSE),0)</f>
        <v>0</v>
      </c>
      <c r="H104" s="12">
        <f t="shared" si="3"/>
        <v>7</v>
      </c>
    </row>
    <row r="105" spans="1:8" x14ac:dyDescent="0.35">
      <c r="A105" s="15" t="s">
        <v>227</v>
      </c>
      <c r="B105" s="29" t="str">
        <f t="shared" si="2"/>
        <v>SPS21XXX</v>
      </c>
      <c r="C105" s="15" t="s">
        <v>228</v>
      </c>
      <c r="D105" s="15" t="s">
        <v>175</v>
      </c>
      <c r="E105" s="12">
        <f>IF(D105="A",VLOOKUP($A105,'input data CAT A 8_4'!A:P,16,FALSE),0)</f>
        <v>0</v>
      </c>
      <c r="F105" s="12">
        <f>IF($D105="B",VLOOKUP($A105,'input data CAT B'!$A:$M,13,FALSE),0)</f>
        <v>7</v>
      </c>
      <c r="G105" s="12">
        <f>IF($D105="C",VLOOKUP($A105,'input data CAT C'!$A:$M,13,FALSE),0)</f>
        <v>0</v>
      </c>
      <c r="H105" s="12">
        <f t="shared" si="3"/>
        <v>7</v>
      </c>
    </row>
    <row r="106" spans="1:8" x14ac:dyDescent="0.35">
      <c r="A106" s="15" t="s">
        <v>229</v>
      </c>
      <c r="B106" s="29" t="str">
        <f t="shared" si="2"/>
        <v>SPS21XXX</v>
      </c>
      <c r="C106" s="15" t="s">
        <v>230</v>
      </c>
      <c r="D106" s="15" t="s">
        <v>175</v>
      </c>
      <c r="E106" s="12">
        <f>IF(D106="A",VLOOKUP($A106,'input data CAT A 8_4'!A:P,16,FALSE),0)</f>
        <v>0</v>
      </c>
      <c r="F106" s="12">
        <f>IF($D106="B",VLOOKUP($A106,'input data CAT B'!$A:$M,13,FALSE),0)</f>
        <v>6</v>
      </c>
      <c r="G106" s="12">
        <f>IF($D106="C",VLOOKUP($A106,'input data CAT C'!$A:$M,13,FALSE),0)</f>
        <v>0</v>
      </c>
      <c r="H106" s="12">
        <f t="shared" si="3"/>
        <v>6</v>
      </c>
    </row>
    <row r="107" spans="1:8" x14ac:dyDescent="0.35">
      <c r="A107" s="15" t="s">
        <v>231</v>
      </c>
      <c r="B107" s="29" t="str">
        <f t="shared" si="2"/>
        <v>SPS21XXX</v>
      </c>
      <c r="C107" s="15" t="s">
        <v>232</v>
      </c>
      <c r="D107" s="15" t="s">
        <v>175</v>
      </c>
      <c r="E107" s="12">
        <f>IF(D107="A",VLOOKUP($A107,'input data CAT A 8_4'!A:P,16,FALSE),0)</f>
        <v>0</v>
      </c>
      <c r="F107" s="12">
        <f>IF($D107="B",VLOOKUP($A107,'input data CAT B'!$A:$M,13,FALSE),0)</f>
        <v>6</v>
      </c>
      <c r="G107" s="12">
        <f>IF($D107="C",VLOOKUP($A107,'input data CAT C'!$A:$M,13,FALSE),0)</f>
        <v>0</v>
      </c>
      <c r="H107" s="12">
        <f t="shared" si="3"/>
        <v>6</v>
      </c>
    </row>
    <row r="108" spans="1:8" x14ac:dyDescent="0.35">
      <c r="A108" s="15" t="s">
        <v>233</v>
      </c>
      <c r="B108" s="29" t="str">
        <f t="shared" si="2"/>
        <v>SPS21XXX</v>
      </c>
      <c r="C108" s="15" t="s">
        <v>234</v>
      </c>
      <c r="D108" s="15" t="s">
        <v>175</v>
      </c>
      <c r="E108" s="12">
        <f>IF(D108="A",VLOOKUP($A108,'input data CAT A 8_4'!A:P,16,FALSE),0)</f>
        <v>0</v>
      </c>
      <c r="F108" s="12">
        <f>IF($D108="B",VLOOKUP($A108,'input data CAT B'!$A:$M,13,FALSE),0)</f>
        <v>10</v>
      </c>
      <c r="G108" s="12">
        <f>IF($D108="C",VLOOKUP($A108,'input data CAT C'!$A:$M,13,FALSE),0)</f>
        <v>0</v>
      </c>
      <c r="H108" s="12">
        <f t="shared" si="3"/>
        <v>10</v>
      </c>
    </row>
    <row r="109" spans="1:8" x14ac:dyDescent="0.35">
      <c r="A109" s="15" t="s">
        <v>235</v>
      </c>
      <c r="B109" s="29" t="str">
        <f t="shared" si="2"/>
        <v>SPS21XXX</v>
      </c>
      <c r="C109" s="15" t="s">
        <v>236</v>
      </c>
      <c r="D109" s="15" t="s">
        <v>175</v>
      </c>
      <c r="E109" s="12">
        <f>IF(D109="A",VLOOKUP($A109,'input data CAT A 8_4'!A:P,16,FALSE),0)</f>
        <v>0</v>
      </c>
      <c r="F109" s="12">
        <f>IF($D109="B",VLOOKUP($A109,'input data CAT B'!$A:$M,13,FALSE),0)</f>
        <v>4</v>
      </c>
      <c r="G109" s="12">
        <f>IF($D109="C",VLOOKUP($A109,'input data CAT C'!$A:$M,13,FALSE),0)</f>
        <v>0</v>
      </c>
      <c r="H109" s="12">
        <f t="shared" si="3"/>
        <v>4</v>
      </c>
    </row>
    <row r="110" spans="1:8" x14ac:dyDescent="0.35">
      <c r="A110" s="15" t="s">
        <v>237</v>
      </c>
      <c r="B110" s="29" t="str">
        <f t="shared" si="2"/>
        <v>SPS21XXX</v>
      </c>
      <c r="C110" s="15" t="s">
        <v>238</v>
      </c>
      <c r="D110" s="15" t="s">
        <v>175</v>
      </c>
      <c r="E110" s="12">
        <f>IF(D110="A",VLOOKUP($A110,'input data CAT A 8_4'!A:P,16,FALSE),0)</f>
        <v>0</v>
      </c>
      <c r="F110" s="12">
        <f>IF($D110="B",VLOOKUP($A110,'input data CAT B'!$A:$M,13,FALSE),0)</f>
        <v>1</v>
      </c>
      <c r="G110" s="12">
        <f>IF($D110="C",VLOOKUP($A110,'input data CAT C'!$A:$M,13,FALSE),0)</f>
        <v>0</v>
      </c>
      <c r="H110" s="12">
        <f t="shared" si="3"/>
        <v>1</v>
      </c>
    </row>
    <row r="111" spans="1:8" x14ac:dyDescent="0.35">
      <c r="A111" s="15" t="s">
        <v>239</v>
      </c>
      <c r="B111" s="29" t="str">
        <f t="shared" si="2"/>
        <v>SPS21XXX</v>
      </c>
      <c r="C111" s="15" t="s">
        <v>240</v>
      </c>
      <c r="D111" s="15" t="s">
        <v>175</v>
      </c>
      <c r="E111" s="12">
        <f>IF(D111="A",VLOOKUP($A111,'input data CAT A 8_4'!A:P,16,FALSE),0)</f>
        <v>0</v>
      </c>
      <c r="F111" s="12">
        <f>IF($D111="B",VLOOKUP($A111,'input data CAT B'!$A:$M,13,FALSE),0)</f>
        <v>6</v>
      </c>
      <c r="G111" s="12">
        <f>IF($D111="C",VLOOKUP($A111,'input data CAT C'!$A:$M,13,FALSE),0)</f>
        <v>0</v>
      </c>
      <c r="H111" s="12">
        <f t="shared" si="3"/>
        <v>6</v>
      </c>
    </row>
    <row r="112" spans="1:8" x14ac:dyDescent="0.35">
      <c r="A112" s="15" t="s">
        <v>241</v>
      </c>
      <c r="B112" s="29" t="str">
        <f t="shared" si="2"/>
        <v>SPS21XXX</v>
      </c>
      <c r="C112" s="15" t="s">
        <v>242</v>
      </c>
      <c r="D112" s="15" t="s">
        <v>175</v>
      </c>
      <c r="E112" s="12">
        <f>IF(D112="A",VLOOKUP($A112,'input data CAT A 8_4'!A:P,16,FALSE),0)</f>
        <v>0</v>
      </c>
      <c r="F112" s="12">
        <f>IF($D112="B",VLOOKUP($A112,'input data CAT B'!$A:$M,13,FALSE),0)</f>
        <v>1</v>
      </c>
      <c r="G112" s="12">
        <f>IF($D112="C",VLOOKUP($A112,'input data CAT C'!$A:$M,13,FALSE),0)</f>
        <v>0</v>
      </c>
      <c r="H112" s="12">
        <f t="shared" si="3"/>
        <v>1</v>
      </c>
    </row>
    <row r="113" spans="1:8" x14ac:dyDescent="0.35">
      <c r="A113" s="15" t="s">
        <v>243</v>
      </c>
      <c r="B113" s="29" t="str">
        <f t="shared" si="2"/>
        <v>SPS21XXX</v>
      </c>
      <c r="C113" s="15" t="s">
        <v>244</v>
      </c>
      <c r="D113" s="15" t="s">
        <v>175</v>
      </c>
      <c r="E113" s="12">
        <f>IF(D113="A",VLOOKUP($A113,'input data CAT A 8_4'!A:P,16,FALSE),0)</f>
        <v>0</v>
      </c>
      <c r="F113" s="12">
        <f>IF($D113="B",VLOOKUP($A113,'input data CAT B'!$A:$M,13,FALSE),0)</f>
        <v>1</v>
      </c>
      <c r="G113" s="12">
        <f>IF($D113="C",VLOOKUP($A113,'input data CAT C'!$A:$M,13,FALSE),0)</f>
        <v>0</v>
      </c>
      <c r="H113" s="12">
        <f t="shared" si="3"/>
        <v>1</v>
      </c>
    </row>
    <row r="114" spans="1:8" x14ac:dyDescent="0.35">
      <c r="A114" s="15" t="s">
        <v>245</v>
      </c>
      <c r="B114" s="29" t="str">
        <f t="shared" si="2"/>
        <v>SPS21XXX</v>
      </c>
      <c r="C114" s="15" t="s">
        <v>246</v>
      </c>
      <c r="D114" s="15" t="s">
        <v>175</v>
      </c>
      <c r="E114" s="12">
        <f>IF(D114="A",VLOOKUP($A114,'input data CAT A 8_4'!A:P,16,FALSE),0)</f>
        <v>0</v>
      </c>
      <c r="F114" s="12">
        <f>IF($D114="B",VLOOKUP($A114,'input data CAT B'!$A:$M,13,FALSE),0)</f>
        <v>4</v>
      </c>
      <c r="G114" s="12">
        <f>IF($D114="C",VLOOKUP($A114,'input data CAT C'!$A:$M,13,FALSE),0)</f>
        <v>0</v>
      </c>
      <c r="H114" s="12">
        <f t="shared" si="3"/>
        <v>4</v>
      </c>
    </row>
    <row r="115" spans="1:8" x14ac:dyDescent="0.35">
      <c r="A115" s="15" t="s">
        <v>247</v>
      </c>
      <c r="B115" s="29" t="str">
        <f t="shared" si="2"/>
        <v>SPS21XXX</v>
      </c>
      <c r="C115" s="15" t="s">
        <v>248</v>
      </c>
      <c r="D115" s="15" t="s">
        <v>175</v>
      </c>
      <c r="E115" s="12">
        <f>IF(D115="A",VLOOKUP($A115,'input data CAT A 8_4'!A:P,16,FALSE),0)</f>
        <v>0</v>
      </c>
      <c r="F115" s="12">
        <f>IF($D115="B",VLOOKUP($A115,'input data CAT B'!$A:$M,13,FALSE),0)</f>
        <v>1</v>
      </c>
      <c r="G115" s="12">
        <f>IF($D115="C",VLOOKUP($A115,'input data CAT C'!$A:$M,13,FALSE),0)</f>
        <v>0</v>
      </c>
      <c r="H115" s="12">
        <f t="shared" si="3"/>
        <v>1</v>
      </c>
    </row>
    <row r="116" spans="1:8" x14ac:dyDescent="0.35">
      <c r="A116" s="15" t="s">
        <v>249</v>
      </c>
      <c r="B116" s="29" t="str">
        <f t="shared" si="2"/>
        <v>SPS21XXX</v>
      </c>
      <c r="C116" s="15" t="s">
        <v>250</v>
      </c>
      <c r="D116" s="15" t="s">
        <v>175</v>
      </c>
      <c r="E116" s="12">
        <f>IF(D116="A",VLOOKUP($A116,'input data CAT A 8_4'!A:P,16,FALSE),0)</f>
        <v>0</v>
      </c>
      <c r="F116" s="12">
        <f>IF($D116="B",VLOOKUP($A116,'input data CAT B'!$A:$M,13,FALSE),0)</f>
        <v>6</v>
      </c>
      <c r="G116" s="12">
        <f>IF($D116="C",VLOOKUP($A116,'input data CAT C'!$A:$M,13,FALSE),0)</f>
        <v>0</v>
      </c>
      <c r="H116" s="12">
        <f t="shared" si="3"/>
        <v>6</v>
      </c>
    </row>
    <row r="117" spans="1:8" x14ac:dyDescent="0.35">
      <c r="A117" s="15" t="s">
        <v>251</v>
      </c>
      <c r="B117" s="29" t="str">
        <f t="shared" si="2"/>
        <v>SPS21XXX</v>
      </c>
      <c r="C117" s="15" t="s">
        <v>252</v>
      </c>
      <c r="D117" s="15" t="s">
        <v>175</v>
      </c>
      <c r="E117" s="12">
        <f>IF(D117="A",VLOOKUP($A117,'input data CAT A 8_4'!A:P,16,FALSE),0)</f>
        <v>0</v>
      </c>
      <c r="F117" s="12">
        <f>IF($D117="B",VLOOKUP($A117,'input data CAT B'!$A:$M,13,FALSE),0)</f>
        <v>1</v>
      </c>
      <c r="G117" s="12">
        <f>IF($D117="C",VLOOKUP($A117,'input data CAT C'!$A:$M,13,FALSE),0)</f>
        <v>0</v>
      </c>
      <c r="H117" s="12">
        <f t="shared" si="3"/>
        <v>1</v>
      </c>
    </row>
    <row r="118" spans="1:8" x14ac:dyDescent="0.35">
      <c r="A118" s="15" t="s">
        <v>253</v>
      </c>
      <c r="B118" s="29" t="str">
        <f t="shared" si="2"/>
        <v>SPS21XXX</v>
      </c>
      <c r="C118" s="15" t="s">
        <v>254</v>
      </c>
      <c r="D118" s="15" t="s">
        <v>175</v>
      </c>
      <c r="E118" s="12">
        <f>IF(D118="A",VLOOKUP($A118,'input data CAT A 8_4'!A:P,16,FALSE),0)</f>
        <v>0</v>
      </c>
      <c r="F118" s="12">
        <f>IF($D118="B",VLOOKUP($A118,'input data CAT B'!$A:$M,13,FALSE),0)</f>
        <v>1</v>
      </c>
      <c r="G118" s="12">
        <f>IF($D118="C",VLOOKUP($A118,'input data CAT C'!$A:$M,13,FALSE),0)</f>
        <v>0</v>
      </c>
      <c r="H118" s="12">
        <f t="shared" si="3"/>
        <v>1</v>
      </c>
    </row>
    <row r="119" spans="1:8" x14ac:dyDescent="0.35">
      <c r="A119" s="15" t="s">
        <v>255</v>
      </c>
      <c r="B119" s="29" t="str">
        <f t="shared" si="2"/>
        <v>SPS21XXX</v>
      </c>
      <c r="C119" s="15" t="s">
        <v>256</v>
      </c>
      <c r="D119" s="15" t="s">
        <v>175</v>
      </c>
      <c r="E119" s="12">
        <f>IF(D119="A",VLOOKUP($A119,'input data CAT A 8_4'!A:P,16,FALSE),0)</f>
        <v>0</v>
      </c>
      <c r="F119" s="12">
        <f>IF($D119="B",VLOOKUP($A119,'input data CAT B'!$A:$M,13,FALSE),0)</f>
        <v>5</v>
      </c>
      <c r="G119" s="12">
        <f>IF($D119="C",VLOOKUP($A119,'input data CAT C'!$A:$M,13,FALSE),0)</f>
        <v>0</v>
      </c>
      <c r="H119" s="12">
        <f t="shared" si="3"/>
        <v>5</v>
      </c>
    </row>
    <row r="120" spans="1:8" x14ac:dyDescent="0.35">
      <c r="A120" s="15" t="s">
        <v>257</v>
      </c>
      <c r="B120" s="29" t="str">
        <f t="shared" si="2"/>
        <v>SPS21XXX</v>
      </c>
      <c r="C120" s="15" t="s">
        <v>258</v>
      </c>
      <c r="D120" s="15" t="s">
        <v>175</v>
      </c>
      <c r="E120" s="12">
        <f>IF(D120="A",VLOOKUP($A120,'input data CAT A 8_4'!A:P,16,FALSE),0)</f>
        <v>0</v>
      </c>
      <c r="F120" s="12">
        <f>IF($D120="B",VLOOKUP($A120,'input data CAT B'!$A:$M,13,FALSE),0)</f>
        <v>3</v>
      </c>
      <c r="G120" s="12">
        <f>IF($D120="C",VLOOKUP($A120,'input data CAT C'!$A:$M,13,FALSE),0)</f>
        <v>0</v>
      </c>
      <c r="H120" s="12">
        <f t="shared" si="3"/>
        <v>3</v>
      </c>
    </row>
    <row r="121" spans="1:8" x14ac:dyDescent="0.35">
      <c r="A121" s="15" t="s">
        <v>259</v>
      </c>
      <c r="B121" s="29" t="str">
        <f t="shared" si="2"/>
        <v>SPS21XXX</v>
      </c>
      <c r="C121" s="15" t="s">
        <v>260</v>
      </c>
      <c r="D121" s="15" t="s">
        <v>175</v>
      </c>
      <c r="E121" s="12">
        <f>IF(D121="A",VLOOKUP($A121,'input data CAT A 8_4'!A:P,16,FALSE),0)</f>
        <v>0</v>
      </c>
      <c r="F121" s="12">
        <f>IF($D121="B",VLOOKUP($A121,'input data CAT B'!$A:$M,13,FALSE),0)</f>
        <v>4</v>
      </c>
      <c r="G121" s="12">
        <f>IF($D121="C",VLOOKUP($A121,'input data CAT C'!$A:$M,13,FALSE),0)</f>
        <v>0</v>
      </c>
      <c r="H121" s="12">
        <f t="shared" si="3"/>
        <v>4</v>
      </c>
    </row>
    <row r="122" spans="1:8" x14ac:dyDescent="0.35">
      <c r="A122" s="15" t="s">
        <v>261</v>
      </c>
      <c r="B122" s="29" t="str">
        <f t="shared" si="2"/>
        <v>SPS21XXX</v>
      </c>
      <c r="C122" s="15" t="s">
        <v>262</v>
      </c>
      <c r="D122" s="15" t="s">
        <v>175</v>
      </c>
      <c r="E122" s="12">
        <f>IF(D122="A",VLOOKUP($A122,'input data CAT A 8_4'!A:P,16,FALSE),0)</f>
        <v>0</v>
      </c>
      <c r="F122" s="12">
        <f>IF($D122="B",VLOOKUP($A122,'input data CAT B'!$A:$M,13,FALSE),0)</f>
        <v>1</v>
      </c>
      <c r="G122" s="12">
        <f>IF($D122="C",VLOOKUP($A122,'input data CAT C'!$A:$M,13,FALSE),0)</f>
        <v>0</v>
      </c>
      <c r="H122" s="12">
        <f t="shared" si="3"/>
        <v>1</v>
      </c>
    </row>
    <row r="123" spans="1:8" x14ac:dyDescent="0.35">
      <c r="A123" s="15" t="s">
        <v>263</v>
      </c>
      <c r="B123" s="29" t="str">
        <f t="shared" si="2"/>
        <v>SPS21XXX</v>
      </c>
      <c r="C123" s="15" t="s">
        <v>264</v>
      </c>
      <c r="D123" s="15" t="s">
        <v>175</v>
      </c>
      <c r="E123" s="12">
        <f>IF(D123="A",VLOOKUP($A123,'input data CAT A 8_4'!A:P,16,FALSE),0)</f>
        <v>0</v>
      </c>
      <c r="F123" s="12">
        <f>IF($D123="B",VLOOKUP($A123,'input data CAT B'!$A:$M,13,FALSE),0)</f>
        <v>6</v>
      </c>
      <c r="G123" s="12">
        <f>IF($D123="C",VLOOKUP($A123,'input data CAT C'!$A:$M,13,FALSE),0)</f>
        <v>0</v>
      </c>
      <c r="H123" s="12">
        <f t="shared" si="3"/>
        <v>6</v>
      </c>
    </row>
    <row r="124" spans="1:8" x14ac:dyDescent="0.35">
      <c r="A124" s="15" t="s">
        <v>265</v>
      </c>
      <c r="B124" s="29" t="str">
        <f t="shared" si="2"/>
        <v>SPS21XXX</v>
      </c>
      <c r="C124" s="15" t="s">
        <v>266</v>
      </c>
      <c r="D124" s="15" t="s">
        <v>175</v>
      </c>
      <c r="E124" s="12">
        <f>IF(D124="A",VLOOKUP($A124,'input data CAT A 8_4'!A:P,16,FALSE),0)</f>
        <v>0</v>
      </c>
      <c r="F124" s="12">
        <f>IF($D124="B",VLOOKUP($A124,'input data CAT B'!$A:$M,13,FALSE),0)</f>
        <v>1</v>
      </c>
      <c r="G124" s="12">
        <f>IF($D124="C",VLOOKUP($A124,'input data CAT C'!$A:$M,13,FALSE),0)</f>
        <v>0</v>
      </c>
      <c r="H124" s="12">
        <f t="shared" si="3"/>
        <v>1</v>
      </c>
    </row>
    <row r="125" spans="1:8" x14ac:dyDescent="0.35">
      <c r="A125" s="15" t="s">
        <v>267</v>
      </c>
      <c r="B125" s="29" t="str">
        <f t="shared" si="2"/>
        <v>SPS21XXX</v>
      </c>
      <c r="C125" s="15" t="s">
        <v>268</v>
      </c>
      <c r="D125" s="15" t="s">
        <v>175</v>
      </c>
      <c r="E125" s="12">
        <f>IF(D125="A",VLOOKUP($A125,'input data CAT A 8_4'!A:P,16,FALSE),0)</f>
        <v>0</v>
      </c>
      <c r="F125" s="12">
        <f>IF($D125="B",VLOOKUP($A125,'input data CAT B'!$A:$M,13,FALSE),0)</f>
        <v>1</v>
      </c>
      <c r="G125" s="12">
        <f>IF($D125="C",VLOOKUP($A125,'input data CAT C'!$A:$M,13,FALSE),0)</f>
        <v>0</v>
      </c>
      <c r="H125" s="12">
        <f t="shared" si="3"/>
        <v>1</v>
      </c>
    </row>
    <row r="126" spans="1:8" x14ac:dyDescent="0.35">
      <c r="A126" s="15" t="s">
        <v>269</v>
      </c>
      <c r="B126" s="29" t="str">
        <f t="shared" si="2"/>
        <v>SPS21XXX</v>
      </c>
      <c r="C126" s="15" t="s">
        <v>270</v>
      </c>
      <c r="D126" s="15" t="s">
        <v>175</v>
      </c>
      <c r="E126" s="12">
        <f>IF(D126="A",VLOOKUP($A126,'input data CAT A 8_4'!A:P,16,FALSE),0)</f>
        <v>0</v>
      </c>
      <c r="F126" s="12">
        <f>IF($D126="B",VLOOKUP($A126,'input data CAT B'!$A:$M,13,FALSE),0)</f>
        <v>1</v>
      </c>
      <c r="G126" s="12">
        <f>IF($D126="C",VLOOKUP($A126,'input data CAT C'!$A:$M,13,FALSE),0)</f>
        <v>0</v>
      </c>
      <c r="H126" s="12">
        <f t="shared" si="3"/>
        <v>1</v>
      </c>
    </row>
    <row r="127" spans="1:8" x14ac:dyDescent="0.35">
      <c r="A127" s="15" t="s">
        <v>271</v>
      </c>
      <c r="B127" s="29" t="str">
        <f t="shared" si="2"/>
        <v>SPS21XXX</v>
      </c>
      <c r="C127" s="15" t="s">
        <v>272</v>
      </c>
      <c r="D127" s="15" t="s">
        <v>175</v>
      </c>
      <c r="E127" s="12">
        <f>IF(D127="A",VLOOKUP($A127,'input data CAT A 8_4'!A:P,16,FALSE),0)</f>
        <v>0</v>
      </c>
      <c r="F127" s="12">
        <f>IF($D127="B",VLOOKUP($A127,'input data CAT B'!$A:$M,13,FALSE),0)</f>
        <v>1</v>
      </c>
      <c r="G127" s="12">
        <f>IF($D127="C",VLOOKUP($A127,'input data CAT C'!$A:$M,13,FALSE),0)</f>
        <v>0</v>
      </c>
      <c r="H127" s="12">
        <f t="shared" si="3"/>
        <v>1</v>
      </c>
    </row>
    <row r="128" spans="1:8" x14ac:dyDescent="0.35">
      <c r="A128" s="15" t="s">
        <v>273</v>
      </c>
      <c r="B128" s="29" t="str">
        <f t="shared" si="2"/>
        <v>SPS21XXX</v>
      </c>
      <c r="C128" s="15" t="s">
        <v>274</v>
      </c>
      <c r="D128" s="15" t="s">
        <v>175</v>
      </c>
      <c r="E128" s="12">
        <f>IF(D128="A",VLOOKUP($A128,'input data CAT A 8_4'!A:P,16,FALSE),0)</f>
        <v>0</v>
      </c>
      <c r="F128" s="12">
        <f>IF($D128="B",VLOOKUP($A128,'input data CAT B'!$A:$M,13,FALSE),0)</f>
        <v>2</v>
      </c>
      <c r="G128" s="12">
        <f>IF($D128="C",VLOOKUP($A128,'input data CAT C'!$A:$M,13,FALSE),0)</f>
        <v>0</v>
      </c>
      <c r="H128" s="12">
        <f t="shared" si="3"/>
        <v>2</v>
      </c>
    </row>
    <row r="129" spans="1:8" x14ac:dyDescent="0.35">
      <c r="A129" s="15" t="s">
        <v>275</v>
      </c>
      <c r="B129" s="29" t="str">
        <f t="shared" si="2"/>
        <v>SPS21XXX</v>
      </c>
      <c r="C129" s="15" t="s">
        <v>276</v>
      </c>
      <c r="D129" s="15" t="s">
        <v>175</v>
      </c>
      <c r="E129" s="12">
        <f>IF(D129="A",VLOOKUP($A129,'input data CAT A 8_4'!A:P,16,FALSE),0)</f>
        <v>0</v>
      </c>
      <c r="F129" s="12">
        <f>IF($D129="B",VLOOKUP($A129,'input data CAT B'!$A:$M,13,FALSE),0)</f>
        <v>10</v>
      </c>
      <c r="G129" s="12">
        <f>IF($D129="C",VLOOKUP($A129,'input data CAT C'!$A:$M,13,FALSE),0)</f>
        <v>0</v>
      </c>
      <c r="H129" s="12">
        <f t="shared" si="3"/>
        <v>10</v>
      </c>
    </row>
    <row r="130" spans="1:8" x14ac:dyDescent="0.35">
      <c r="A130" s="15" t="s">
        <v>277</v>
      </c>
      <c r="B130" s="29" t="str">
        <f t="shared" si="2"/>
        <v>SPS21XXX</v>
      </c>
      <c r="C130" s="15" t="s">
        <v>278</v>
      </c>
      <c r="D130" s="15" t="s">
        <v>175</v>
      </c>
      <c r="E130" s="12">
        <f>IF(D130="A",VLOOKUP($A130,'input data CAT A 8_4'!A:P,16,FALSE),0)</f>
        <v>0</v>
      </c>
      <c r="F130" s="12">
        <f>IF($D130="B",VLOOKUP($A130,'input data CAT B'!$A:$M,13,FALSE),0)</f>
        <v>1</v>
      </c>
      <c r="G130" s="12">
        <f>IF($D130="C",VLOOKUP($A130,'input data CAT C'!$A:$M,13,FALSE),0)</f>
        <v>0</v>
      </c>
      <c r="H130" s="12">
        <f t="shared" si="3"/>
        <v>1</v>
      </c>
    </row>
    <row r="131" spans="1:8" x14ac:dyDescent="0.35">
      <c r="A131" s="15" t="s">
        <v>279</v>
      </c>
      <c r="B131" s="29" t="str">
        <f t="shared" ref="B131:B194" si="4">REPLACE(A131,6,3,"XXX")</f>
        <v>SPS21XXX</v>
      </c>
      <c r="C131" s="15" t="s">
        <v>280</v>
      </c>
      <c r="D131" s="15" t="s">
        <v>175</v>
      </c>
      <c r="E131" s="12">
        <f>IF(D131="A",VLOOKUP($A131,'input data CAT A 8_4'!A:P,16,FALSE),0)</f>
        <v>0</v>
      </c>
      <c r="F131" s="12">
        <f>IF($D131="B",VLOOKUP($A131,'input data CAT B'!$A:$M,13,FALSE),0)</f>
        <v>6</v>
      </c>
      <c r="G131" s="12">
        <f>IF($D131="C",VLOOKUP($A131,'input data CAT C'!$A:$M,13,FALSE),0)</f>
        <v>0</v>
      </c>
      <c r="H131" s="12">
        <f t="shared" ref="H131:H194" si="5">E131+F131+G131</f>
        <v>6</v>
      </c>
    </row>
    <row r="132" spans="1:8" x14ac:dyDescent="0.35">
      <c r="A132" s="15" t="s">
        <v>281</v>
      </c>
      <c r="B132" s="29" t="str">
        <f t="shared" si="4"/>
        <v>SPS21XXX</v>
      </c>
      <c r="C132" s="15" t="s">
        <v>282</v>
      </c>
      <c r="D132" s="15" t="s">
        <v>175</v>
      </c>
      <c r="E132" s="12">
        <f>IF(D132="A",VLOOKUP($A132,'input data CAT A 8_4'!A:P,16,FALSE),0)</f>
        <v>0</v>
      </c>
      <c r="F132" s="12">
        <f>IF($D132="B",VLOOKUP($A132,'input data CAT B'!$A:$M,13,FALSE),0)</f>
        <v>6</v>
      </c>
      <c r="G132" s="12">
        <f>IF($D132="C",VLOOKUP($A132,'input data CAT C'!$A:$M,13,FALSE),0)</f>
        <v>0</v>
      </c>
      <c r="H132" s="12">
        <f t="shared" si="5"/>
        <v>6</v>
      </c>
    </row>
    <row r="133" spans="1:8" x14ac:dyDescent="0.35">
      <c r="A133" s="15" t="s">
        <v>283</v>
      </c>
      <c r="B133" s="29" t="str">
        <f t="shared" si="4"/>
        <v>SPS21XXX</v>
      </c>
      <c r="C133" s="15" t="s">
        <v>284</v>
      </c>
      <c r="D133" s="15" t="s">
        <v>175</v>
      </c>
      <c r="E133" s="12">
        <f>IF(D133="A",VLOOKUP($A133,'input data CAT A 8_4'!A:P,16,FALSE),0)</f>
        <v>0</v>
      </c>
      <c r="F133" s="12">
        <f>IF($D133="B",VLOOKUP($A133,'input data CAT B'!$A:$M,13,FALSE),0)</f>
        <v>6</v>
      </c>
      <c r="G133" s="12">
        <f>IF($D133="C",VLOOKUP($A133,'input data CAT C'!$A:$M,13,FALSE),0)</f>
        <v>0</v>
      </c>
      <c r="H133" s="12">
        <f t="shared" si="5"/>
        <v>6</v>
      </c>
    </row>
    <row r="134" spans="1:8" x14ac:dyDescent="0.35">
      <c r="A134" s="15" t="s">
        <v>285</v>
      </c>
      <c r="B134" s="29" t="str">
        <f t="shared" si="4"/>
        <v>SPS21XXX</v>
      </c>
      <c r="C134" s="15" t="s">
        <v>286</v>
      </c>
      <c r="D134" s="15" t="s">
        <v>175</v>
      </c>
      <c r="E134" s="12">
        <f>IF(D134="A",VLOOKUP($A134,'input data CAT A 8_4'!A:P,16,FALSE),0)</f>
        <v>0</v>
      </c>
      <c r="F134" s="12">
        <f>IF($D134="B",VLOOKUP($A134,'input data CAT B'!$A:$M,13,FALSE),0)</f>
        <v>1</v>
      </c>
      <c r="G134" s="12">
        <f>IF($D134="C",VLOOKUP($A134,'input data CAT C'!$A:$M,13,FALSE),0)</f>
        <v>0</v>
      </c>
      <c r="H134" s="12">
        <f t="shared" si="5"/>
        <v>1</v>
      </c>
    </row>
    <row r="135" spans="1:8" x14ac:dyDescent="0.35">
      <c r="A135" s="15" t="s">
        <v>287</v>
      </c>
      <c r="B135" s="29" t="str">
        <f t="shared" si="4"/>
        <v>SPS21XXX</v>
      </c>
      <c r="C135" s="15" t="s">
        <v>288</v>
      </c>
      <c r="D135" s="15" t="s">
        <v>175</v>
      </c>
      <c r="E135" s="12">
        <f>IF(D135="A",VLOOKUP($A135,'input data CAT A 8_4'!A:P,16,FALSE),0)</f>
        <v>0</v>
      </c>
      <c r="F135" s="12">
        <f>IF($D135="B",VLOOKUP($A135,'input data CAT B'!$A:$M,13,FALSE),0)</f>
        <v>1</v>
      </c>
      <c r="G135" s="12">
        <f>IF($D135="C",VLOOKUP($A135,'input data CAT C'!$A:$M,13,FALSE),0)</f>
        <v>0</v>
      </c>
      <c r="H135" s="12">
        <f t="shared" si="5"/>
        <v>1</v>
      </c>
    </row>
    <row r="136" spans="1:8" x14ac:dyDescent="0.35">
      <c r="A136" s="15" t="s">
        <v>289</v>
      </c>
      <c r="B136" s="29" t="str">
        <f t="shared" si="4"/>
        <v>SPS21XXX</v>
      </c>
      <c r="C136" s="15" t="s">
        <v>290</v>
      </c>
      <c r="D136" s="15" t="s">
        <v>175</v>
      </c>
      <c r="E136" s="12">
        <f>IF(D136="A",VLOOKUP($A136,'input data CAT A 8_4'!A:P,16,FALSE),0)</f>
        <v>0</v>
      </c>
      <c r="F136" s="12">
        <f>IF($D136="B",VLOOKUP($A136,'input data CAT B'!$A:$M,13,FALSE),0)</f>
        <v>6</v>
      </c>
      <c r="G136" s="12">
        <f>IF($D136="C",VLOOKUP($A136,'input data CAT C'!$A:$M,13,FALSE),0)</f>
        <v>0</v>
      </c>
      <c r="H136" s="12">
        <f t="shared" si="5"/>
        <v>6</v>
      </c>
    </row>
    <row r="137" spans="1:8" x14ac:dyDescent="0.35">
      <c r="A137" s="15" t="s">
        <v>291</v>
      </c>
      <c r="B137" s="29" t="str">
        <f t="shared" si="4"/>
        <v>SPS21XXX</v>
      </c>
      <c r="C137" s="15" t="s">
        <v>292</v>
      </c>
      <c r="D137" s="15" t="s">
        <v>175</v>
      </c>
      <c r="E137" s="12">
        <f>IF(D137="A",VLOOKUP($A137,'input data CAT A 8_4'!A:P,16,FALSE),0)</f>
        <v>0</v>
      </c>
      <c r="F137" s="12">
        <f>IF($D137="B",VLOOKUP($A137,'input data CAT B'!$A:$M,13,FALSE),0)</f>
        <v>10</v>
      </c>
      <c r="G137" s="12">
        <f>IF($D137="C",VLOOKUP($A137,'input data CAT C'!$A:$M,13,FALSE),0)</f>
        <v>0</v>
      </c>
      <c r="H137" s="12">
        <f t="shared" si="5"/>
        <v>10</v>
      </c>
    </row>
    <row r="138" spans="1:8" x14ac:dyDescent="0.35">
      <c r="A138" s="15" t="s">
        <v>293</v>
      </c>
      <c r="B138" s="29" t="str">
        <f t="shared" si="4"/>
        <v>SPS21XXX</v>
      </c>
      <c r="C138" s="15" t="s">
        <v>294</v>
      </c>
      <c r="D138" s="15" t="s">
        <v>175</v>
      </c>
      <c r="E138" s="12">
        <f>IF(D138="A",VLOOKUP($A138,'input data CAT A 8_4'!A:P,16,FALSE),0)</f>
        <v>0</v>
      </c>
      <c r="F138" s="12">
        <f>IF($D138="B",VLOOKUP($A138,'input data CAT B'!$A:$M,13,FALSE),0)</f>
        <v>1</v>
      </c>
      <c r="G138" s="12">
        <f>IF($D138="C",VLOOKUP($A138,'input data CAT C'!$A:$M,13,FALSE),0)</f>
        <v>0</v>
      </c>
      <c r="H138" s="12">
        <f t="shared" si="5"/>
        <v>1</v>
      </c>
    </row>
    <row r="139" spans="1:8" x14ac:dyDescent="0.35">
      <c r="A139" s="15" t="s">
        <v>295</v>
      </c>
      <c r="B139" s="29" t="str">
        <f t="shared" si="4"/>
        <v>SPS21XXX</v>
      </c>
      <c r="C139" s="15" t="s">
        <v>296</v>
      </c>
      <c r="D139" s="15" t="s">
        <v>175</v>
      </c>
      <c r="E139" s="12">
        <f>IF(D139="A",VLOOKUP($A139,'input data CAT A 8_4'!A:P,16,FALSE),0)</f>
        <v>0</v>
      </c>
      <c r="F139" s="12">
        <f>IF($D139="B",VLOOKUP($A139,'input data CAT B'!$A:$M,13,FALSE),0)</f>
        <v>1</v>
      </c>
      <c r="G139" s="12">
        <f>IF($D139="C",VLOOKUP($A139,'input data CAT C'!$A:$M,13,FALSE),0)</f>
        <v>0</v>
      </c>
      <c r="H139" s="12">
        <f t="shared" si="5"/>
        <v>1</v>
      </c>
    </row>
    <row r="140" spans="1:8" x14ac:dyDescent="0.35">
      <c r="A140" s="15" t="s">
        <v>297</v>
      </c>
      <c r="B140" s="29" t="str">
        <f t="shared" si="4"/>
        <v>SPS21XXX</v>
      </c>
      <c r="C140" s="15" t="s">
        <v>298</v>
      </c>
      <c r="D140" s="15" t="s">
        <v>175</v>
      </c>
      <c r="E140" s="12">
        <f>IF(D140="A",VLOOKUP($A140,'input data CAT A 8_4'!A:P,16,FALSE),0)</f>
        <v>0</v>
      </c>
      <c r="F140" s="12">
        <f>IF($D140="B",VLOOKUP($A140,'input data CAT B'!$A:$M,13,FALSE),0)</f>
        <v>3</v>
      </c>
      <c r="G140" s="12">
        <f>IF($D140="C",VLOOKUP($A140,'input data CAT C'!$A:$M,13,FALSE),0)</f>
        <v>0</v>
      </c>
      <c r="H140" s="12">
        <f t="shared" si="5"/>
        <v>3</v>
      </c>
    </row>
    <row r="141" spans="1:8" x14ac:dyDescent="0.35">
      <c r="A141" s="15" t="s">
        <v>299</v>
      </c>
      <c r="B141" s="29" t="str">
        <f t="shared" si="4"/>
        <v>SPS21XXX</v>
      </c>
      <c r="C141" s="15" t="s">
        <v>300</v>
      </c>
      <c r="D141" s="15" t="s">
        <v>176</v>
      </c>
      <c r="E141" s="12">
        <f>IF(D141="A",VLOOKUP($A141,'input data CAT A 8_4'!A:P,16,FALSE),0)</f>
        <v>0</v>
      </c>
      <c r="F141" s="12">
        <f>IF($D141="B",VLOOKUP($A141,'input data CAT B'!$A:$M,13,FALSE),0)</f>
        <v>0</v>
      </c>
      <c r="G141" s="12">
        <f>IF($D141="C",VLOOKUP($A141,'input data CAT C'!$A:$M,13,FALSE),0)</f>
        <v>1</v>
      </c>
      <c r="H141" s="12">
        <f t="shared" si="5"/>
        <v>1</v>
      </c>
    </row>
    <row r="142" spans="1:8" x14ac:dyDescent="0.35">
      <c r="A142" s="15" t="s">
        <v>301</v>
      </c>
      <c r="B142" s="29" t="str">
        <f t="shared" si="4"/>
        <v>SPS21XXX</v>
      </c>
      <c r="C142" s="15" t="s">
        <v>302</v>
      </c>
      <c r="D142" s="15" t="s">
        <v>176</v>
      </c>
      <c r="E142" s="12">
        <f>IF(D142="A",VLOOKUP($A142,'input data CAT A 8_4'!A:P,16,FALSE),0)</f>
        <v>0</v>
      </c>
      <c r="F142" s="12">
        <f>IF($D142="B",VLOOKUP($A142,'input data CAT B'!$A:$M,13,FALSE),0)</f>
        <v>0</v>
      </c>
      <c r="G142" s="12">
        <f>IF($D142="C",VLOOKUP($A142,'input data CAT C'!$A:$M,13,FALSE),0)</f>
        <v>1</v>
      </c>
      <c r="H142" s="12">
        <f t="shared" si="5"/>
        <v>1</v>
      </c>
    </row>
    <row r="143" spans="1:8" x14ac:dyDescent="0.35">
      <c r="A143" s="15" t="s">
        <v>303</v>
      </c>
      <c r="B143" s="29" t="str">
        <f t="shared" si="4"/>
        <v>SPS21XXX</v>
      </c>
      <c r="C143" s="15" t="s">
        <v>304</v>
      </c>
      <c r="D143" s="15" t="s">
        <v>176</v>
      </c>
      <c r="E143" s="12">
        <f>IF(D143="A",VLOOKUP($A143,'input data CAT A 8_4'!A:P,16,FALSE),0)</f>
        <v>0</v>
      </c>
      <c r="F143" s="12">
        <f>IF($D143="B",VLOOKUP($A143,'input data CAT B'!$A:$M,13,FALSE),0)</f>
        <v>0</v>
      </c>
      <c r="G143" s="12">
        <f>IF($D143="C",VLOOKUP($A143,'input data CAT C'!$A:$M,13,FALSE),0)</f>
        <v>1</v>
      </c>
      <c r="H143" s="12">
        <f t="shared" si="5"/>
        <v>1</v>
      </c>
    </row>
    <row r="144" spans="1:8" x14ac:dyDescent="0.35">
      <c r="A144" s="15" t="s">
        <v>305</v>
      </c>
      <c r="B144" s="29" t="str">
        <f t="shared" si="4"/>
        <v>SPS21XXX</v>
      </c>
      <c r="C144" s="15" t="s">
        <v>306</v>
      </c>
      <c r="D144" s="15" t="s">
        <v>176</v>
      </c>
      <c r="E144" s="12">
        <f>IF(D144="A",VLOOKUP($A144,'input data CAT A 8_4'!A:P,16,FALSE),0)</f>
        <v>0</v>
      </c>
      <c r="F144" s="12">
        <f>IF($D144="B",VLOOKUP($A144,'input data CAT B'!$A:$M,13,FALSE),0)</f>
        <v>0</v>
      </c>
      <c r="G144" s="12">
        <f>IF($D144="C",VLOOKUP($A144,'input data CAT C'!$A:$M,13,FALSE),0)</f>
        <v>1</v>
      </c>
      <c r="H144" s="12">
        <f t="shared" si="5"/>
        <v>1</v>
      </c>
    </row>
    <row r="145" spans="1:8" x14ac:dyDescent="0.35">
      <c r="A145" s="15" t="s">
        <v>307</v>
      </c>
      <c r="B145" s="29" t="str">
        <f t="shared" si="4"/>
        <v>SPS21XXX</v>
      </c>
      <c r="C145" s="15" t="s">
        <v>308</v>
      </c>
      <c r="D145" s="15" t="s">
        <v>176</v>
      </c>
      <c r="E145" s="12">
        <f>IF(D145="A",VLOOKUP($A145,'input data CAT A 8_4'!A:P,16,FALSE),0)</f>
        <v>0</v>
      </c>
      <c r="F145" s="12">
        <f>IF($D145="B",VLOOKUP($A145,'input data CAT B'!$A:$M,13,FALSE),0)</f>
        <v>0</v>
      </c>
      <c r="G145" s="12">
        <f>IF($D145="C",VLOOKUP($A145,'input data CAT C'!$A:$M,13,FALSE),0)</f>
        <v>1</v>
      </c>
      <c r="H145" s="12">
        <f t="shared" si="5"/>
        <v>1</v>
      </c>
    </row>
    <row r="146" spans="1:8" x14ac:dyDescent="0.35">
      <c r="A146" s="15" t="s">
        <v>309</v>
      </c>
      <c r="B146" s="29" t="str">
        <f t="shared" si="4"/>
        <v>SPS21XXX</v>
      </c>
      <c r="C146" s="15" t="s">
        <v>310</v>
      </c>
      <c r="D146" s="15" t="s">
        <v>176</v>
      </c>
      <c r="E146" s="12">
        <f>IF(D146="A",VLOOKUP($A146,'input data CAT A 8_4'!A:P,16,FALSE),0)</f>
        <v>0</v>
      </c>
      <c r="F146" s="12">
        <f>IF($D146="B",VLOOKUP($A146,'input data CAT B'!$A:$M,13,FALSE),0)</f>
        <v>0</v>
      </c>
      <c r="G146" s="12">
        <f>IF($D146="C",VLOOKUP($A146,'input data CAT C'!$A:$M,13,FALSE),0)</f>
        <v>10</v>
      </c>
      <c r="H146" s="12">
        <f t="shared" si="5"/>
        <v>10</v>
      </c>
    </row>
    <row r="147" spans="1:8" x14ac:dyDescent="0.35">
      <c r="A147" s="15" t="s">
        <v>311</v>
      </c>
      <c r="B147" s="29" t="str">
        <f t="shared" si="4"/>
        <v>SPS21XXX</v>
      </c>
      <c r="C147" s="15" t="s">
        <v>312</v>
      </c>
      <c r="D147" s="15" t="s">
        <v>176</v>
      </c>
      <c r="E147" s="12">
        <f>IF(D147="A",VLOOKUP($A147,'input data CAT A 8_4'!A:P,16,FALSE),0)</f>
        <v>0</v>
      </c>
      <c r="F147" s="12">
        <f>IF($D147="B",VLOOKUP($A147,'input data CAT B'!$A:$M,13,FALSE),0)</f>
        <v>0</v>
      </c>
      <c r="G147" s="12">
        <f>IF($D147="C",VLOOKUP($A147,'input data CAT C'!$A:$M,13,FALSE),0)</f>
        <v>1</v>
      </c>
      <c r="H147" s="12">
        <f t="shared" si="5"/>
        <v>1</v>
      </c>
    </row>
    <row r="148" spans="1:8" x14ac:dyDescent="0.35">
      <c r="A148" s="15" t="s">
        <v>313</v>
      </c>
      <c r="B148" s="29" t="str">
        <f t="shared" si="4"/>
        <v>SPS21XXX</v>
      </c>
      <c r="C148" s="15" t="s">
        <v>314</v>
      </c>
      <c r="D148" s="15" t="s">
        <v>176</v>
      </c>
      <c r="E148" s="12">
        <f>IF(D148="A",VLOOKUP($A148,'input data CAT A 8_4'!A:P,16,FALSE),0)</f>
        <v>0</v>
      </c>
      <c r="F148" s="12">
        <f>IF($D148="B",VLOOKUP($A148,'input data CAT B'!$A:$M,13,FALSE),0)</f>
        <v>0</v>
      </c>
      <c r="G148" s="12">
        <f>IF($D148="C",VLOOKUP($A148,'input data CAT C'!$A:$M,13,FALSE),0)</f>
        <v>1</v>
      </c>
      <c r="H148" s="12">
        <f t="shared" si="5"/>
        <v>1</v>
      </c>
    </row>
    <row r="149" spans="1:8" x14ac:dyDescent="0.35">
      <c r="A149" s="15" t="s">
        <v>315</v>
      </c>
      <c r="B149" s="29" t="str">
        <f t="shared" si="4"/>
        <v>SPS21XXX</v>
      </c>
      <c r="C149" s="15" t="s">
        <v>316</v>
      </c>
      <c r="D149" s="15" t="s">
        <v>176</v>
      </c>
      <c r="E149" s="12">
        <f>IF(D149="A",VLOOKUP($A149,'input data CAT A 8_4'!A:P,16,FALSE),0)</f>
        <v>0</v>
      </c>
      <c r="F149" s="12">
        <f>IF($D149="B",VLOOKUP($A149,'input data CAT B'!$A:$M,13,FALSE),0)</f>
        <v>0</v>
      </c>
      <c r="G149" s="12">
        <f>IF($D149="C",VLOOKUP($A149,'input data CAT C'!$A:$M,13,FALSE),0)</f>
        <v>1</v>
      </c>
      <c r="H149" s="12">
        <f t="shared" si="5"/>
        <v>1</v>
      </c>
    </row>
    <row r="150" spans="1:8" x14ac:dyDescent="0.35">
      <c r="A150" s="15" t="s">
        <v>317</v>
      </c>
      <c r="B150" s="29" t="str">
        <f t="shared" si="4"/>
        <v>SPS21XXX</v>
      </c>
      <c r="C150" s="15" t="s">
        <v>318</v>
      </c>
      <c r="D150" s="15" t="s">
        <v>176</v>
      </c>
      <c r="E150" s="12">
        <f>IF(D150="A",VLOOKUP($A150,'input data CAT A 8_4'!A:P,16,FALSE),0)</f>
        <v>0</v>
      </c>
      <c r="F150" s="12">
        <f>IF($D150="B",VLOOKUP($A150,'input data CAT B'!$A:$M,13,FALSE),0)</f>
        <v>0</v>
      </c>
      <c r="G150" s="12">
        <f>IF($D150="C",VLOOKUP($A150,'input data CAT C'!$A:$M,13,FALSE),0)</f>
        <v>1</v>
      </c>
      <c r="H150" s="12">
        <f t="shared" si="5"/>
        <v>1</v>
      </c>
    </row>
    <row r="151" spans="1:8" x14ac:dyDescent="0.35">
      <c r="A151" s="15" t="s">
        <v>319</v>
      </c>
      <c r="B151" s="29" t="str">
        <f t="shared" si="4"/>
        <v>SPS21XXX</v>
      </c>
      <c r="C151" s="15" t="s">
        <v>320</v>
      </c>
      <c r="D151" s="15" t="s">
        <v>176</v>
      </c>
      <c r="E151" s="12">
        <f>IF(D151="A",VLOOKUP($A151,'input data CAT A 8_4'!A:P,16,FALSE),0)</f>
        <v>0</v>
      </c>
      <c r="F151" s="12">
        <f>IF($D151="B",VLOOKUP($A151,'input data CAT B'!$A:$M,13,FALSE),0)</f>
        <v>0</v>
      </c>
      <c r="G151" s="12">
        <f>IF($D151="C",VLOOKUP($A151,'input data CAT C'!$A:$M,13,FALSE),0)</f>
        <v>1</v>
      </c>
      <c r="H151" s="12">
        <f t="shared" si="5"/>
        <v>1</v>
      </c>
    </row>
    <row r="152" spans="1:8" x14ac:dyDescent="0.35">
      <c r="A152" s="15" t="s">
        <v>321</v>
      </c>
      <c r="B152" s="29" t="str">
        <f t="shared" si="4"/>
        <v>SPS21XXX</v>
      </c>
      <c r="C152" s="15" t="s">
        <v>322</v>
      </c>
      <c r="D152" s="15" t="s">
        <v>176</v>
      </c>
      <c r="E152" s="12">
        <f>IF(D152="A",VLOOKUP($A152,'input data CAT A 8_4'!A:P,16,FALSE),0)</f>
        <v>0</v>
      </c>
      <c r="F152" s="12">
        <f>IF($D152="B",VLOOKUP($A152,'input data CAT B'!$A:$M,13,FALSE),0)</f>
        <v>0</v>
      </c>
      <c r="G152" s="12">
        <f>IF($D152="C",VLOOKUP($A152,'input data CAT C'!$A:$M,13,FALSE),0)</f>
        <v>1</v>
      </c>
      <c r="H152" s="12">
        <f t="shared" si="5"/>
        <v>1</v>
      </c>
    </row>
    <row r="153" spans="1:8" x14ac:dyDescent="0.35">
      <c r="A153" s="15" t="s">
        <v>323</v>
      </c>
      <c r="B153" s="29" t="str">
        <f t="shared" si="4"/>
        <v>SPS21XXX</v>
      </c>
      <c r="C153" s="15" t="s">
        <v>324</v>
      </c>
      <c r="D153" s="15" t="s">
        <v>176</v>
      </c>
      <c r="E153" s="12">
        <f>IF(D153="A",VLOOKUP($A153,'input data CAT A 8_4'!A:P,16,FALSE),0)</f>
        <v>0</v>
      </c>
      <c r="F153" s="12">
        <f>IF($D153="B",VLOOKUP($A153,'input data CAT B'!$A:$M,13,FALSE),0)</f>
        <v>0</v>
      </c>
      <c r="G153" s="12">
        <f>IF($D153="C",VLOOKUP($A153,'input data CAT C'!$A:$M,13,FALSE),0)</f>
        <v>1</v>
      </c>
      <c r="H153" s="12">
        <f t="shared" si="5"/>
        <v>1</v>
      </c>
    </row>
    <row r="154" spans="1:8" x14ac:dyDescent="0.35">
      <c r="A154" s="15" t="s">
        <v>325</v>
      </c>
      <c r="B154" s="29" t="str">
        <f t="shared" si="4"/>
        <v>SPS21XXX</v>
      </c>
      <c r="C154" s="15" t="s">
        <v>326</v>
      </c>
      <c r="D154" s="15" t="s">
        <v>176</v>
      </c>
      <c r="E154" s="12">
        <f>IF(D154="A",VLOOKUP($A154,'input data CAT A 8_4'!A:P,16,FALSE),0)</f>
        <v>0</v>
      </c>
      <c r="F154" s="12">
        <f>IF($D154="B",VLOOKUP($A154,'input data CAT B'!$A:$M,13,FALSE),0)</f>
        <v>0</v>
      </c>
      <c r="G154" s="12">
        <f>IF($D154="C",VLOOKUP($A154,'input data CAT C'!$A:$M,13,FALSE),0)</f>
        <v>1</v>
      </c>
      <c r="H154" s="12">
        <f t="shared" si="5"/>
        <v>1</v>
      </c>
    </row>
    <row r="155" spans="1:8" x14ac:dyDescent="0.35">
      <c r="A155" s="15" t="s">
        <v>327</v>
      </c>
      <c r="B155" s="29" t="str">
        <f t="shared" si="4"/>
        <v>SPS21XXX</v>
      </c>
      <c r="C155" s="15" t="s">
        <v>328</v>
      </c>
      <c r="D155" s="15" t="s">
        <v>176</v>
      </c>
      <c r="E155" s="12">
        <f>IF(D155="A",VLOOKUP($A155,'input data CAT A 8_4'!A:P,16,FALSE),0)</f>
        <v>0</v>
      </c>
      <c r="F155" s="12">
        <f>IF($D155="B",VLOOKUP($A155,'input data CAT B'!$A:$M,13,FALSE),0)</f>
        <v>0</v>
      </c>
      <c r="G155" s="12">
        <f>IF($D155="C",VLOOKUP($A155,'input data CAT C'!$A:$M,13,FALSE),0)</f>
        <v>1</v>
      </c>
      <c r="H155" s="12">
        <f t="shared" si="5"/>
        <v>1</v>
      </c>
    </row>
    <row r="156" spans="1:8" x14ac:dyDescent="0.35">
      <c r="A156" s="15" t="s">
        <v>329</v>
      </c>
      <c r="B156" s="29" t="str">
        <f t="shared" si="4"/>
        <v>SPS21XXX</v>
      </c>
      <c r="C156" s="15" t="s">
        <v>330</v>
      </c>
      <c r="D156" s="15" t="s">
        <v>176</v>
      </c>
      <c r="E156" s="12">
        <f>IF(D156="A",VLOOKUP($A156,'input data CAT A 8_4'!A:P,16,FALSE),0)</f>
        <v>0</v>
      </c>
      <c r="F156" s="12">
        <f>IF($D156="B",VLOOKUP($A156,'input data CAT B'!$A:$M,13,FALSE),0)</f>
        <v>0</v>
      </c>
      <c r="G156" s="12">
        <f>IF($D156="C",VLOOKUP($A156,'input data CAT C'!$A:$M,13,FALSE),0)</f>
        <v>1</v>
      </c>
      <c r="H156" s="12">
        <f t="shared" si="5"/>
        <v>1</v>
      </c>
    </row>
    <row r="157" spans="1:8" x14ac:dyDescent="0.35">
      <c r="A157" s="15" t="s">
        <v>331</v>
      </c>
      <c r="B157" s="29" t="str">
        <f t="shared" si="4"/>
        <v>SPS21XXX</v>
      </c>
      <c r="C157" s="15" t="s">
        <v>332</v>
      </c>
      <c r="D157" s="15" t="s">
        <v>176</v>
      </c>
      <c r="E157" s="12">
        <f>IF(D157="A",VLOOKUP($A157,'input data CAT A 8_4'!A:P,16,FALSE),0)</f>
        <v>0</v>
      </c>
      <c r="F157" s="12">
        <f>IF($D157="B",VLOOKUP($A157,'input data CAT B'!$A:$M,13,FALSE),0)</f>
        <v>0</v>
      </c>
      <c r="G157" s="12">
        <f>IF($D157="C",VLOOKUP($A157,'input data CAT C'!$A:$M,13,FALSE),0)</f>
        <v>1</v>
      </c>
      <c r="H157" s="12">
        <f t="shared" si="5"/>
        <v>1</v>
      </c>
    </row>
    <row r="158" spans="1:8" x14ac:dyDescent="0.35">
      <c r="A158" s="15" t="s">
        <v>333</v>
      </c>
      <c r="B158" s="29" t="str">
        <f t="shared" si="4"/>
        <v>SPS21XXX</v>
      </c>
      <c r="C158" s="15" t="s">
        <v>334</v>
      </c>
      <c r="D158" s="15" t="s">
        <v>176</v>
      </c>
      <c r="E158" s="12">
        <f>IF(D158="A",VLOOKUP($A158,'input data CAT A 8_4'!A:P,16,FALSE),0)</f>
        <v>0</v>
      </c>
      <c r="F158" s="12">
        <f>IF($D158="B",VLOOKUP($A158,'input data CAT B'!$A:$M,13,FALSE),0)</f>
        <v>0</v>
      </c>
      <c r="G158" s="12">
        <f>IF($D158="C",VLOOKUP($A158,'input data CAT C'!$A:$M,13,FALSE),0)</f>
        <v>1</v>
      </c>
      <c r="H158" s="12">
        <f t="shared" si="5"/>
        <v>1</v>
      </c>
    </row>
    <row r="159" spans="1:8" x14ac:dyDescent="0.35">
      <c r="A159" s="15" t="s">
        <v>335</v>
      </c>
      <c r="B159" s="29" t="str">
        <f t="shared" si="4"/>
        <v>SPS21XXX</v>
      </c>
      <c r="C159" s="15" t="s">
        <v>336</v>
      </c>
      <c r="D159" s="15" t="s">
        <v>176</v>
      </c>
      <c r="E159" s="12">
        <f>IF(D159="A",VLOOKUP($A159,'input data CAT A 8_4'!A:P,16,FALSE),0)</f>
        <v>0</v>
      </c>
      <c r="F159" s="12">
        <f>IF($D159="B",VLOOKUP($A159,'input data CAT B'!$A:$M,13,FALSE),0)</f>
        <v>0</v>
      </c>
      <c r="G159" s="12">
        <f>IF($D159="C",VLOOKUP($A159,'input data CAT C'!$A:$M,13,FALSE),0)</f>
        <v>1</v>
      </c>
      <c r="H159" s="12">
        <f t="shared" si="5"/>
        <v>1</v>
      </c>
    </row>
    <row r="160" spans="1:8" x14ac:dyDescent="0.35">
      <c r="A160" s="15" t="s">
        <v>337</v>
      </c>
      <c r="B160" s="29" t="str">
        <f t="shared" si="4"/>
        <v>SPS21XXX</v>
      </c>
      <c r="C160" s="15" t="s">
        <v>338</v>
      </c>
      <c r="D160" s="15" t="s">
        <v>176</v>
      </c>
      <c r="E160" s="12">
        <f>IF(D160="A",VLOOKUP($A160,'input data CAT A 8_4'!A:P,16,FALSE),0)</f>
        <v>0</v>
      </c>
      <c r="F160" s="12">
        <f>IF($D160="B",VLOOKUP($A160,'input data CAT B'!$A:$M,13,FALSE),0)</f>
        <v>0</v>
      </c>
      <c r="G160" s="12">
        <f>IF($D160="C",VLOOKUP($A160,'input data CAT C'!$A:$M,13,FALSE),0)</f>
        <v>1</v>
      </c>
      <c r="H160" s="12">
        <f t="shared" si="5"/>
        <v>1</v>
      </c>
    </row>
    <row r="161" spans="1:8" x14ac:dyDescent="0.35">
      <c r="A161" s="15" t="s">
        <v>339</v>
      </c>
      <c r="B161" s="29" t="str">
        <f t="shared" si="4"/>
        <v>SPS21XXX</v>
      </c>
      <c r="C161" s="15" t="s">
        <v>340</v>
      </c>
      <c r="D161" s="15" t="s">
        <v>176</v>
      </c>
      <c r="E161" s="12">
        <f>IF(D161="A",VLOOKUP($A161,'input data CAT A 8_4'!A:P,16,FALSE),0)</f>
        <v>0</v>
      </c>
      <c r="F161" s="12">
        <f>IF($D161="B",VLOOKUP($A161,'input data CAT B'!$A:$M,13,FALSE),0)</f>
        <v>0</v>
      </c>
      <c r="G161" s="12">
        <f>IF($D161="C",VLOOKUP($A161,'input data CAT C'!$A:$M,13,FALSE),0)</f>
        <v>10</v>
      </c>
      <c r="H161" s="12">
        <f t="shared" si="5"/>
        <v>10</v>
      </c>
    </row>
    <row r="162" spans="1:8" x14ac:dyDescent="0.35">
      <c r="A162" s="15" t="s">
        <v>341</v>
      </c>
      <c r="B162" s="29" t="str">
        <f t="shared" si="4"/>
        <v>SPS21XXX</v>
      </c>
      <c r="C162" s="15" t="s">
        <v>342</v>
      </c>
      <c r="D162" s="15" t="s">
        <v>176</v>
      </c>
      <c r="E162" s="12">
        <f>IF(D162="A",VLOOKUP($A162,'input data CAT A 8_4'!A:P,16,FALSE),0)</f>
        <v>0</v>
      </c>
      <c r="F162" s="12">
        <f>IF($D162="B",VLOOKUP($A162,'input data CAT B'!$A:$M,13,FALSE),0)</f>
        <v>0</v>
      </c>
      <c r="G162" s="12">
        <f>IF($D162="C",VLOOKUP($A162,'input data CAT C'!$A:$M,13,FALSE),0)</f>
        <v>1</v>
      </c>
      <c r="H162" s="12">
        <f t="shared" si="5"/>
        <v>1</v>
      </c>
    </row>
    <row r="163" spans="1:8" x14ac:dyDescent="0.35">
      <c r="A163" s="15" t="s">
        <v>343</v>
      </c>
      <c r="B163" s="29" t="str">
        <f t="shared" si="4"/>
        <v>SPS21XXX</v>
      </c>
      <c r="C163" s="15" t="s">
        <v>344</v>
      </c>
      <c r="D163" s="15" t="s">
        <v>176</v>
      </c>
      <c r="E163" s="12">
        <f>IF(D163="A",VLOOKUP($A163,'input data CAT A 8_4'!A:P,16,FALSE),0)</f>
        <v>0</v>
      </c>
      <c r="F163" s="12">
        <f>IF($D163="B",VLOOKUP($A163,'input data CAT B'!$A:$M,13,FALSE),0)</f>
        <v>0</v>
      </c>
      <c r="G163" s="12">
        <f>IF($D163="C",VLOOKUP($A163,'input data CAT C'!$A:$M,13,FALSE),0)</f>
        <v>1</v>
      </c>
      <c r="H163" s="12">
        <f t="shared" si="5"/>
        <v>1</v>
      </c>
    </row>
    <row r="164" spans="1:8" x14ac:dyDescent="0.35">
      <c r="A164" s="15" t="s">
        <v>345</v>
      </c>
      <c r="B164" s="29" t="str">
        <f t="shared" si="4"/>
        <v>SPS21XXX</v>
      </c>
      <c r="C164" s="15" t="s">
        <v>346</v>
      </c>
      <c r="D164" s="15" t="s">
        <v>176</v>
      </c>
      <c r="E164" s="12">
        <f>IF(D164="A",VLOOKUP($A164,'input data CAT A 8_4'!A:P,16,FALSE),0)</f>
        <v>0</v>
      </c>
      <c r="F164" s="12">
        <f>IF($D164="B",VLOOKUP($A164,'input data CAT B'!$A:$M,13,FALSE),0)</f>
        <v>0</v>
      </c>
      <c r="G164" s="12">
        <f>IF($D164="C",VLOOKUP($A164,'input data CAT C'!$A:$M,13,FALSE),0)</f>
        <v>10</v>
      </c>
      <c r="H164" s="12">
        <f t="shared" si="5"/>
        <v>10</v>
      </c>
    </row>
    <row r="165" spans="1:8" x14ac:dyDescent="0.35">
      <c r="A165" s="15" t="s">
        <v>347</v>
      </c>
      <c r="B165" s="29" t="str">
        <f t="shared" si="4"/>
        <v>SPS21XXX</v>
      </c>
      <c r="C165" s="15" t="s">
        <v>348</v>
      </c>
      <c r="D165" s="15" t="s">
        <v>176</v>
      </c>
      <c r="E165" s="12">
        <f>IF(D165="A",VLOOKUP($A165,'input data CAT A 8_4'!A:P,16,FALSE),0)</f>
        <v>0</v>
      </c>
      <c r="F165" s="12">
        <f>IF($D165="B",VLOOKUP($A165,'input data CAT B'!$A:$M,13,FALSE),0)</f>
        <v>0</v>
      </c>
      <c r="G165" s="12">
        <f>IF($D165="C",VLOOKUP($A165,'input data CAT C'!$A:$M,13,FALSE),0)</f>
        <v>1</v>
      </c>
      <c r="H165" s="12">
        <f t="shared" si="5"/>
        <v>1</v>
      </c>
    </row>
    <row r="166" spans="1:8" x14ac:dyDescent="0.35">
      <c r="A166" s="15" t="s">
        <v>349</v>
      </c>
      <c r="B166" s="29" t="str">
        <f t="shared" si="4"/>
        <v>SPS21XXX</v>
      </c>
      <c r="C166" s="15" t="s">
        <v>350</v>
      </c>
      <c r="D166" s="15" t="s">
        <v>176</v>
      </c>
      <c r="E166" s="12">
        <f>IF(D166="A",VLOOKUP($A166,'input data CAT A 8_4'!A:P,16,FALSE),0)</f>
        <v>0</v>
      </c>
      <c r="F166" s="12">
        <f>IF($D166="B",VLOOKUP($A166,'input data CAT B'!$A:$M,13,FALSE),0)</f>
        <v>0</v>
      </c>
      <c r="G166" s="12">
        <f>IF($D166="C",VLOOKUP($A166,'input data CAT C'!$A:$M,13,FALSE),0)</f>
        <v>1</v>
      </c>
      <c r="H166" s="12">
        <f t="shared" si="5"/>
        <v>1</v>
      </c>
    </row>
    <row r="167" spans="1:8" x14ac:dyDescent="0.35">
      <c r="A167" s="15" t="s">
        <v>351</v>
      </c>
      <c r="B167" s="29" t="str">
        <f t="shared" si="4"/>
        <v>SPS21XXX</v>
      </c>
      <c r="C167" s="15" t="s">
        <v>352</v>
      </c>
      <c r="D167" s="15" t="s">
        <v>176</v>
      </c>
      <c r="E167" s="12">
        <f>IF(D167="A",VLOOKUP($A167,'input data CAT A 8_4'!A:P,16,FALSE),0)</f>
        <v>0</v>
      </c>
      <c r="F167" s="12">
        <f>IF($D167="B",VLOOKUP($A167,'input data CAT B'!$A:$M,13,FALSE),0)</f>
        <v>0</v>
      </c>
      <c r="G167" s="12">
        <f>IF($D167="C",VLOOKUP($A167,'input data CAT C'!$A:$M,13,FALSE),0)</f>
        <v>1</v>
      </c>
      <c r="H167" s="12">
        <f t="shared" si="5"/>
        <v>1</v>
      </c>
    </row>
    <row r="168" spans="1:8" x14ac:dyDescent="0.35">
      <c r="A168" s="15" t="s">
        <v>353</v>
      </c>
      <c r="B168" s="29" t="str">
        <f t="shared" si="4"/>
        <v>SPS21XXX</v>
      </c>
      <c r="C168" s="15" t="s">
        <v>354</v>
      </c>
      <c r="D168" s="15" t="s">
        <v>176</v>
      </c>
      <c r="E168" s="12">
        <f>IF(D168="A",VLOOKUP($A168,'input data CAT A 8_4'!A:P,16,FALSE),0)</f>
        <v>0</v>
      </c>
      <c r="F168" s="12">
        <f>IF($D168="B",VLOOKUP($A168,'input data CAT B'!$A:$M,13,FALSE),0)</f>
        <v>0</v>
      </c>
      <c r="G168" s="12">
        <f>IF($D168="C",VLOOKUP($A168,'input data CAT C'!$A:$M,13,FALSE),0)</f>
        <v>1</v>
      </c>
      <c r="H168" s="12">
        <f t="shared" si="5"/>
        <v>1</v>
      </c>
    </row>
    <row r="169" spans="1:8" x14ac:dyDescent="0.35">
      <c r="A169" s="15" t="s">
        <v>355</v>
      </c>
      <c r="B169" s="29" t="str">
        <f t="shared" si="4"/>
        <v>SPS21XXX</v>
      </c>
      <c r="C169" s="15" t="s">
        <v>356</v>
      </c>
      <c r="D169" s="15" t="s">
        <v>176</v>
      </c>
      <c r="E169" s="12">
        <f>IF(D169="A",VLOOKUP($A169,'input data CAT A 8_4'!A:P,16,FALSE),0)</f>
        <v>0</v>
      </c>
      <c r="F169" s="12">
        <f>IF($D169="B",VLOOKUP($A169,'input data CAT B'!$A:$M,13,FALSE),0)</f>
        <v>0</v>
      </c>
      <c r="G169" s="12">
        <f>IF($D169="C",VLOOKUP($A169,'input data CAT C'!$A:$M,13,FALSE),0)</f>
        <v>1</v>
      </c>
      <c r="H169" s="12">
        <f t="shared" si="5"/>
        <v>1</v>
      </c>
    </row>
    <row r="170" spans="1:8" x14ac:dyDescent="0.35">
      <c r="A170" s="15" t="s">
        <v>357</v>
      </c>
      <c r="B170" s="29" t="str">
        <f t="shared" si="4"/>
        <v>SPS21XXX</v>
      </c>
      <c r="C170" s="15" t="s">
        <v>358</v>
      </c>
      <c r="D170" s="15" t="s">
        <v>176</v>
      </c>
      <c r="E170" s="12">
        <f>IF(D170="A",VLOOKUP($A170,'input data CAT A 8_4'!A:P,16,FALSE),0)</f>
        <v>0</v>
      </c>
      <c r="F170" s="12">
        <f>IF($D170="B",VLOOKUP($A170,'input data CAT B'!$A:$M,13,FALSE),0)</f>
        <v>0</v>
      </c>
      <c r="G170" s="12">
        <f>IF($D170="C",VLOOKUP($A170,'input data CAT C'!$A:$M,13,FALSE),0)</f>
        <v>1</v>
      </c>
      <c r="H170" s="12">
        <f t="shared" si="5"/>
        <v>1</v>
      </c>
    </row>
    <row r="171" spans="1:8" x14ac:dyDescent="0.35">
      <c r="A171" s="15" t="s">
        <v>359</v>
      </c>
      <c r="B171" s="29" t="str">
        <f t="shared" si="4"/>
        <v>SPS21XXX</v>
      </c>
      <c r="C171" s="15" t="s">
        <v>360</v>
      </c>
      <c r="D171" s="15" t="s">
        <v>176</v>
      </c>
      <c r="E171" s="12">
        <f>IF(D171="A",VLOOKUP($A171,'input data CAT A 8_4'!A:P,16,FALSE),0)</f>
        <v>0</v>
      </c>
      <c r="F171" s="12">
        <f>IF($D171="B",VLOOKUP($A171,'input data CAT B'!$A:$M,13,FALSE),0)</f>
        <v>0</v>
      </c>
      <c r="G171" s="12">
        <f>IF($D171="C",VLOOKUP($A171,'input data CAT C'!$A:$M,13,FALSE),0)</f>
        <v>1</v>
      </c>
      <c r="H171" s="12">
        <f t="shared" si="5"/>
        <v>1</v>
      </c>
    </row>
    <row r="172" spans="1:8" x14ac:dyDescent="0.35">
      <c r="A172" s="15" t="s">
        <v>361</v>
      </c>
      <c r="B172" s="29" t="str">
        <f t="shared" si="4"/>
        <v>SPS21XXX</v>
      </c>
      <c r="C172" s="15" t="s">
        <v>362</v>
      </c>
      <c r="D172" s="15" t="s">
        <v>176</v>
      </c>
      <c r="E172" s="12">
        <f>IF(D172="A",VLOOKUP($A172,'input data CAT A 8_4'!A:P,16,FALSE),0)</f>
        <v>0</v>
      </c>
      <c r="F172" s="12">
        <f>IF($D172="B",VLOOKUP($A172,'input data CAT B'!$A:$M,13,FALSE),0)</f>
        <v>0</v>
      </c>
      <c r="G172" s="12">
        <f>IF($D172="C",VLOOKUP($A172,'input data CAT C'!$A:$M,13,FALSE),0)</f>
        <v>1</v>
      </c>
      <c r="H172" s="12">
        <f t="shared" si="5"/>
        <v>1</v>
      </c>
    </row>
    <row r="173" spans="1:8" x14ac:dyDescent="0.35">
      <c r="A173" s="15" t="s">
        <v>363</v>
      </c>
      <c r="B173" s="29" t="str">
        <f t="shared" si="4"/>
        <v>SPS21XXX</v>
      </c>
      <c r="C173" s="15" t="s">
        <v>364</v>
      </c>
      <c r="D173" s="15" t="s">
        <v>176</v>
      </c>
      <c r="E173" s="12">
        <f>IF(D173="A",VLOOKUP($A173,'input data CAT A 8_4'!A:P,16,FALSE),0)</f>
        <v>0</v>
      </c>
      <c r="F173" s="12">
        <f>IF($D173="B",VLOOKUP($A173,'input data CAT B'!$A:$M,13,FALSE),0)</f>
        <v>0</v>
      </c>
      <c r="G173" s="12">
        <f>IF($D173="C",VLOOKUP($A173,'input data CAT C'!$A:$M,13,FALSE),0)</f>
        <v>6</v>
      </c>
      <c r="H173" s="12">
        <f t="shared" si="5"/>
        <v>6</v>
      </c>
    </row>
    <row r="174" spans="1:8" x14ac:dyDescent="0.35">
      <c r="A174" s="15" t="s">
        <v>365</v>
      </c>
      <c r="B174" s="29" t="str">
        <f t="shared" si="4"/>
        <v>SPS21XXX</v>
      </c>
      <c r="C174" s="15" t="s">
        <v>366</v>
      </c>
      <c r="D174" s="15" t="s">
        <v>176</v>
      </c>
      <c r="E174" s="12">
        <f>IF(D174="A",VLOOKUP($A174,'input data CAT A 8_4'!A:P,16,FALSE),0)</f>
        <v>0</v>
      </c>
      <c r="F174" s="12">
        <f>IF($D174="B",VLOOKUP($A174,'input data CAT B'!$A:$M,13,FALSE),0)</f>
        <v>0</v>
      </c>
      <c r="G174" s="12">
        <f>IF($D174="C",VLOOKUP($A174,'input data CAT C'!$A:$M,13,FALSE),0)</f>
        <v>1</v>
      </c>
      <c r="H174" s="12">
        <f t="shared" si="5"/>
        <v>1</v>
      </c>
    </row>
    <row r="175" spans="1:8" x14ac:dyDescent="0.35">
      <c r="A175" s="15" t="s">
        <v>367</v>
      </c>
      <c r="B175" s="29" t="str">
        <f t="shared" si="4"/>
        <v>SPS21XXX</v>
      </c>
      <c r="C175" s="15" t="s">
        <v>368</v>
      </c>
      <c r="D175" s="15" t="s">
        <v>176</v>
      </c>
      <c r="E175" s="12">
        <f>IF(D175="A",VLOOKUP($A175,'input data CAT A 8_4'!A:P,16,FALSE),0)</f>
        <v>0</v>
      </c>
      <c r="F175" s="12">
        <f>IF($D175="B",VLOOKUP($A175,'input data CAT B'!$A:$M,13,FALSE),0)</f>
        <v>0</v>
      </c>
      <c r="G175" s="12">
        <f>IF($D175="C",VLOOKUP($A175,'input data CAT C'!$A:$M,13,FALSE),0)</f>
        <v>10</v>
      </c>
      <c r="H175" s="12">
        <f t="shared" si="5"/>
        <v>10</v>
      </c>
    </row>
    <row r="176" spans="1:8" x14ac:dyDescent="0.35">
      <c r="A176" s="15" t="s">
        <v>369</v>
      </c>
      <c r="B176" s="29" t="str">
        <f t="shared" si="4"/>
        <v>SPS21XXX</v>
      </c>
      <c r="C176" s="15" t="s">
        <v>370</v>
      </c>
      <c r="D176" s="15" t="s">
        <v>176</v>
      </c>
      <c r="E176" s="12">
        <f>IF(D176="A",VLOOKUP($A176,'input data CAT A 8_4'!A:P,16,FALSE),0)</f>
        <v>0</v>
      </c>
      <c r="F176" s="12">
        <f>IF($D176="B",VLOOKUP($A176,'input data CAT B'!$A:$M,13,FALSE),0)</f>
        <v>0</v>
      </c>
      <c r="G176" s="12">
        <f>IF($D176="C",VLOOKUP($A176,'input data CAT C'!$A:$M,13,FALSE),0)</f>
        <v>1</v>
      </c>
      <c r="H176" s="12">
        <f t="shared" si="5"/>
        <v>1</v>
      </c>
    </row>
    <row r="177" spans="1:8" x14ac:dyDescent="0.35">
      <c r="A177" s="15" t="s">
        <v>371</v>
      </c>
      <c r="B177" s="29" t="str">
        <f t="shared" si="4"/>
        <v>SPS21XXX</v>
      </c>
      <c r="C177" s="15" t="s">
        <v>372</v>
      </c>
      <c r="D177" s="15" t="s">
        <v>176</v>
      </c>
      <c r="E177" s="12">
        <f>IF(D177="A",VLOOKUP($A177,'input data CAT A 8_4'!A:P,16,FALSE),0)</f>
        <v>0</v>
      </c>
      <c r="F177" s="12">
        <f>IF($D177="B",VLOOKUP($A177,'input data CAT B'!$A:$M,13,FALSE),0)</f>
        <v>0</v>
      </c>
      <c r="G177" s="12">
        <f>IF($D177="C",VLOOKUP($A177,'input data CAT C'!$A:$M,13,FALSE),0)</f>
        <v>1</v>
      </c>
      <c r="H177" s="12">
        <f t="shared" si="5"/>
        <v>1</v>
      </c>
    </row>
    <row r="178" spans="1:8" x14ac:dyDescent="0.35">
      <c r="A178" s="15" t="s">
        <v>373</v>
      </c>
      <c r="B178" s="29" t="str">
        <f t="shared" si="4"/>
        <v>SPS21XXX</v>
      </c>
      <c r="C178" s="15" t="s">
        <v>374</v>
      </c>
      <c r="D178" s="15" t="s">
        <v>176</v>
      </c>
      <c r="E178" s="12">
        <f>IF(D178="A",VLOOKUP($A178,'input data CAT A 8_4'!A:P,16,FALSE),0)</f>
        <v>0</v>
      </c>
      <c r="F178" s="12">
        <f>IF($D178="B",VLOOKUP($A178,'input data CAT B'!$A:$M,13,FALSE),0)</f>
        <v>0</v>
      </c>
      <c r="G178" s="12">
        <f>IF($D178="C",VLOOKUP($A178,'input data CAT C'!$A:$M,13,FALSE),0)</f>
        <v>1</v>
      </c>
      <c r="H178" s="12">
        <f t="shared" si="5"/>
        <v>1</v>
      </c>
    </row>
    <row r="179" spans="1:8" x14ac:dyDescent="0.35">
      <c r="A179" s="15" t="s">
        <v>375</v>
      </c>
      <c r="B179" s="29" t="str">
        <f t="shared" si="4"/>
        <v>SPS21XXX</v>
      </c>
      <c r="C179" s="15" t="s">
        <v>376</v>
      </c>
      <c r="D179" s="15" t="s">
        <v>176</v>
      </c>
      <c r="E179" s="12">
        <f>IF(D179="A",VLOOKUP($A179,'input data CAT A 8_4'!A:P,16,FALSE),0)</f>
        <v>0</v>
      </c>
      <c r="F179" s="12">
        <f>IF($D179="B",VLOOKUP($A179,'input data CAT B'!$A:$M,13,FALSE),0)</f>
        <v>0</v>
      </c>
      <c r="G179" s="12">
        <f>IF($D179="C",VLOOKUP($A179,'input data CAT C'!$A:$M,13,FALSE),0)</f>
        <v>10</v>
      </c>
      <c r="H179" s="12">
        <f t="shared" si="5"/>
        <v>10</v>
      </c>
    </row>
    <row r="180" spans="1:8" x14ac:dyDescent="0.35">
      <c r="A180" s="15" t="s">
        <v>377</v>
      </c>
      <c r="B180" s="29" t="str">
        <f t="shared" si="4"/>
        <v>SPS21XXX</v>
      </c>
      <c r="C180" s="15" t="s">
        <v>378</v>
      </c>
      <c r="D180" s="15" t="s">
        <v>176</v>
      </c>
      <c r="E180" s="12">
        <f>IF(D180="A",VLOOKUP($A180,'input data CAT A 8_4'!A:P,16,FALSE),0)</f>
        <v>0</v>
      </c>
      <c r="F180" s="12">
        <f>IF($D180="B",VLOOKUP($A180,'input data CAT B'!$A:$M,13,FALSE),0)</f>
        <v>0</v>
      </c>
      <c r="G180" s="12">
        <f>IF($D180="C",VLOOKUP($A180,'input data CAT C'!$A:$M,13,FALSE),0)</f>
        <v>1</v>
      </c>
      <c r="H180" s="12">
        <f t="shared" si="5"/>
        <v>1</v>
      </c>
    </row>
    <row r="181" spans="1:8" x14ac:dyDescent="0.35">
      <c r="A181" s="15" t="s">
        <v>379</v>
      </c>
      <c r="B181" s="29" t="str">
        <f t="shared" si="4"/>
        <v>SPS21XXX</v>
      </c>
      <c r="C181" s="15" t="s">
        <v>380</v>
      </c>
      <c r="D181" s="15" t="s">
        <v>176</v>
      </c>
      <c r="E181" s="12">
        <f>IF(D181="A",VLOOKUP($A181,'input data CAT A 8_4'!A:P,16,FALSE),0)</f>
        <v>0</v>
      </c>
      <c r="F181" s="12">
        <f>IF($D181="B",VLOOKUP($A181,'input data CAT B'!$A:$M,13,FALSE),0)</f>
        <v>0</v>
      </c>
      <c r="G181" s="12">
        <f>IF($D181="C",VLOOKUP($A181,'input data CAT C'!$A:$M,13,FALSE),0)</f>
        <v>1</v>
      </c>
      <c r="H181" s="12">
        <f t="shared" si="5"/>
        <v>1</v>
      </c>
    </row>
    <row r="182" spans="1:8" x14ac:dyDescent="0.35">
      <c r="A182" s="15" t="s">
        <v>381</v>
      </c>
      <c r="B182" s="29" t="str">
        <f t="shared" si="4"/>
        <v>SPS21XXX</v>
      </c>
      <c r="C182" s="15" t="s">
        <v>382</v>
      </c>
      <c r="D182" s="15" t="s">
        <v>176</v>
      </c>
      <c r="E182" s="12">
        <f>IF(D182="A",VLOOKUP($A182,'input data CAT A 8_4'!A:P,16,FALSE),0)</f>
        <v>0</v>
      </c>
      <c r="F182" s="12">
        <f>IF($D182="B",VLOOKUP($A182,'input data CAT B'!$A:$M,13,FALSE),0)</f>
        <v>0</v>
      </c>
      <c r="G182" s="12">
        <f>IF($D182="C",VLOOKUP($A182,'input data CAT C'!$A:$M,13,FALSE),0)</f>
        <v>1</v>
      </c>
      <c r="H182" s="12">
        <f t="shared" si="5"/>
        <v>1</v>
      </c>
    </row>
    <row r="183" spans="1:8" x14ac:dyDescent="0.35">
      <c r="A183" s="15" t="s">
        <v>383</v>
      </c>
      <c r="B183" s="29" t="str">
        <f t="shared" si="4"/>
        <v>SPS21XXX</v>
      </c>
      <c r="C183" s="15" t="s">
        <v>384</v>
      </c>
      <c r="D183" s="15" t="s">
        <v>176</v>
      </c>
      <c r="E183" s="12">
        <f>IF(D183="A",VLOOKUP($A183,'input data CAT A 8_4'!A:P,16,FALSE),0)</f>
        <v>0</v>
      </c>
      <c r="F183" s="12">
        <f>IF($D183="B",VLOOKUP($A183,'input data CAT B'!$A:$M,13,FALSE),0)</f>
        <v>0</v>
      </c>
      <c r="G183" s="12">
        <f>IF($D183="C",VLOOKUP($A183,'input data CAT C'!$A:$M,13,FALSE),0)</f>
        <v>1</v>
      </c>
      <c r="H183" s="12">
        <f t="shared" si="5"/>
        <v>1</v>
      </c>
    </row>
    <row r="184" spans="1:8" x14ac:dyDescent="0.35">
      <c r="A184" s="15" t="s">
        <v>385</v>
      </c>
      <c r="B184" s="29" t="str">
        <f t="shared" si="4"/>
        <v>SPS21XXX</v>
      </c>
      <c r="C184" s="15" t="s">
        <v>386</v>
      </c>
      <c r="D184" s="15" t="s">
        <v>176</v>
      </c>
      <c r="E184" s="12">
        <f>IF(D184="A",VLOOKUP($A184,'input data CAT A 8_4'!A:P,16,FALSE),0)</f>
        <v>0</v>
      </c>
      <c r="F184" s="12">
        <f>IF($D184="B",VLOOKUP($A184,'input data CAT B'!$A:$M,13,FALSE),0)</f>
        <v>0</v>
      </c>
      <c r="G184" s="12">
        <f>IF($D184="C",VLOOKUP($A184,'input data CAT C'!$A:$M,13,FALSE),0)</f>
        <v>1</v>
      </c>
      <c r="H184" s="12">
        <f t="shared" si="5"/>
        <v>1</v>
      </c>
    </row>
    <row r="185" spans="1:8" x14ac:dyDescent="0.35">
      <c r="A185" s="15" t="s">
        <v>387</v>
      </c>
      <c r="B185" s="29" t="str">
        <f t="shared" si="4"/>
        <v>SPS21XXX</v>
      </c>
      <c r="C185" s="15" t="s">
        <v>388</v>
      </c>
      <c r="D185" s="15" t="s">
        <v>176</v>
      </c>
      <c r="E185" s="12">
        <f>IF(D185="A",VLOOKUP($A185,'input data CAT A 8_4'!A:P,16,FALSE),0)</f>
        <v>0</v>
      </c>
      <c r="F185" s="12">
        <f>IF($D185="B",VLOOKUP($A185,'input data CAT B'!$A:$M,13,FALSE),0)</f>
        <v>0</v>
      </c>
      <c r="G185" s="12">
        <f>IF($D185="C",VLOOKUP($A185,'input data CAT C'!$A:$M,13,FALSE),0)</f>
        <v>1</v>
      </c>
      <c r="H185" s="12">
        <f t="shared" si="5"/>
        <v>1</v>
      </c>
    </row>
    <row r="186" spans="1:8" x14ac:dyDescent="0.35">
      <c r="A186" s="15" t="s">
        <v>389</v>
      </c>
      <c r="B186" s="29" t="str">
        <f t="shared" si="4"/>
        <v>SPS21XXX</v>
      </c>
      <c r="C186" s="15" t="s">
        <v>390</v>
      </c>
      <c r="D186" s="15" t="s">
        <v>176</v>
      </c>
      <c r="E186" s="12">
        <f>IF(D186="A",VLOOKUP($A186,'input data CAT A 8_4'!A:P,16,FALSE),0)</f>
        <v>0</v>
      </c>
      <c r="F186" s="12">
        <f>IF($D186="B",VLOOKUP($A186,'input data CAT B'!$A:$M,13,FALSE),0)</f>
        <v>0</v>
      </c>
      <c r="G186" s="12">
        <f>IF($D186="C",VLOOKUP($A186,'input data CAT C'!$A:$M,13,FALSE),0)</f>
        <v>1</v>
      </c>
      <c r="H186" s="12">
        <f t="shared" si="5"/>
        <v>1</v>
      </c>
    </row>
    <row r="187" spans="1:8" x14ac:dyDescent="0.35">
      <c r="A187" s="15" t="s">
        <v>391</v>
      </c>
      <c r="B187" s="29" t="str">
        <f t="shared" si="4"/>
        <v>SPS21XXX</v>
      </c>
      <c r="C187" s="15" t="s">
        <v>392</v>
      </c>
      <c r="D187" s="15" t="s">
        <v>176</v>
      </c>
      <c r="E187" s="12">
        <f>IF(D187="A",VLOOKUP($A187,'input data CAT A 8_4'!A:P,16,FALSE),0)</f>
        <v>0</v>
      </c>
      <c r="F187" s="12">
        <f>IF($D187="B",VLOOKUP($A187,'input data CAT B'!$A:$M,13,FALSE),0)</f>
        <v>0</v>
      </c>
      <c r="G187" s="12">
        <f>IF($D187="C",VLOOKUP($A187,'input data CAT C'!$A:$M,13,FALSE),0)</f>
        <v>1</v>
      </c>
      <c r="H187" s="12">
        <f t="shared" si="5"/>
        <v>1</v>
      </c>
    </row>
    <row r="188" spans="1:8" x14ac:dyDescent="0.35">
      <c r="A188" s="15" t="s">
        <v>393</v>
      </c>
      <c r="B188" s="29" t="str">
        <f t="shared" si="4"/>
        <v>SPS21XXX</v>
      </c>
      <c r="C188" s="15" t="s">
        <v>394</v>
      </c>
      <c r="D188" s="15" t="s">
        <v>176</v>
      </c>
      <c r="E188" s="12">
        <f>IF(D188="A",VLOOKUP($A188,'input data CAT A 8_4'!A:P,16,FALSE),0)</f>
        <v>0</v>
      </c>
      <c r="F188" s="12">
        <f>IF($D188="B",VLOOKUP($A188,'input data CAT B'!$A:$M,13,FALSE),0)</f>
        <v>0</v>
      </c>
      <c r="G188" s="12">
        <f>IF($D188="C",VLOOKUP($A188,'input data CAT C'!$A:$M,13,FALSE),0)</f>
        <v>1</v>
      </c>
      <c r="H188" s="12">
        <f t="shared" si="5"/>
        <v>1</v>
      </c>
    </row>
    <row r="189" spans="1:8" x14ac:dyDescent="0.35">
      <c r="A189" s="15" t="s">
        <v>395</v>
      </c>
      <c r="B189" s="29" t="str">
        <f t="shared" si="4"/>
        <v>SPS21XXX</v>
      </c>
      <c r="C189" s="15" t="s">
        <v>396</v>
      </c>
      <c r="D189" s="15" t="s">
        <v>176</v>
      </c>
      <c r="E189" s="12">
        <f>IF(D189="A",VLOOKUP($A189,'input data CAT A 8_4'!A:P,16,FALSE),0)</f>
        <v>0</v>
      </c>
      <c r="F189" s="12">
        <f>IF($D189="B",VLOOKUP($A189,'input data CAT B'!$A:$M,13,FALSE),0)</f>
        <v>0</v>
      </c>
      <c r="G189" s="12">
        <f>IF($D189="C",VLOOKUP($A189,'input data CAT C'!$A:$M,13,FALSE),0)</f>
        <v>1</v>
      </c>
      <c r="H189" s="12">
        <f t="shared" si="5"/>
        <v>1</v>
      </c>
    </row>
    <row r="190" spans="1:8" x14ac:dyDescent="0.35">
      <c r="A190" s="15" t="s">
        <v>397</v>
      </c>
      <c r="B190" s="29" t="str">
        <f t="shared" si="4"/>
        <v>SPS21XXX</v>
      </c>
      <c r="C190" s="15" t="s">
        <v>398</v>
      </c>
      <c r="D190" s="15" t="s">
        <v>176</v>
      </c>
      <c r="E190" s="12">
        <f>IF(D190="A",VLOOKUP($A190,'input data CAT A 8_4'!A:P,16,FALSE),0)</f>
        <v>0</v>
      </c>
      <c r="F190" s="12">
        <f>IF($D190="B",VLOOKUP($A190,'input data CAT B'!$A:$M,13,FALSE),0)</f>
        <v>0</v>
      </c>
      <c r="G190" s="12">
        <f>IF($D190="C",VLOOKUP($A190,'input data CAT C'!$A:$M,13,FALSE),0)</f>
        <v>1</v>
      </c>
      <c r="H190" s="12">
        <f t="shared" si="5"/>
        <v>1</v>
      </c>
    </row>
    <row r="191" spans="1:8" x14ac:dyDescent="0.35">
      <c r="A191" s="15" t="s">
        <v>399</v>
      </c>
      <c r="B191" s="29" t="str">
        <f t="shared" si="4"/>
        <v>SPS21XXX</v>
      </c>
      <c r="C191" s="15" t="s">
        <v>400</v>
      </c>
      <c r="D191" s="15" t="s">
        <v>176</v>
      </c>
      <c r="E191" s="12">
        <f>IF(D191="A",VLOOKUP($A191,'input data CAT A 8_4'!A:P,16,FALSE),0)</f>
        <v>0</v>
      </c>
      <c r="F191" s="12">
        <f>IF($D191="B",VLOOKUP($A191,'input data CAT B'!$A:$M,13,FALSE),0)</f>
        <v>0</v>
      </c>
      <c r="G191" s="12">
        <f>IF($D191="C",VLOOKUP($A191,'input data CAT C'!$A:$M,13,FALSE),0)</f>
        <v>1</v>
      </c>
      <c r="H191" s="12">
        <f t="shared" si="5"/>
        <v>1</v>
      </c>
    </row>
    <row r="192" spans="1:8" x14ac:dyDescent="0.35">
      <c r="A192" s="15" t="s">
        <v>401</v>
      </c>
      <c r="B192" s="29" t="str">
        <f t="shared" si="4"/>
        <v>SPS21XXX</v>
      </c>
      <c r="C192" s="15" t="s">
        <v>402</v>
      </c>
      <c r="D192" s="15" t="s">
        <v>176</v>
      </c>
      <c r="E192" s="12">
        <f>IF(D192="A",VLOOKUP($A192,'input data CAT A 8_4'!A:P,16,FALSE),0)</f>
        <v>0</v>
      </c>
      <c r="F192" s="12">
        <f>IF($D192="B",VLOOKUP($A192,'input data CAT B'!$A:$M,13,FALSE),0)</f>
        <v>0</v>
      </c>
      <c r="G192" s="12">
        <f>IF($D192="C",VLOOKUP($A192,'input data CAT C'!$A:$M,13,FALSE),0)</f>
        <v>10</v>
      </c>
      <c r="H192" s="12">
        <f t="shared" si="5"/>
        <v>10</v>
      </c>
    </row>
    <row r="193" spans="1:8" x14ac:dyDescent="0.35">
      <c r="A193" s="15" t="s">
        <v>403</v>
      </c>
      <c r="B193" s="29" t="str">
        <f t="shared" si="4"/>
        <v>SPS21XXX</v>
      </c>
      <c r="C193" s="15" t="s">
        <v>404</v>
      </c>
      <c r="D193" s="15" t="s">
        <v>176</v>
      </c>
      <c r="E193" s="12">
        <f>IF(D193="A",VLOOKUP($A193,'input data CAT A 8_4'!A:P,16,FALSE),0)</f>
        <v>0</v>
      </c>
      <c r="F193" s="12">
        <f>IF($D193="B",VLOOKUP($A193,'input data CAT B'!$A:$M,13,FALSE),0)</f>
        <v>0</v>
      </c>
      <c r="G193" s="12">
        <f>IF($D193="C",VLOOKUP($A193,'input data CAT C'!$A:$M,13,FALSE),0)</f>
        <v>1</v>
      </c>
      <c r="H193" s="12">
        <f t="shared" si="5"/>
        <v>1</v>
      </c>
    </row>
    <row r="194" spans="1:8" x14ac:dyDescent="0.35">
      <c r="A194" s="15" t="s">
        <v>405</v>
      </c>
      <c r="B194" s="29" t="str">
        <f t="shared" si="4"/>
        <v>SPS21XXX</v>
      </c>
      <c r="C194" s="15" t="s">
        <v>406</v>
      </c>
      <c r="D194" s="15" t="s">
        <v>176</v>
      </c>
      <c r="E194" s="12">
        <f>IF(D194="A",VLOOKUP($A194,'input data CAT A 8_4'!A:P,16,FALSE),0)</f>
        <v>0</v>
      </c>
      <c r="F194" s="12">
        <f>IF($D194="B",VLOOKUP($A194,'input data CAT B'!$A:$M,13,FALSE),0)</f>
        <v>0</v>
      </c>
      <c r="G194" s="12">
        <f>IF($D194="C",VLOOKUP($A194,'input data CAT C'!$A:$M,13,FALSE),0)</f>
        <v>1</v>
      </c>
      <c r="H194" s="12">
        <f t="shared" si="5"/>
        <v>1</v>
      </c>
    </row>
    <row r="195" spans="1:8" x14ac:dyDescent="0.35">
      <c r="A195" s="15" t="s">
        <v>407</v>
      </c>
      <c r="B195" s="29" t="str">
        <f t="shared" ref="B195:B245" si="6">REPLACE(A195,6,3,"XXX")</f>
        <v>SPS21XXX</v>
      </c>
      <c r="C195" s="15" t="s">
        <v>408</v>
      </c>
      <c r="D195" s="15" t="s">
        <v>176</v>
      </c>
      <c r="E195" s="12">
        <f>IF(D195="A",VLOOKUP($A195,'input data CAT A 8_4'!A:P,16,FALSE),0)</f>
        <v>0</v>
      </c>
      <c r="F195" s="12">
        <f>IF($D195="B",VLOOKUP($A195,'input data CAT B'!$A:$M,13,FALSE),0)</f>
        <v>0</v>
      </c>
      <c r="G195" s="12">
        <f>IF($D195="C",VLOOKUP($A195,'input data CAT C'!$A:$M,13,FALSE),0)</f>
        <v>1</v>
      </c>
      <c r="H195" s="12">
        <f t="shared" ref="H195:H245" si="7">E195+F195+G195</f>
        <v>1</v>
      </c>
    </row>
    <row r="196" spans="1:8" x14ac:dyDescent="0.35">
      <c r="A196" s="15" t="s">
        <v>409</v>
      </c>
      <c r="B196" s="29" t="str">
        <f t="shared" si="6"/>
        <v>SPS21XXX</v>
      </c>
      <c r="C196" s="15" t="s">
        <v>410</v>
      </c>
      <c r="D196" s="15" t="s">
        <v>176</v>
      </c>
      <c r="E196" s="12">
        <f>IF(D196="A",VLOOKUP($A196,'input data CAT A 8_4'!A:P,16,FALSE),0)</f>
        <v>0</v>
      </c>
      <c r="F196" s="12">
        <f>IF($D196="B",VLOOKUP($A196,'input data CAT B'!$A:$M,13,FALSE),0)</f>
        <v>0</v>
      </c>
      <c r="G196" s="12">
        <f>IF($D196="C",VLOOKUP($A196,'input data CAT C'!$A:$M,13,FALSE),0)</f>
        <v>1</v>
      </c>
      <c r="H196" s="12">
        <f t="shared" si="7"/>
        <v>1</v>
      </c>
    </row>
    <row r="197" spans="1:8" x14ac:dyDescent="0.35">
      <c r="A197" s="15" t="s">
        <v>411</v>
      </c>
      <c r="B197" s="29" t="str">
        <f t="shared" si="6"/>
        <v>SPS21XXX</v>
      </c>
      <c r="C197" s="15" t="s">
        <v>412</v>
      </c>
      <c r="D197" s="15" t="s">
        <v>176</v>
      </c>
      <c r="E197" s="12">
        <f>IF(D197="A",VLOOKUP($A197,'input data CAT A 8_4'!A:P,16,FALSE),0)</f>
        <v>0</v>
      </c>
      <c r="F197" s="12">
        <f>IF($D197="B",VLOOKUP($A197,'input data CAT B'!$A:$M,13,FALSE),0)</f>
        <v>0</v>
      </c>
      <c r="G197" s="12">
        <f>IF($D197="C",VLOOKUP($A197,'input data CAT C'!$A:$M,13,FALSE),0)</f>
        <v>5</v>
      </c>
      <c r="H197" s="12">
        <f t="shared" si="7"/>
        <v>5</v>
      </c>
    </row>
    <row r="198" spans="1:8" x14ac:dyDescent="0.35">
      <c r="A198" s="15" t="s">
        <v>413</v>
      </c>
      <c r="B198" s="29" t="str">
        <f t="shared" si="6"/>
        <v>SPS21XXX</v>
      </c>
      <c r="C198" s="15" t="s">
        <v>414</v>
      </c>
      <c r="D198" s="15" t="s">
        <v>176</v>
      </c>
      <c r="E198" s="12">
        <f>IF(D198="A",VLOOKUP($A198,'input data CAT A 8_4'!A:P,16,FALSE),0)</f>
        <v>0</v>
      </c>
      <c r="F198" s="12">
        <f>IF($D198="B",VLOOKUP($A198,'input data CAT B'!$A:$M,13,FALSE),0)</f>
        <v>0</v>
      </c>
      <c r="G198" s="12">
        <f>IF($D198="C",VLOOKUP($A198,'input data CAT C'!$A:$M,13,FALSE),0)</f>
        <v>1</v>
      </c>
      <c r="H198" s="12">
        <f t="shared" si="7"/>
        <v>1</v>
      </c>
    </row>
    <row r="199" spans="1:8" x14ac:dyDescent="0.35">
      <c r="A199" s="15" t="s">
        <v>415</v>
      </c>
      <c r="B199" s="29" t="str">
        <f t="shared" si="6"/>
        <v>SPS21XXX</v>
      </c>
      <c r="C199" s="15" t="s">
        <v>416</v>
      </c>
      <c r="D199" s="15" t="s">
        <v>176</v>
      </c>
      <c r="E199" s="12">
        <f>IF(D199="A",VLOOKUP($A199,'input data CAT A 8_4'!A:P,16,FALSE),0)</f>
        <v>0</v>
      </c>
      <c r="F199" s="12">
        <f>IF($D199="B",VLOOKUP($A199,'input data CAT B'!$A:$M,13,FALSE),0)</f>
        <v>0</v>
      </c>
      <c r="G199" s="12">
        <f>IF($D199="C",VLOOKUP($A199,'input data CAT C'!$A:$M,13,FALSE),0)</f>
        <v>1</v>
      </c>
      <c r="H199" s="12">
        <f t="shared" si="7"/>
        <v>1</v>
      </c>
    </row>
    <row r="200" spans="1:8" x14ac:dyDescent="0.35">
      <c r="A200" s="15" t="s">
        <v>417</v>
      </c>
      <c r="B200" s="29" t="str">
        <f t="shared" si="6"/>
        <v>SPS21XXX</v>
      </c>
      <c r="C200" s="15" t="s">
        <v>418</v>
      </c>
      <c r="D200" s="15" t="s">
        <v>176</v>
      </c>
      <c r="E200" s="12">
        <f>IF(D200="A",VLOOKUP($A200,'input data CAT A 8_4'!A:P,16,FALSE),0)</f>
        <v>0</v>
      </c>
      <c r="F200" s="12">
        <f>IF($D200="B",VLOOKUP($A200,'input data CAT B'!$A:$M,13,FALSE),0)</f>
        <v>0</v>
      </c>
      <c r="G200" s="12">
        <f>IF($D200="C",VLOOKUP($A200,'input data CAT C'!$A:$M,13,FALSE),0)</f>
        <v>1</v>
      </c>
      <c r="H200" s="12">
        <f t="shared" si="7"/>
        <v>1</v>
      </c>
    </row>
    <row r="201" spans="1:8" x14ac:dyDescent="0.35">
      <c r="A201" s="15" t="s">
        <v>419</v>
      </c>
      <c r="B201" s="29" t="str">
        <f t="shared" si="6"/>
        <v>SPS21XXX</v>
      </c>
      <c r="C201" s="15" t="s">
        <v>420</v>
      </c>
      <c r="D201" s="15" t="s">
        <v>176</v>
      </c>
      <c r="E201" s="12">
        <f>IF(D201="A",VLOOKUP($A201,'input data CAT A 8_4'!A:P,16,FALSE),0)</f>
        <v>0</v>
      </c>
      <c r="F201" s="12">
        <f>IF($D201="B",VLOOKUP($A201,'input data CAT B'!$A:$M,13,FALSE),0)</f>
        <v>0</v>
      </c>
      <c r="G201" s="12">
        <f>IF($D201="C",VLOOKUP($A201,'input data CAT C'!$A:$M,13,FALSE),0)</f>
        <v>1</v>
      </c>
      <c r="H201" s="12">
        <f t="shared" si="7"/>
        <v>1</v>
      </c>
    </row>
    <row r="202" spans="1:8" x14ac:dyDescent="0.35">
      <c r="A202" s="15" t="s">
        <v>421</v>
      </c>
      <c r="B202" s="29" t="str">
        <f t="shared" si="6"/>
        <v>SPS21XXX</v>
      </c>
      <c r="C202" s="15" t="s">
        <v>422</v>
      </c>
      <c r="D202" s="15" t="s">
        <v>176</v>
      </c>
      <c r="E202" s="12">
        <f>IF(D202="A",VLOOKUP($A202,'input data CAT A 8_4'!A:P,16,FALSE),0)</f>
        <v>0</v>
      </c>
      <c r="F202" s="12">
        <f>IF($D202="B",VLOOKUP($A202,'input data CAT B'!$A:$M,13,FALSE),0)</f>
        <v>0</v>
      </c>
      <c r="G202" s="12">
        <f>IF($D202="C",VLOOKUP($A202,'input data CAT C'!$A:$M,13,FALSE),0)</f>
        <v>1</v>
      </c>
      <c r="H202" s="12">
        <f t="shared" si="7"/>
        <v>1</v>
      </c>
    </row>
    <row r="203" spans="1:8" x14ac:dyDescent="0.35">
      <c r="A203" s="15" t="s">
        <v>423</v>
      </c>
      <c r="B203" s="29" t="str">
        <f t="shared" si="6"/>
        <v>SPS21XXX</v>
      </c>
      <c r="C203" s="15" t="s">
        <v>424</v>
      </c>
      <c r="D203" s="15" t="s">
        <v>176</v>
      </c>
      <c r="E203" s="12">
        <f>IF(D203="A",VLOOKUP($A203,'input data CAT A 8_4'!A:P,16,FALSE),0)</f>
        <v>0</v>
      </c>
      <c r="F203" s="12">
        <f>IF($D203="B",VLOOKUP($A203,'input data CAT B'!$A:$M,13,FALSE),0)</f>
        <v>0</v>
      </c>
      <c r="G203" s="12">
        <f>IF($D203="C",VLOOKUP($A203,'input data CAT C'!$A:$M,13,FALSE),0)</f>
        <v>1</v>
      </c>
      <c r="H203" s="12">
        <f t="shared" si="7"/>
        <v>1</v>
      </c>
    </row>
    <row r="204" spans="1:8" x14ac:dyDescent="0.35">
      <c r="A204" s="15" t="s">
        <v>425</v>
      </c>
      <c r="B204" s="29" t="str">
        <f t="shared" si="6"/>
        <v>SPS21XXX</v>
      </c>
      <c r="C204" s="15" t="s">
        <v>426</v>
      </c>
      <c r="D204" s="15" t="s">
        <v>176</v>
      </c>
      <c r="E204" s="12">
        <f>IF(D204="A",VLOOKUP($A204,'input data CAT A 8_4'!A:P,16,FALSE),0)</f>
        <v>0</v>
      </c>
      <c r="F204" s="12">
        <f>IF($D204="B",VLOOKUP($A204,'input data CAT B'!$A:$M,13,FALSE),0)</f>
        <v>0</v>
      </c>
      <c r="G204" s="12">
        <f>IF($D204="C",VLOOKUP($A204,'input data CAT C'!$A:$M,13,FALSE),0)</f>
        <v>1</v>
      </c>
      <c r="H204" s="12">
        <f t="shared" si="7"/>
        <v>1</v>
      </c>
    </row>
    <row r="205" spans="1:8" x14ac:dyDescent="0.35">
      <c r="A205" s="15" t="s">
        <v>427</v>
      </c>
      <c r="B205" s="29" t="str">
        <f t="shared" si="6"/>
        <v>SPS21XXX</v>
      </c>
      <c r="C205" s="15" t="s">
        <v>428</v>
      </c>
      <c r="D205" s="15" t="s">
        <v>176</v>
      </c>
      <c r="E205" s="12">
        <f>IF(D205="A",VLOOKUP($A205,'input data CAT A 8_4'!A:P,16,FALSE),0)</f>
        <v>0</v>
      </c>
      <c r="F205" s="12">
        <f>IF($D205="B",VLOOKUP($A205,'input data CAT B'!$A:$M,13,FALSE),0)</f>
        <v>0</v>
      </c>
      <c r="G205" s="12">
        <f>IF($D205="C",VLOOKUP($A205,'input data CAT C'!$A:$M,13,FALSE),0)</f>
        <v>1</v>
      </c>
      <c r="H205" s="12">
        <f t="shared" si="7"/>
        <v>1</v>
      </c>
    </row>
    <row r="206" spans="1:8" x14ac:dyDescent="0.35">
      <c r="A206" s="15" t="s">
        <v>429</v>
      </c>
      <c r="B206" s="29" t="str">
        <f t="shared" si="6"/>
        <v>SPS21XXX</v>
      </c>
      <c r="C206" s="15" t="s">
        <v>430</v>
      </c>
      <c r="D206" s="15" t="s">
        <v>176</v>
      </c>
      <c r="E206" s="12">
        <f>IF(D206="A",VLOOKUP($A206,'input data CAT A 8_4'!A:P,16,FALSE),0)</f>
        <v>0</v>
      </c>
      <c r="F206" s="12">
        <f>IF($D206="B",VLOOKUP($A206,'input data CAT B'!$A:$M,13,FALSE),0)</f>
        <v>0</v>
      </c>
      <c r="G206" s="12">
        <f>IF($D206="C",VLOOKUP($A206,'input data CAT C'!$A:$M,13,FALSE),0)</f>
        <v>1</v>
      </c>
      <c r="H206" s="12">
        <f t="shared" si="7"/>
        <v>1</v>
      </c>
    </row>
    <row r="207" spans="1:8" x14ac:dyDescent="0.35">
      <c r="A207" s="15" t="s">
        <v>431</v>
      </c>
      <c r="B207" s="29" t="str">
        <f t="shared" si="6"/>
        <v>SPS21XXX</v>
      </c>
      <c r="C207" s="15" t="s">
        <v>432</v>
      </c>
      <c r="D207" s="15" t="s">
        <v>176</v>
      </c>
      <c r="E207" s="12">
        <f>IF(D207="A",VLOOKUP($A207,'input data CAT A 8_4'!A:P,16,FALSE),0)</f>
        <v>0</v>
      </c>
      <c r="F207" s="12">
        <f>IF($D207="B",VLOOKUP($A207,'input data CAT B'!$A:$M,13,FALSE),0)</f>
        <v>0</v>
      </c>
      <c r="G207" s="12">
        <f>IF($D207="C",VLOOKUP($A207,'input data CAT C'!$A:$M,13,FALSE),0)</f>
        <v>1</v>
      </c>
      <c r="H207" s="12">
        <f t="shared" si="7"/>
        <v>1</v>
      </c>
    </row>
    <row r="208" spans="1:8" x14ac:dyDescent="0.35">
      <c r="A208" s="15" t="s">
        <v>433</v>
      </c>
      <c r="B208" s="29" t="str">
        <f t="shared" si="6"/>
        <v>SPS21XXX</v>
      </c>
      <c r="C208" s="15" t="s">
        <v>434</v>
      </c>
      <c r="D208" s="15" t="s">
        <v>176</v>
      </c>
      <c r="E208" s="12">
        <f>IF(D208="A",VLOOKUP($A208,'input data CAT A 8_4'!A:P,16,FALSE),0)</f>
        <v>0</v>
      </c>
      <c r="F208" s="12">
        <f>IF($D208="B",VLOOKUP($A208,'input data CAT B'!$A:$M,13,FALSE),0)</f>
        <v>0</v>
      </c>
      <c r="G208" s="12">
        <f>IF($D208="C",VLOOKUP($A208,'input data CAT C'!$A:$M,13,FALSE),0)</f>
        <v>1</v>
      </c>
      <c r="H208" s="12">
        <f t="shared" si="7"/>
        <v>1</v>
      </c>
    </row>
    <row r="209" spans="1:8" x14ac:dyDescent="0.35">
      <c r="A209" s="15" t="s">
        <v>435</v>
      </c>
      <c r="B209" s="29" t="str">
        <f t="shared" si="6"/>
        <v>SPS21XXX</v>
      </c>
      <c r="C209" s="15" t="s">
        <v>436</v>
      </c>
      <c r="D209" s="15" t="s">
        <v>176</v>
      </c>
      <c r="E209" s="12">
        <f>IF(D209="A",VLOOKUP($A209,'input data CAT A 8_4'!A:P,16,FALSE),0)</f>
        <v>0</v>
      </c>
      <c r="F209" s="12">
        <f>IF($D209="B",VLOOKUP($A209,'input data CAT B'!$A:$M,13,FALSE),0)</f>
        <v>0</v>
      </c>
      <c r="G209" s="12">
        <f>IF($D209="C",VLOOKUP($A209,'input data CAT C'!$A:$M,13,FALSE),0)</f>
        <v>1</v>
      </c>
      <c r="H209" s="12">
        <f t="shared" si="7"/>
        <v>1</v>
      </c>
    </row>
    <row r="210" spans="1:8" x14ac:dyDescent="0.35">
      <c r="A210" s="15" t="s">
        <v>437</v>
      </c>
      <c r="B210" s="29" t="str">
        <f t="shared" si="6"/>
        <v>SPS21XXX</v>
      </c>
      <c r="C210" s="15" t="s">
        <v>438</v>
      </c>
      <c r="D210" s="15" t="s">
        <v>176</v>
      </c>
      <c r="E210" s="12">
        <f>IF(D210="A",VLOOKUP($A210,'input data CAT A 8_4'!A:P,16,FALSE),0)</f>
        <v>0</v>
      </c>
      <c r="F210" s="12">
        <f>IF($D210="B",VLOOKUP($A210,'input data CAT B'!$A:$M,13,FALSE),0)</f>
        <v>0</v>
      </c>
      <c r="G210" s="12">
        <f>IF($D210="C",VLOOKUP($A210,'input data CAT C'!$A:$M,13,FALSE),0)</f>
        <v>1</v>
      </c>
      <c r="H210" s="12">
        <f t="shared" si="7"/>
        <v>1</v>
      </c>
    </row>
    <row r="211" spans="1:8" x14ac:dyDescent="0.35">
      <c r="A211" s="15" t="s">
        <v>439</v>
      </c>
      <c r="B211" s="29" t="str">
        <f t="shared" si="6"/>
        <v>SPS21XXX</v>
      </c>
      <c r="C211" s="15" t="s">
        <v>440</v>
      </c>
      <c r="D211" s="15" t="s">
        <v>176</v>
      </c>
      <c r="E211" s="12">
        <f>IF(D211="A",VLOOKUP($A211,'input data CAT A 8_4'!A:P,16,FALSE),0)</f>
        <v>0</v>
      </c>
      <c r="F211" s="12">
        <f>IF($D211="B",VLOOKUP($A211,'input data CAT B'!$A:$M,13,FALSE),0)</f>
        <v>0</v>
      </c>
      <c r="G211" s="12">
        <f>IF($D211="C",VLOOKUP($A211,'input data CAT C'!$A:$M,13,FALSE),0)</f>
        <v>10</v>
      </c>
      <c r="H211" s="12">
        <f t="shared" si="7"/>
        <v>10</v>
      </c>
    </row>
    <row r="212" spans="1:8" x14ac:dyDescent="0.35">
      <c r="A212" s="15" t="s">
        <v>441</v>
      </c>
      <c r="B212" s="29" t="str">
        <f t="shared" si="6"/>
        <v>SPS21XXX</v>
      </c>
      <c r="C212" s="15" t="s">
        <v>442</v>
      </c>
      <c r="D212" s="15" t="s">
        <v>176</v>
      </c>
      <c r="E212" s="12">
        <f>IF(D212="A",VLOOKUP($A212,'input data CAT A 8_4'!A:P,16,FALSE),0)</f>
        <v>0</v>
      </c>
      <c r="F212" s="12">
        <f>IF($D212="B",VLOOKUP($A212,'input data CAT B'!$A:$M,13,FALSE),0)</f>
        <v>0</v>
      </c>
      <c r="G212" s="12">
        <f>IF($D212="C",VLOOKUP($A212,'input data CAT C'!$A:$M,13,FALSE),0)</f>
        <v>1</v>
      </c>
      <c r="H212" s="12">
        <f t="shared" si="7"/>
        <v>1</v>
      </c>
    </row>
    <row r="213" spans="1:8" x14ac:dyDescent="0.35">
      <c r="A213" s="15" t="s">
        <v>443</v>
      </c>
      <c r="B213" s="29" t="str">
        <f t="shared" si="6"/>
        <v>SPS21XXX</v>
      </c>
      <c r="C213" s="15" t="s">
        <v>444</v>
      </c>
      <c r="D213" s="15" t="s">
        <v>176</v>
      </c>
      <c r="E213" s="12">
        <f>IF(D213="A",VLOOKUP($A213,'input data CAT A 8_4'!A:P,16,FALSE),0)</f>
        <v>0</v>
      </c>
      <c r="F213" s="12">
        <f>IF($D213="B",VLOOKUP($A213,'input data CAT B'!$A:$M,13,FALSE),0)</f>
        <v>0</v>
      </c>
      <c r="G213" s="12">
        <f>IF($D213="C",VLOOKUP($A213,'input data CAT C'!$A:$M,13,FALSE),0)</f>
        <v>1</v>
      </c>
      <c r="H213" s="12">
        <f t="shared" si="7"/>
        <v>1</v>
      </c>
    </row>
    <row r="214" spans="1:8" x14ac:dyDescent="0.35">
      <c r="A214" s="15" t="s">
        <v>445</v>
      </c>
      <c r="B214" s="29" t="str">
        <f t="shared" si="6"/>
        <v>SPS21XXX</v>
      </c>
      <c r="C214" s="15" t="s">
        <v>446</v>
      </c>
      <c r="D214" s="15" t="s">
        <v>176</v>
      </c>
      <c r="E214" s="12">
        <f>IF(D214="A",VLOOKUP($A214,'input data CAT A 8_4'!A:P,16,FALSE),0)</f>
        <v>0</v>
      </c>
      <c r="F214" s="12">
        <f>IF($D214="B",VLOOKUP($A214,'input data CAT B'!$A:$M,13,FALSE),0)</f>
        <v>0</v>
      </c>
      <c r="G214" s="12">
        <f>IF($D214="C",VLOOKUP($A214,'input data CAT C'!$A:$M,13,FALSE),0)</f>
        <v>1</v>
      </c>
      <c r="H214" s="12">
        <f t="shared" si="7"/>
        <v>1</v>
      </c>
    </row>
    <row r="215" spans="1:8" x14ac:dyDescent="0.35">
      <c r="A215" s="15" t="s">
        <v>447</v>
      </c>
      <c r="B215" s="29" t="str">
        <f t="shared" si="6"/>
        <v>SPS21XXX</v>
      </c>
      <c r="C215" s="15" t="s">
        <v>448</v>
      </c>
      <c r="D215" s="15" t="s">
        <v>176</v>
      </c>
      <c r="E215" s="12">
        <f>IF(D215="A",VLOOKUP($A215,'input data CAT A 8_4'!A:P,16,FALSE),0)</f>
        <v>0</v>
      </c>
      <c r="F215" s="12">
        <f>IF($D215="B",VLOOKUP($A215,'input data CAT B'!$A:$M,13,FALSE),0)</f>
        <v>0</v>
      </c>
      <c r="G215" s="12">
        <f>IF($D215="C",VLOOKUP($A215,'input data CAT C'!$A:$M,13,FALSE),0)</f>
        <v>1</v>
      </c>
      <c r="H215" s="12">
        <f t="shared" si="7"/>
        <v>1</v>
      </c>
    </row>
    <row r="216" spans="1:8" x14ac:dyDescent="0.35">
      <c r="A216" s="15" t="s">
        <v>449</v>
      </c>
      <c r="B216" s="29" t="str">
        <f t="shared" si="6"/>
        <v>SPS21XXX</v>
      </c>
      <c r="C216" s="15" t="s">
        <v>450</v>
      </c>
      <c r="D216" s="15" t="s">
        <v>176</v>
      </c>
      <c r="E216" s="12">
        <f>IF(D216="A",VLOOKUP($A216,'input data CAT A 8_4'!A:P,16,FALSE),0)</f>
        <v>0</v>
      </c>
      <c r="F216" s="12">
        <f>IF($D216="B",VLOOKUP($A216,'input data CAT B'!$A:$M,13,FALSE),0)</f>
        <v>0</v>
      </c>
      <c r="G216" s="12">
        <f>IF($D216="C",VLOOKUP($A216,'input data CAT C'!$A:$M,13,FALSE),0)</f>
        <v>1</v>
      </c>
      <c r="H216" s="12">
        <f t="shared" si="7"/>
        <v>1</v>
      </c>
    </row>
    <row r="217" spans="1:8" x14ac:dyDescent="0.35">
      <c r="A217" s="15" t="s">
        <v>451</v>
      </c>
      <c r="B217" s="29" t="str">
        <f t="shared" si="6"/>
        <v>SPS21XXX</v>
      </c>
      <c r="C217" s="15" t="s">
        <v>452</v>
      </c>
      <c r="D217" s="15" t="s">
        <v>176</v>
      </c>
      <c r="E217" s="12">
        <f>IF(D217="A",VLOOKUP($A217,'input data CAT A 8_4'!A:P,16,FALSE),0)</f>
        <v>0</v>
      </c>
      <c r="F217" s="12">
        <f>IF($D217="B",VLOOKUP($A217,'input data CAT B'!$A:$M,13,FALSE),0)</f>
        <v>0</v>
      </c>
      <c r="G217" s="12">
        <f>IF($D217="C",VLOOKUP($A217,'input data CAT C'!$A:$M,13,FALSE),0)</f>
        <v>1</v>
      </c>
      <c r="H217" s="12">
        <f t="shared" si="7"/>
        <v>1</v>
      </c>
    </row>
    <row r="218" spans="1:8" x14ac:dyDescent="0.35">
      <c r="A218" s="15" t="s">
        <v>453</v>
      </c>
      <c r="B218" s="29" t="str">
        <f t="shared" si="6"/>
        <v>SPS21XXX</v>
      </c>
      <c r="C218" s="15" t="s">
        <v>454</v>
      </c>
      <c r="D218" s="15" t="s">
        <v>176</v>
      </c>
      <c r="E218" s="12">
        <f>IF(D218="A",VLOOKUP($A218,'input data CAT A 8_4'!A:P,16,FALSE),0)</f>
        <v>0</v>
      </c>
      <c r="F218" s="12">
        <f>IF($D218="B",VLOOKUP($A218,'input data CAT B'!$A:$M,13,FALSE),0)</f>
        <v>0</v>
      </c>
      <c r="G218" s="12">
        <f>IF($D218="C",VLOOKUP($A218,'input data CAT C'!$A:$M,13,FALSE),0)</f>
        <v>1</v>
      </c>
      <c r="H218" s="12">
        <f t="shared" si="7"/>
        <v>1</v>
      </c>
    </row>
    <row r="219" spans="1:8" x14ac:dyDescent="0.35">
      <c r="A219" s="15" t="s">
        <v>455</v>
      </c>
      <c r="B219" s="29" t="str">
        <f t="shared" si="6"/>
        <v>SPS21XXX</v>
      </c>
      <c r="C219" s="15" t="s">
        <v>456</v>
      </c>
      <c r="D219" s="15" t="s">
        <v>176</v>
      </c>
      <c r="E219" s="12">
        <f>IF(D219="A",VLOOKUP($A219,'input data CAT A 8_4'!A:P,16,FALSE),0)</f>
        <v>0</v>
      </c>
      <c r="F219" s="12">
        <f>IF($D219="B",VLOOKUP($A219,'input data CAT B'!$A:$M,13,FALSE),0)</f>
        <v>0</v>
      </c>
      <c r="G219" s="12">
        <f>IF($D219="C",VLOOKUP($A219,'input data CAT C'!$A:$M,13,FALSE),0)</f>
        <v>1</v>
      </c>
      <c r="H219" s="12">
        <f t="shared" si="7"/>
        <v>1</v>
      </c>
    </row>
    <row r="220" spans="1:8" x14ac:dyDescent="0.35">
      <c r="A220" s="15" t="s">
        <v>457</v>
      </c>
      <c r="B220" s="29" t="str">
        <f t="shared" si="6"/>
        <v>SPS21XXX</v>
      </c>
      <c r="C220" s="15" t="s">
        <v>458</v>
      </c>
      <c r="D220" s="15" t="s">
        <v>176</v>
      </c>
      <c r="E220" s="12">
        <f>IF(D220="A",VLOOKUP($A220,'input data CAT A 8_4'!A:P,16,FALSE),0)</f>
        <v>0</v>
      </c>
      <c r="F220" s="12">
        <f>IF($D220="B",VLOOKUP($A220,'input data CAT B'!$A:$M,13,FALSE),0)</f>
        <v>0</v>
      </c>
      <c r="G220" s="12">
        <f>IF($D220="C",VLOOKUP($A220,'input data CAT C'!$A:$M,13,FALSE),0)</f>
        <v>1</v>
      </c>
      <c r="H220" s="12">
        <f t="shared" si="7"/>
        <v>1</v>
      </c>
    </row>
    <row r="221" spans="1:8" x14ac:dyDescent="0.35">
      <c r="A221" s="15" t="s">
        <v>459</v>
      </c>
      <c r="B221" s="29" t="str">
        <f t="shared" si="6"/>
        <v>SPS21XXX</v>
      </c>
      <c r="C221" s="15" t="s">
        <v>460</v>
      </c>
      <c r="D221" s="15" t="s">
        <v>176</v>
      </c>
      <c r="E221" s="12">
        <f>IF(D221="A",VLOOKUP($A221,'input data CAT A 8_4'!A:P,16,FALSE),0)</f>
        <v>0</v>
      </c>
      <c r="F221" s="12">
        <f>IF($D221="B",VLOOKUP($A221,'input data CAT B'!$A:$M,13,FALSE),0)</f>
        <v>0</v>
      </c>
      <c r="G221" s="12">
        <f>IF($D221="C",VLOOKUP($A221,'input data CAT C'!$A:$M,13,FALSE),0)</f>
        <v>10</v>
      </c>
      <c r="H221" s="12">
        <f t="shared" si="7"/>
        <v>10</v>
      </c>
    </row>
    <row r="222" spans="1:8" x14ac:dyDescent="0.35">
      <c r="A222" s="15" t="s">
        <v>461</v>
      </c>
      <c r="B222" s="29" t="str">
        <f t="shared" si="6"/>
        <v>SPS21XXX</v>
      </c>
      <c r="C222" s="15" t="s">
        <v>462</v>
      </c>
      <c r="D222" s="15" t="s">
        <v>176</v>
      </c>
      <c r="E222" s="12">
        <f>IF(D222="A",VLOOKUP($A222,'input data CAT A 8_4'!A:P,16,FALSE),0)</f>
        <v>0</v>
      </c>
      <c r="F222" s="12">
        <f>IF($D222="B",VLOOKUP($A222,'input data CAT B'!$A:$M,13,FALSE),0)</f>
        <v>0</v>
      </c>
      <c r="G222" s="12">
        <f>IF($D222="C",VLOOKUP($A222,'input data CAT C'!$A:$M,13,FALSE),0)</f>
        <v>1</v>
      </c>
      <c r="H222" s="12">
        <f t="shared" si="7"/>
        <v>1</v>
      </c>
    </row>
    <row r="223" spans="1:8" x14ac:dyDescent="0.35">
      <c r="A223" s="15" t="s">
        <v>463</v>
      </c>
      <c r="B223" s="29" t="str">
        <f t="shared" si="6"/>
        <v>SPS21XXX</v>
      </c>
      <c r="C223" s="15" t="s">
        <v>464</v>
      </c>
      <c r="D223" s="15" t="s">
        <v>176</v>
      </c>
      <c r="E223" s="12">
        <f>IF(D223="A",VLOOKUP($A223,'input data CAT A 8_4'!A:P,16,FALSE),0)</f>
        <v>0</v>
      </c>
      <c r="F223" s="12">
        <f>IF($D223="B",VLOOKUP($A223,'input data CAT B'!$A:$M,13,FALSE),0)</f>
        <v>0</v>
      </c>
      <c r="G223" s="12">
        <f>IF($D223="C",VLOOKUP($A223,'input data CAT C'!$A:$M,13,FALSE),0)</f>
        <v>1</v>
      </c>
      <c r="H223" s="12">
        <f t="shared" si="7"/>
        <v>1</v>
      </c>
    </row>
    <row r="224" spans="1:8" x14ac:dyDescent="0.35">
      <c r="A224" s="15" t="s">
        <v>465</v>
      </c>
      <c r="B224" s="29" t="str">
        <f t="shared" si="6"/>
        <v>SPS21XXX</v>
      </c>
      <c r="C224" s="15" t="s">
        <v>466</v>
      </c>
      <c r="D224" s="15" t="s">
        <v>176</v>
      </c>
      <c r="E224" s="12">
        <f>IF(D224="A",VLOOKUP($A224,'input data CAT A 8_4'!A:P,16,FALSE),0)</f>
        <v>0</v>
      </c>
      <c r="F224" s="12">
        <f>IF($D224="B",VLOOKUP($A224,'input data CAT B'!$A:$M,13,FALSE),0)</f>
        <v>0</v>
      </c>
      <c r="G224" s="12">
        <f>IF($D224="C",VLOOKUP($A224,'input data CAT C'!$A:$M,13,FALSE),0)</f>
        <v>1</v>
      </c>
      <c r="H224" s="12">
        <f t="shared" si="7"/>
        <v>1</v>
      </c>
    </row>
    <row r="225" spans="1:8" x14ac:dyDescent="0.35">
      <c r="A225" s="15" t="s">
        <v>467</v>
      </c>
      <c r="B225" s="29" t="str">
        <f t="shared" si="6"/>
        <v>SPS21XXX</v>
      </c>
      <c r="C225" s="15" t="s">
        <v>468</v>
      </c>
      <c r="D225" s="15" t="s">
        <v>176</v>
      </c>
      <c r="E225" s="12">
        <f>IF(D225="A",VLOOKUP($A225,'input data CAT A 8_4'!A:P,16,FALSE),0)</f>
        <v>0</v>
      </c>
      <c r="F225" s="12">
        <f>IF($D225="B",VLOOKUP($A225,'input data CAT B'!$A:$M,13,FALSE),0)</f>
        <v>0</v>
      </c>
      <c r="G225" s="12">
        <f>IF($D225="C",VLOOKUP($A225,'input data CAT C'!$A:$M,13,FALSE),0)</f>
        <v>1</v>
      </c>
      <c r="H225" s="12">
        <f t="shared" si="7"/>
        <v>1</v>
      </c>
    </row>
    <row r="226" spans="1:8" x14ac:dyDescent="0.35">
      <c r="A226" s="15" t="s">
        <v>469</v>
      </c>
      <c r="B226" s="29" t="str">
        <f t="shared" si="6"/>
        <v>SPS21XXX</v>
      </c>
      <c r="C226" s="15" t="s">
        <v>470</v>
      </c>
      <c r="D226" s="15" t="s">
        <v>176</v>
      </c>
      <c r="E226" s="12">
        <f>IF(D226="A",VLOOKUP($A226,'input data CAT A 8_4'!A:P,16,FALSE),0)</f>
        <v>0</v>
      </c>
      <c r="F226" s="12">
        <f>IF($D226="B",VLOOKUP($A226,'input data CAT B'!$A:$M,13,FALSE),0)</f>
        <v>0</v>
      </c>
      <c r="G226" s="12">
        <f>IF($D226="C",VLOOKUP($A226,'input data CAT C'!$A:$M,13,FALSE),0)</f>
        <v>1</v>
      </c>
      <c r="H226" s="12">
        <f t="shared" si="7"/>
        <v>1</v>
      </c>
    </row>
    <row r="227" spans="1:8" x14ac:dyDescent="0.35">
      <c r="A227" s="15" t="s">
        <v>471</v>
      </c>
      <c r="B227" s="29" t="str">
        <f t="shared" si="6"/>
        <v>SPS21XXX</v>
      </c>
      <c r="C227" s="15" t="s">
        <v>472</v>
      </c>
      <c r="D227" s="15" t="s">
        <v>176</v>
      </c>
      <c r="E227" s="12">
        <f>IF(D227="A",VLOOKUP($A227,'input data CAT A 8_4'!A:P,16,FALSE),0)</f>
        <v>0</v>
      </c>
      <c r="F227" s="12">
        <f>IF($D227="B",VLOOKUP($A227,'input data CAT B'!$A:$M,13,FALSE),0)</f>
        <v>0</v>
      </c>
      <c r="G227" s="12">
        <f>IF($D227="C",VLOOKUP($A227,'input data CAT C'!$A:$M,13,FALSE),0)</f>
        <v>1</v>
      </c>
      <c r="H227" s="12">
        <f t="shared" si="7"/>
        <v>1</v>
      </c>
    </row>
    <row r="228" spans="1:8" x14ac:dyDescent="0.35">
      <c r="A228" s="15" t="s">
        <v>473</v>
      </c>
      <c r="B228" s="29" t="str">
        <f t="shared" si="6"/>
        <v>SPS21XXX</v>
      </c>
      <c r="C228" s="15" t="s">
        <v>474</v>
      </c>
      <c r="D228" s="15" t="s">
        <v>176</v>
      </c>
      <c r="E228" s="12">
        <f>IF(D228="A",VLOOKUP($A228,'input data CAT A 8_4'!A:P,16,FALSE),0)</f>
        <v>0</v>
      </c>
      <c r="F228" s="12">
        <f>IF($D228="B",VLOOKUP($A228,'input data CAT B'!$A:$M,13,FALSE),0)</f>
        <v>0</v>
      </c>
      <c r="G228" s="12">
        <f>IF($D228="C",VLOOKUP($A228,'input data CAT C'!$A:$M,13,FALSE),0)</f>
        <v>1</v>
      </c>
      <c r="H228" s="12">
        <f t="shared" si="7"/>
        <v>1</v>
      </c>
    </row>
    <row r="229" spans="1:8" x14ac:dyDescent="0.35">
      <c r="A229" s="15" t="s">
        <v>475</v>
      </c>
      <c r="B229" s="29" t="str">
        <f t="shared" si="6"/>
        <v>SPS21XXX</v>
      </c>
      <c r="C229" s="15" t="s">
        <v>476</v>
      </c>
      <c r="D229" s="15" t="s">
        <v>176</v>
      </c>
      <c r="E229" s="12">
        <f>IF(D229="A",VLOOKUP($A229,'input data CAT A 8_4'!A:P,16,FALSE),0)</f>
        <v>0</v>
      </c>
      <c r="F229" s="12">
        <f>IF($D229="B",VLOOKUP($A229,'input data CAT B'!$A:$M,13,FALSE),0)</f>
        <v>0</v>
      </c>
      <c r="G229" s="12">
        <f>IF($D229="C",VLOOKUP($A229,'input data CAT C'!$A:$M,13,FALSE),0)</f>
        <v>1</v>
      </c>
      <c r="H229" s="12">
        <f t="shared" si="7"/>
        <v>1</v>
      </c>
    </row>
    <row r="230" spans="1:8" x14ac:dyDescent="0.35">
      <c r="A230" s="15" t="s">
        <v>477</v>
      </c>
      <c r="B230" s="29" t="str">
        <f t="shared" si="6"/>
        <v>SPS21XXX</v>
      </c>
      <c r="C230" s="15" t="s">
        <v>478</v>
      </c>
      <c r="D230" s="15" t="s">
        <v>176</v>
      </c>
      <c r="E230" s="12">
        <f>IF(D230="A",VLOOKUP($A230,'input data CAT A 8_4'!A:P,16,FALSE),0)</f>
        <v>0</v>
      </c>
      <c r="F230" s="12">
        <f>IF($D230="B",VLOOKUP($A230,'input data CAT B'!$A:$M,13,FALSE),0)</f>
        <v>0</v>
      </c>
      <c r="G230" s="12">
        <f>IF($D230="C",VLOOKUP($A230,'input data CAT C'!$A:$M,13,FALSE),0)</f>
        <v>2</v>
      </c>
      <c r="H230" s="12">
        <f t="shared" si="7"/>
        <v>2</v>
      </c>
    </row>
    <row r="231" spans="1:8" x14ac:dyDescent="0.35">
      <c r="A231" s="15" t="s">
        <v>479</v>
      </c>
      <c r="B231" s="29" t="str">
        <f t="shared" si="6"/>
        <v>SPS21XXX</v>
      </c>
      <c r="C231" s="15" t="s">
        <v>480</v>
      </c>
      <c r="D231" s="15" t="s">
        <v>176</v>
      </c>
      <c r="E231" s="12">
        <f>IF(D231="A",VLOOKUP($A231,'input data CAT A 8_4'!A:P,16,FALSE),0)</f>
        <v>0</v>
      </c>
      <c r="F231" s="12">
        <f>IF($D231="B",VLOOKUP($A231,'input data CAT B'!$A:$M,13,FALSE),0)</f>
        <v>0</v>
      </c>
      <c r="G231" s="12">
        <f>IF($D231="C",VLOOKUP($A231,'input data CAT C'!$A:$M,13,FALSE),0)</f>
        <v>1</v>
      </c>
      <c r="H231" s="12">
        <f t="shared" si="7"/>
        <v>1</v>
      </c>
    </row>
    <row r="232" spans="1:8" x14ac:dyDescent="0.35">
      <c r="A232" s="15" t="s">
        <v>481</v>
      </c>
      <c r="B232" s="29" t="str">
        <f t="shared" si="6"/>
        <v>SPS21XXX</v>
      </c>
      <c r="C232" s="15" t="s">
        <v>482</v>
      </c>
      <c r="D232" s="15" t="s">
        <v>176</v>
      </c>
      <c r="E232" s="12">
        <f>IF(D232="A",VLOOKUP($A232,'input data CAT A 8_4'!A:P,16,FALSE),0)</f>
        <v>0</v>
      </c>
      <c r="F232" s="12">
        <f>IF($D232="B",VLOOKUP($A232,'input data CAT B'!$A:$M,13,FALSE),0)</f>
        <v>0</v>
      </c>
      <c r="G232" s="12">
        <f>IF($D232="C",VLOOKUP($A232,'input data CAT C'!$A:$M,13,FALSE),0)</f>
        <v>1</v>
      </c>
      <c r="H232" s="12">
        <f t="shared" si="7"/>
        <v>1</v>
      </c>
    </row>
    <row r="233" spans="1:8" x14ac:dyDescent="0.35">
      <c r="A233" s="15" t="s">
        <v>483</v>
      </c>
      <c r="B233" s="29" t="str">
        <f t="shared" si="6"/>
        <v>SPS21XXX</v>
      </c>
      <c r="C233" s="15" t="s">
        <v>484</v>
      </c>
      <c r="D233" s="15" t="s">
        <v>176</v>
      </c>
      <c r="E233" s="12">
        <f>IF(D233="A",VLOOKUP($A233,'input data CAT A 8_4'!A:P,16,FALSE),0)</f>
        <v>0</v>
      </c>
      <c r="F233" s="12">
        <f>IF($D233="B",VLOOKUP($A233,'input data CAT B'!$A:$M,13,FALSE),0)</f>
        <v>0</v>
      </c>
      <c r="G233" s="12">
        <f>IF($D233="C",VLOOKUP($A233,'input data CAT C'!$A:$M,13,FALSE),0)</f>
        <v>1</v>
      </c>
      <c r="H233" s="12">
        <f t="shared" si="7"/>
        <v>1</v>
      </c>
    </row>
    <row r="234" spans="1:8" x14ac:dyDescent="0.35">
      <c r="A234" s="15" t="s">
        <v>485</v>
      </c>
      <c r="B234" s="29" t="str">
        <f t="shared" si="6"/>
        <v>SPS21XXX</v>
      </c>
      <c r="C234" s="15" t="s">
        <v>486</v>
      </c>
      <c r="D234" s="15" t="s">
        <v>176</v>
      </c>
      <c r="E234" s="12">
        <f>IF(D234="A",VLOOKUP($A234,'input data CAT A 8_4'!A:P,16,FALSE),0)</f>
        <v>0</v>
      </c>
      <c r="F234" s="12">
        <f>IF($D234="B",VLOOKUP($A234,'input data CAT B'!$A:$M,13,FALSE),0)</f>
        <v>0</v>
      </c>
      <c r="G234" s="12">
        <f>IF($D234="C",VLOOKUP($A234,'input data CAT C'!$A:$M,13,FALSE),0)</f>
        <v>1</v>
      </c>
      <c r="H234" s="12">
        <f t="shared" si="7"/>
        <v>1</v>
      </c>
    </row>
    <row r="235" spans="1:8" x14ac:dyDescent="0.35">
      <c r="A235" s="15" t="s">
        <v>487</v>
      </c>
      <c r="B235" s="29" t="str">
        <f t="shared" si="6"/>
        <v>SPS21XXX</v>
      </c>
      <c r="C235" s="15" t="s">
        <v>488</v>
      </c>
      <c r="D235" s="15" t="s">
        <v>176</v>
      </c>
      <c r="E235" s="12">
        <f>IF(D235="A",VLOOKUP($A235,'input data CAT A 8_4'!A:P,16,FALSE),0)</f>
        <v>0</v>
      </c>
      <c r="F235" s="12">
        <f>IF($D235="B",VLOOKUP($A235,'input data CAT B'!$A:$M,13,FALSE),0)</f>
        <v>0</v>
      </c>
      <c r="G235" s="12">
        <f>IF($D235="C",VLOOKUP($A235,'input data CAT C'!$A:$M,13,FALSE),0)</f>
        <v>1</v>
      </c>
      <c r="H235" s="12">
        <f t="shared" si="7"/>
        <v>1</v>
      </c>
    </row>
    <row r="236" spans="1:8" x14ac:dyDescent="0.35">
      <c r="A236" s="15" t="s">
        <v>489</v>
      </c>
      <c r="B236" s="29" t="str">
        <f t="shared" si="6"/>
        <v>SPS21XXX</v>
      </c>
      <c r="C236" s="15" t="s">
        <v>490</v>
      </c>
      <c r="D236" s="15" t="s">
        <v>176</v>
      </c>
      <c r="E236" s="12">
        <f>IF(D236="A",VLOOKUP($A236,'input data CAT A 8_4'!A:P,16,FALSE),0)</f>
        <v>0</v>
      </c>
      <c r="F236" s="12">
        <f>IF($D236="B",VLOOKUP($A236,'input data CAT B'!$A:$M,13,FALSE),0)</f>
        <v>0</v>
      </c>
      <c r="G236" s="12">
        <f>IF($D236="C",VLOOKUP($A236,'input data CAT C'!$A:$M,13,FALSE),0)</f>
        <v>1</v>
      </c>
      <c r="H236" s="12">
        <f t="shared" si="7"/>
        <v>1</v>
      </c>
    </row>
    <row r="237" spans="1:8" x14ac:dyDescent="0.35">
      <c r="A237" s="15" t="s">
        <v>491</v>
      </c>
      <c r="B237" s="29" t="str">
        <f t="shared" si="6"/>
        <v>SPS21XXX</v>
      </c>
      <c r="C237" s="15" t="s">
        <v>492</v>
      </c>
      <c r="D237" s="15" t="s">
        <v>176</v>
      </c>
      <c r="E237" s="12">
        <f>IF(D237="A",VLOOKUP($A237,'input data CAT A 8_4'!A:P,16,FALSE),0)</f>
        <v>0</v>
      </c>
      <c r="F237" s="12">
        <f>IF($D237="B",VLOOKUP($A237,'input data CAT B'!$A:$M,13,FALSE),0)</f>
        <v>0</v>
      </c>
      <c r="G237" s="12">
        <f>IF($D237="C",VLOOKUP($A237,'input data CAT C'!$A:$M,13,FALSE),0)</f>
        <v>1</v>
      </c>
      <c r="H237" s="12">
        <f t="shared" si="7"/>
        <v>1</v>
      </c>
    </row>
    <row r="238" spans="1:8" x14ac:dyDescent="0.35">
      <c r="A238" s="15" t="s">
        <v>493</v>
      </c>
      <c r="B238" s="29" t="str">
        <f t="shared" si="6"/>
        <v>SPS21XXX</v>
      </c>
      <c r="C238" s="15" t="s">
        <v>494</v>
      </c>
      <c r="D238" s="15" t="s">
        <v>176</v>
      </c>
      <c r="E238" s="12">
        <f>IF(D238="A",VLOOKUP($A238,'input data CAT A 8_4'!A:P,16,FALSE),0)</f>
        <v>0</v>
      </c>
      <c r="F238" s="12">
        <f>IF($D238="B",VLOOKUP($A238,'input data CAT B'!$A:$M,13,FALSE),0)</f>
        <v>0</v>
      </c>
      <c r="G238" s="12">
        <f>IF($D238="C",VLOOKUP($A238,'input data CAT C'!$A:$M,13,FALSE),0)</f>
        <v>1</v>
      </c>
      <c r="H238" s="12">
        <f t="shared" si="7"/>
        <v>1</v>
      </c>
    </row>
    <row r="239" spans="1:8" x14ac:dyDescent="0.35">
      <c r="A239" s="15" t="s">
        <v>495</v>
      </c>
      <c r="B239" s="29" t="str">
        <f t="shared" si="6"/>
        <v>SPS21XXX</v>
      </c>
      <c r="C239" s="15" t="s">
        <v>496</v>
      </c>
      <c r="D239" s="15" t="s">
        <v>176</v>
      </c>
      <c r="E239" s="12">
        <f>IF(D239="A",VLOOKUP($A239,'input data CAT A 8_4'!A:P,16,FALSE),0)</f>
        <v>0</v>
      </c>
      <c r="F239" s="12">
        <f>IF($D239="B",VLOOKUP($A239,'input data CAT B'!$A:$M,13,FALSE),0)</f>
        <v>0</v>
      </c>
      <c r="G239" s="12">
        <f>IF($D239="C",VLOOKUP($A239,'input data CAT C'!$A:$M,13,FALSE),0)</f>
        <v>1</v>
      </c>
      <c r="H239" s="12">
        <f t="shared" si="7"/>
        <v>1</v>
      </c>
    </row>
    <row r="240" spans="1:8" x14ac:dyDescent="0.35">
      <c r="A240" s="15" t="s">
        <v>497</v>
      </c>
      <c r="B240" s="29" t="str">
        <f t="shared" si="6"/>
        <v>SPS21XXX</v>
      </c>
      <c r="C240" s="15" t="s">
        <v>498</v>
      </c>
      <c r="D240" s="15" t="s">
        <v>176</v>
      </c>
      <c r="E240" s="12">
        <f>IF(D240="A",VLOOKUP($A240,'input data CAT A 8_4'!A:P,16,FALSE),0)</f>
        <v>0</v>
      </c>
      <c r="F240" s="12">
        <f>IF($D240="B",VLOOKUP($A240,'input data CAT B'!$A:$M,13,FALSE),0)</f>
        <v>0</v>
      </c>
      <c r="G240" s="12">
        <f>IF($D240="C",VLOOKUP($A240,'input data CAT C'!$A:$M,13,FALSE),0)</f>
        <v>1</v>
      </c>
      <c r="H240" s="12">
        <f t="shared" si="7"/>
        <v>1</v>
      </c>
    </row>
    <row r="241" spans="1:8" x14ac:dyDescent="0.35">
      <c r="A241" s="15" t="s">
        <v>499</v>
      </c>
      <c r="B241" s="29" t="str">
        <f t="shared" si="6"/>
        <v>SPS21XXX</v>
      </c>
      <c r="C241" s="15" t="s">
        <v>500</v>
      </c>
      <c r="D241" s="15" t="s">
        <v>176</v>
      </c>
      <c r="E241" s="12">
        <f>IF(D241="A",VLOOKUP($A241,'input data CAT A 8_4'!A:P,16,FALSE),0)</f>
        <v>0</v>
      </c>
      <c r="F241" s="12">
        <f>IF($D241="B",VLOOKUP($A241,'input data CAT B'!$A:$M,13,FALSE),0)</f>
        <v>0</v>
      </c>
      <c r="G241" s="12">
        <f>IF($D241="C",VLOOKUP($A241,'input data CAT C'!$A:$M,13,FALSE),0)</f>
        <v>1</v>
      </c>
      <c r="H241" s="12">
        <f t="shared" si="7"/>
        <v>1</v>
      </c>
    </row>
    <row r="242" spans="1:8" x14ac:dyDescent="0.35">
      <c r="A242" s="15" t="s">
        <v>501</v>
      </c>
      <c r="B242" s="29" t="str">
        <f t="shared" si="6"/>
        <v>SPS21XXX</v>
      </c>
      <c r="C242" s="15" t="s">
        <v>502</v>
      </c>
      <c r="D242" s="15" t="s">
        <v>176</v>
      </c>
      <c r="E242" s="12">
        <f>IF(D242="A",VLOOKUP($A242,'input data CAT A 8_4'!A:P,16,FALSE),0)</f>
        <v>0</v>
      </c>
      <c r="F242" s="12">
        <f>IF($D242="B",VLOOKUP($A242,'input data CAT B'!$A:$M,13,FALSE),0)</f>
        <v>0</v>
      </c>
      <c r="G242" s="12">
        <f>IF($D242="C",VLOOKUP($A242,'input data CAT C'!$A:$M,13,FALSE),0)</f>
        <v>1</v>
      </c>
      <c r="H242" s="12">
        <f t="shared" si="7"/>
        <v>1</v>
      </c>
    </row>
    <row r="243" spans="1:8" x14ac:dyDescent="0.35">
      <c r="A243" s="15" t="s">
        <v>503</v>
      </c>
      <c r="B243" s="29" t="str">
        <f t="shared" si="6"/>
        <v>SPS21XXX</v>
      </c>
      <c r="C243" s="15" t="s">
        <v>504</v>
      </c>
      <c r="D243" s="15" t="s">
        <v>176</v>
      </c>
      <c r="E243" s="12">
        <f>IF(D243="A",VLOOKUP($A243,'input data CAT A 8_4'!A:P,16,FALSE),0)</f>
        <v>0</v>
      </c>
      <c r="F243" s="12">
        <f>IF($D243="B",VLOOKUP($A243,'input data CAT B'!$A:$M,13,FALSE),0)</f>
        <v>0</v>
      </c>
      <c r="G243" s="12">
        <f>IF($D243="C",VLOOKUP($A243,'input data CAT C'!$A:$M,13,FALSE),0)</f>
        <v>1</v>
      </c>
      <c r="H243" s="12">
        <f t="shared" si="7"/>
        <v>1</v>
      </c>
    </row>
    <row r="244" spans="1:8" x14ac:dyDescent="0.35">
      <c r="A244" s="15" t="s">
        <v>505</v>
      </c>
      <c r="B244" s="29" t="str">
        <f t="shared" si="6"/>
        <v>SPS21XXX</v>
      </c>
      <c r="C244" s="15" t="s">
        <v>506</v>
      </c>
      <c r="D244" s="15" t="s">
        <v>176</v>
      </c>
      <c r="E244" s="12">
        <f>IF(D244="A",VLOOKUP($A244,'input data CAT A 8_4'!A:P,16,FALSE),0)</f>
        <v>0</v>
      </c>
      <c r="F244" s="12">
        <f>IF($D244="B",VLOOKUP($A244,'input data CAT B'!$A:$M,13,FALSE),0)</f>
        <v>0</v>
      </c>
      <c r="G244" s="12">
        <f>IF($D244="C",VLOOKUP($A244,'input data CAT C'!$A:$M,13,FALSE),0)</f>
        <v>1</v>
      </c>
      <c r="H244" s="12">
        <f t="shared" si="7"/>
        <v>1</v>
      </c>
    </row>
    <row r="245" spans="1:8" x14ac:dyDescent="0.35">
      <c r="A245" s="15" t="s">
        <v>507</v>
      </c>
      <c r="B245" s="29" t="str">
        <f t="shared" si="6"/>
        <v>SPS21XXX</v>
      </c>
      <c r="C245" s="15" t="s">
        <v>508</v>
      </c>
      <c r="D245" s="15" t="s">
        <v>176</v>
      </c>
      <c r="E245" s="12">
        <f>IF(D245="A",VLOOKUP($A245,'input data CAT A 8_4'!A:P,16,FALSE),0)</f>
        <v>0</v>
      </c>
      <c r="F245" s="12">
        <f>IF($D245="B",VLOOKUP($A245,'input data CAT B'!$A:$M,13,FALSE),0)</f>
        <v>0</v>
      </c>
      <c r="G245" s="12">
        <f>IF($D245="C",VLOOKUP($A245,'input data CAT C'!$A:$M,13,FALSE),0)</f>
        <v>6</v>
      </c>
      <c r="H245" s="12">
        <f t="shared" si="7"/>
        <v>6</v>
      </c>
    </row>
  </sheetData>
  <sheetProtection algorithmName="SHA-512" hashValue="yOY7os9sznuGxV3IMcX45LY/d6MFNeujR98jDEg1Fndkq1LUICIaXzSdPtzqpP5yLYGoEMXcgJkR/zNb+QOkgw==" saltValue="uZbQx1FMG61SR+YVE9lHAg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 data CAT A 8_4</vt:lpstr>
      <vt:lpstr>input data CAT B</vt:lpstr>
      <vt:lpstr>input data CAT C</vt:lpstr>
      <vt:lpstr>score 8.4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Coetzee</dc:creator>
  <cp:lastModifiedBy>Marileen De Wet</cp:lastModifiedBy>
  <dcterms:created xsi:type="dcterms:W3CDTF">2022-02-09T09:41:59Z</dcterms:created>
  <dcterms:modified xsi:type="dcterms:W3CDTF">2022-05-19T16:11:41Z</dcterms:modified>
</cp:coreProperties>
</file>