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mdewet\Documents\SystemDevelopment\FRAP\FRAP2020\Website-ScoringSheets\"/>
    </mc:Choice>
  </mc:AlternateContent>
  <xr:revisionPtr revIDLastSave="0" documentId="8_{ACEA634B-E81C-4236-9221-AC2AAACE3607}" xr6:coauthVersionLast="47" xr6:coauthVersionMax="47" xr10:uidLastSave="{00000000-0000-0000-0000-000000000000}"/>
  <bookViews>
    <workbookView xWindow="3320" yWindow="100" windowWidth="26360" windowHeight="20400" activeTab="4" xr2:uid="{00000000-000D-0000-FFFF-FFFF00000000}"/>
  </bookViews>
  <sheets>
    <sheet name="input data CAT A" sheetId="1" r:id="rId1"/>
    <sheet name="input data CAT A(C))" sheetId="4" r:id="rId2"/>
    <sheet name="input data CAT B" sheetId="5" r:id="rId3"/>
    <sheet name="input data CAT C" sheetId="6" r:id="rId4"/>
    <sheet name="score 8.4" sheetId="2" r:id="rId5"/>
  </sheets>
  <externalReferences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6" i="1" l="1"/>
  <c r="B17" i="1"/>
  <c r="B23" i="2"/>
  <c r="B19" i="2" l="1"/>
  <c r="B18" i="1"/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20" i="2"/>
  <c r="B21" i="2"/>
  <c r="B22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N18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2" i="4"/>
  <c r="B2" i="5"/>
  <c r="B2" i="6"/>
  <c r="B2" i="2"/>
  <c r="B2" i="1"/>
  <c r="Q13" i="6" l="1"/>
  <c r="Q12" i="6"/>
  <c r="Q11" i="6"/>
  <c r="Q10" i="6"/>
  <c r="Q9" i="6"/>
  <c r="Q8" i="6"/>
  <c r="Q7" i="6"/>
  <c r="Q6" i="6"/>
  <c r="Q5" i="6"/>
  <c r="Q4" i="6"/>
  <c r="Q13" i="5"/>
  <c r="Q12" i="5"/>
  <c r="Q11" i="5"/>
  <c r="Q10" i="5"/>
  <c r="Q9" i="5"/>
  <c r="Q8" i="5"/>
  <c r="Q7" i="5"/>
  <c r="Q6" i="5"/>
  <c r="Q5" i="5"/>
  <c r="Q4" i="5"/>
  <c r="Q3" i="5"/>
  <c r="R13" i="4"/>
  <c r="R12" i="4"/>
  <c r="R11" i="4"/>
  <c r="R10" i="4"/>
  <c r="R9" i="4"/>
  <c r="R8" i="4"/>
  <c r="R7" i="4"/>
  <c r="R6" i="4"/>
  <c r="R5" i="4"/>
  <c r="R4" i="4"/>
  <c r="R3" i="4"/>
  <c r="R20" i="1"/>
  <c r="N3" i="6" l="1"/>
  <c r="O3" i="6" s="1"/>
  <c r="N4" i="6"/>
  <c r="O4" i="6" s="1"/>
  <c r="N5" i="6"/>
  <c r="O5" i="6" s="1"/>
  <c r="N6" i="6"/>
  <c r="O6" i="6" s="1"/>
  <c r="N7" i="6"/>
  <c r="O7" i="6" s="1"/>
  <c r="N8" i="6"/>
  <c r="O8" i="6" s="1"/>
  <c r="N9" i="6"/>
  <c r="O9" i="6" s="1"/>
  <c r="N10" i="6"/>
  <c r="O10" i="6" s="1"/>
  <c r="N11" i="6"/>
  <c r="O11" i="6" s="1"/>
  <c r="N12" i="6"/>
  <c r="O12" i="6" s="1"/>
  <c r="N13" i="6"/>
  <c r="O13" i="6" s="1"/>
  <c r="N14" i="6"/>
  <c r="O14" i="6" s="1"/>
  <c r="N15" i="6"/>
  <c r="O15" i="6" s="1"/>
  <c r="N16" i="6"/>
  <c r="O16" i="6" s="1"/>
  <c r="N17" i="6"/>
  <c r="O17" i="6" s="1"/>
  <c r="N18" i="6"/>
  <c r="O18" i="6" s="1"/>
  <c r="N19" i="6"/>
  <c r="O19" i="6" s="1"/>
  <c r="N20" i="6"/>
  <c r="O20" i="6" s="1"/>
  <c r="N21" i="6"/>
  <c r="O21" i="6" s="1"/>
  <c r="N22" i="6"/>
  <c r="O22" i="6" s="1"/>
  <c r="N23" i="6"/>
  <c r="O23" i="6" s="1"/>
  <c r="N24" i="6"/>
  <c r="O24" i="6" s="1"/>
  <c r="N25" i="6"/>
  <c r="O25" i="6" s="1"/>
  <c r="N26" i="6"/>
  <c r="O26" i="6" s="1"/>
  <c r="N27" i="6"/>
  <c r="O27" i="6" s="1"/>
  <c r="N28" i="6"/>
  <c r="O28" i="6" s="1"/>
  <c r="N29" i="6"/>
  <c r="O29" i="6" s="1"/>
  <c r="N30" i="6"/>
  <c r="O30" i="6" s="1"/>
  <c r="N31" i="6"/>
  <c r="O31" i="6" s="1"/>
  <c r="N32" i="6"/>
  <c r="O32" i="6" s="1"/>
  <c r="N33" i="6"/>
  <c r="O33" i="6" s="1"/>
  <c r="N34" i="6"/>
  <c r="O34" i="6" s="1"/>
  <c r="N35" i="6"/>
  <c r="O35" i="6" s="1"/>
  <c r="N36" i="6"/>
  <c r="O36" i="6" s="1"/>
  <c r="N37" i="6"/>
  <c r="O37" i="6" s="1"/>
  <c r="N38" i="6"/>
  <c r="O38" i="6" s="1"/>
  <c r="N39" i="6"/>
  <c r="O39" i="6" s="1"/>
  <c r="N40" i="6"/>
  <c r="O40" i="6" s="1"/>
  <c r="N41" i="6"/>
  <c r="O41" i="6" s="1"/>
  <c r="N42" i="6"/>
  <c r="O42" i="6" s="1"/>
  <c r="N43" i="6"/>
  <c r="O43" i="6" s="1"/>
  <c r="N44" i="6"/>
  <c r="O44" i="6" s="1"/>
  <c r="N45" i="6"/>
  <c r="O45" i="6" s="1"/>
  <c r="N46" i="6"/>
  <c r="O46" i="6" s="1"/>
  <c r="N47" i="6"/>
  <c r="O47" i="6" s="1"/>
  <c r="N48" i="6"/>
  <c r="O48" i="6" s="1"/>
  <c r="N49" i="6"/>
  <c r="O49" i="6" s="1"/>
  <c r="N50" i="6"/>
  <c r="O50" i="6" s="1"/>
  <c r="N51" i="6"/>
  <c r="O51" i="6" s="1"/>
  <c r="N52" i="6"/>
  <c r="O52" i="6" s="1"/>
  <c r="N53" i="6"/>
  <c r="O53" i="6" s="1"/>
  <c r="N54" i="6"/>
  <c r="O54" i="6" s="1"/>
  <c r="N55" i="6"/>
  <c r="O55" i="6" s="1"/>
  <c r="N56" i="6"/>
  <c r="O56" i="6" s="1"/>
  <c r="N57" i="6"/>
  <c r="O57" i="6" s="1"/>
  <c r="N58" i="6"/>
  <c r="O58" i="6" s="1"/>
  <c r="N59" i="6"/>
  <c r="O59" i="6" s="1"/>
  <c r="N60" i="6"/>
  <c r="O60" i="6" s="1"/>
  <c r="N61" i="6"/>
  <c r="O61" i="6" s="1"/>
  <c r="N62" i="6"/>
  <c r="O62" i="6" s="1"/>
  <c r="N63" i="6"/>
  <c r="O63" i="6" s="1"/>
  <c r="N64" i="6"/>
  <c r="O64" i="6" s="1"/>
  <c r="N65" i="6"/>
  <c r="O65" i="6" s="1"/>
  <c r="N66" i="6"/>
  <c r="O66" i="6" s="1"/>
  <c r="N67" i="6"/>
  <c r="O67" i="6" s="1"/>
  <c r="N68" i="6"/>
  <c r="O68" i="6" s="1"/>
  <c r="N69" i="6"/>
  <c r="O69" i="6" s="1"/>
  <c r="N70" i="6"/>
  <c r="O70" i="6" s="1"/>
  <c r="N71" i="6"/>
  <c r="O71" i="6" s="1"/>
  <c r="N72" i="6"/>
  <c r="O72" i="6" s="1"/>
  <c r="N73" i="6"/>
  <c r="O73" i="6" s="1"/>
  <c r="N74" i="6"/>
  <c r="O74" i="6" s="1"/>
  <c r="N75" i="6"/>
  <c r="O75" i="6" s="1"/>
  <c r="N76" i="6"/>
  <c r="O76" i="6" s="1"/>
  <c r="N77" i="6"/>
  <c r="O77" i="6" s="1"/>
  <c r="N78" i="6"/>
  <c r="O78" i="6" s="1"/>
  <c r="N79" i="6"/>
  <c r="O79" i="6" s="1"/>
  <c r="N80" i="6"/>
  <c r="O80" i="6" s="1"/>
  <c r="N81" i="6"/>
  <c r="O81" i="6" s="1"/>
  <c r="N82" i="6"/>
  <c r="O82" i="6" s="1"/>
  <c r="N83" i="6"/>
  <c r="O83" i="6" s="1"/>
  <c r="N84" i="6"/>
  <c r="O84" i="6" s="1"/>
  <c r="N85" i="6"/>
  <c r="O85" i="6" s="1"/>
  <c r="N86" i="6"/>
  <c r="O86" i="6" s="1"/>
  <c r="N87" i="6"/>
  <c r="O87" i="6" s="1"/>
  <c r="N88" i="6"/>
  <c r="O88" i="6" s="1"/>
  <c r="N89" i="6"/>
  <c r="O89" i="6" s="1"/>
  <c r="N90" i="6"/>
  <c r="O90" i="6" s="1"/>
  <c r="N91" i="6"/>
  <c r="O91" i="6" s="1"/>
  <c r="N92" i="6"/>
  <c r="O92" i="6" s="1"/>
  <c r="N93" i="6"/>
  <c r="O93" i="6" s="1"/>
  <c r="N94" i="6"/>
  <c r="O94" i="6" s="1"/>
  <c r="N95" i="6"/>
  <c r="O95" i="6" s="1"/>
  <c r="N96" i="6"/>
  <c r="O96" i="6" s="1"/>
  <c r="N97" i="6"/>
  <c r="O97" i="6" s="1"/>
  <c r="N98" i="6"/>
  <c r="O98" i="6" s="1"/>
  <c r="N99" i="6"/>
  <c r="O99" i="6" s="1"/>
  <c r="N100" i="6"/>
  <c r="O100" i="6" s="1"/>
  <c r="N101" i="6"/>
  <c r="O101" i="6" s="1"/>
  <c r="N102" i="6"/>
  <c r="O102" i="6" s="1"/>
  <c r="N103" i="6"/>
  <c r="O103" i="6" s="1"/>
  <c r="N104" i="6"/>
  <c r="O104" i="6" s="1"/>
  <c r="N105" i="6"/>
  <c r="O105" i="6" s="1"/>
  <c r="N106" i="6"/>
  <c r="O106" i="6" s="1"/>
  <c r="N107" i="6"/>
  <c r="O107" i="6" s="1"/>
  <c r="N108" i="6"/>
  <c r="O108" i="6" s="1"/>
  <c r="N109" i="6"/>
  <c r="O109" i="6" s="1"/>
  <c r="N110" i="6"/>
  <c r="O110" i="6" s="1"/>
  <c r="N111" i="6"/>
  <c r="O111" i="6" s="1"/>
  <c r="N112" i="6"/>
  <c r="O112" i="6" s="1"/>
  <c r="N113" i="6"/>
  <c r="O113" i="6" s="1"/>
  <c r="N114" i="6"/>
  <c r="O114" i="6" s="1"/>
  <c r="N115" i="6"/>
  <c r="O115" i="6" s="1"/>
  <c r="N116" i="6"/>
  <c r="O116" i="6" s="1"/>
  <c r="N117" i="6"/>
  <c r="O117" i="6" s="1"/>
  <c r="N118" i="6"/>
  <c r="O118" i="6" s="1"/>
  <c r="N119" i="6"/>
  <c r="O119" i="6" s="1"/>
  <c r="N120" i="6"/>
  <c r="O120" i="6" s="1"/>
  <c r="N121" i="6"/>
  <c r="O121" i="6" s="1"/>
  <c r="N122" i="6"/>
  <c r="O122" i="6" s="1"/>
  <c r="N123" i="6"/>
  <c r="O123" i="6" s="1"/>
  <c r="N124" i="6"/>
  <c r="O124" i="6" s="1"/>
  <c r="N125" i="6"/>
  <c r="O125" i="6" s="1"/>
  <c r="N126" i="6"/>
  <c r="O126" i="6" s="1"/>
  <c r="N127" i="6"/>
  <c r="O127" i="6" s="1"/>
  <c r="N128" i="6"/>
  <c r="O128" i="6" s="1"/>
  <c r="N129" i="6"/>
  <c r="O129" i="6" s="1"/>
  <c r="N130" i="6"/>
  <c r="O130" i="6" s="1"/>
  <c r="N131" i="6"/>
  <c r="O131" i="6" s="1"/>
  <c r="N132" i="6"/>
  <c r="O132" i="6" s="1"/>
  <c r="N133" i="6"/>
  <c r="O133" i="6" s="1"/>
  <c r="N134" i="6"/>
  <c r="O134" i="6" s="1"/>
  <c r="N135" i="6"/>
  <c r="O135" i="6" s="1"/>
  <c r="N136" i="6"/>
  <c r="O136" i="6" s="1"/>
  <c r="N137" i="6"/>
  <c r="O137" i="6" s="1"/>
  <c r="N138" i="6"/>
  <c r="O138" i="6" s="1"/>
  <c r="N139" i="6"/>
  <c r="O139" i="6" s="1"/>
  <c r="N140" i="6"/>
  <c r="O140" i="6" s="1"/>
  <c r="N141" i="6"/>
  <c r="O141" i="6" s="1"/>
  <c r="N142" i="6"/>
  <c r="O142" i="6" s="1"/>
  <c r="N143" i="6"/>
  <c r="O143" i="6" s="1"/>
  <c r="N144" i="6"/>
  <c r="O144" i="6" s="1"/>
  <c r="N145" i="6"/>
  <c r="O145" i="6" s="1"/>
  <c r="N146" i="6"/>
  <c r="O146" i="6" s="1"/>
  <c r="N147" i="6"/>
  <c r="O147" i="6" s="1"/>
  <c r="N148" i="6"/>
  <c r="O148" i="6" s="1"/>
  <c r="N149" i="6"/>
  <c r="O149" i="6" s="1"/>
  <c r="N150" i="6"/>
  <c r="O150" i="6" s="1"/>
  <c r="N151" i="6"/>
  <c r="O151" i="6" s="1"/>
  <c r="N152" i="6"/>
  <c r="O152" i="6" s="1"/>
  <c r="N153" i="6"/>
  <c r="O153" i="6" s="1"/>
  <c r="N154" i="6"/>
  <c r="O154" i="6" s="1"/>
  <c r="N155" i="6"/>
  <c r="O155" i="6" s="1"/>
  <c r="N156" i="6"/>
  <c r="O156" i="6" s="1"/>
  <c r="N157" i="6"/>
  <c r="O157" i="6" s="1"/>
  <c r="N158" i="6"/>
  <c r="O158" i="6" s="1"/>
  <c r="N159" i="6"/>
  <c r="O159" i="6" s="1"/>
  <c r="N160" i="6"/>
  <c r="O160" i="6" s="1"/>
  <c r="N161" i="6"/>
  <c r="O161" i="6" s="1"/>
  <c r="N162" i="6"/>
  <c r="O162" i="6" s="1"/>
  <c r="N163" i="6"/>
  <c r="O163" i="6" s="1"/>
  <c r="N164" i="6"/>
  <c r="O164" i="6" s="1"/>
  <c r="N165" i="6"/>
  <c r="O165" i="6" s="1"/>
  <c r="N166" i="6"/>
  <c r="O166" i="6" s="1"/>
  <c r="N167" i="6"/>
  <c r="O167" i="6" s="1"/>
  <c r="N168" i="6"/>
  <c r="O168" i="6" s="1"/>
  <c r="N169" i="6"/>
  <c r="O169" i="6" s="1"/>
  <c r="N170" i="6"/>
  <c r="O170" i="6" s="1"/>
  <c r="N171" i="6"/>
  <c r="O171" i="6" s="1"/>
  <c r="N172" i="6"/>
  <c r="O172" i="6" s="1"/>
  <c r="N173" i="6"/>
  <c r="O173" i="6" s="1"/>
  <c r="N174" i="6"/>
  <c r="O174" i="6" s="1"/>
  <c r="N175" i="6"/>
  <c r="O175" i="6" s="1"/>
  <c r="N2" i="6"/>
  <c r="N3" i="5"/>
  <c r="O3" i="5" s="1"/>
  <c r="N4" i="5"/>
  <c r="O4" i="5" s="1"/>
  <c r="N5" i="5"/>
  <c r="O5" i="5" s="1"/>
  <c r="N6" i="5"/>
  <c r="O6" i="5" s="1"/>
  <c r="N7" i="5"/>
  <c r="O7" i="5" s="1"/>
  <c r="N8" i="5"/>
  <c r="O8" i="5" s="1"/>
  <c r="N9" i="5"/>
  <c r="O9" i="5" s="1"/>
  <c r="N10" i="5"/>
  <c r="O10" i="5" s="1"/>
  <c r="N11" i="5"/>
  <c r="O11" i="5" s="1"/>
  <c r="N12" i="5"/>
  <c r="O12" i="5" s="1"/>
  <c r="N13" i="5"/>
  <c r="O13" i="5" s="1"/>
  <c r="N14" i="5"/>
  <c r="O14" i="5" s="1"/>
  <c r="N15" i="5"/>
  <c r="O15" i="5" s="1"/>
  <c r="N16" i="5"/>
  <c r="O16" i="5" s="1"/>
  <c r="N17" i="5"/>
  <c r="O17" i="5" s="1"/>
  <c r="N18" i="5"/>
  <c r="O18" i="5" s="1"/>
  <c r="N19" i="5"/>
  <c r="O19" i="5" s="1"/>
  <c r="N20" i="5"/>
  <c r="O20" i="5" s="1"/>
  <c r="N21" i="5"/>
  <c r="O21" i="5" s="1"/>
  <c r="N22" i="5"/>
  <c r="O22" i="5" s="1"/>
  <c r="N23" i="5"/>
  <c r="O23" i="5" s="1"/>
  <c r="N24" i="5"/>
  <c r="O24" i="5" s="1"/>
  <c r="N25" i="5"/>
  <c r="O25" i="5" s="1"/>
  <c r="N26" i="5"/>
  <c r="O26" i="5" s="1"/>
  <c r="N27" i="5"/>
  <c r="O27" i="5" s="1"/>
  <c r="N28" i="5"/>
  <c r="O28" i="5" s="1"/>
  <c r="N29" i="5"/>
  <c r="O29" i="5" s="1"/>
  <c r="N30" i="5"/>
  <c r="O30" i="5" s="1"/>
  <c r="N31" i="5"/>
  <c r="O31" i="5" s="1"/>
  <c r="N32" i="5"/>
  <c r="O32" i="5" s="1"/>
  <c r="N33" i="5"/>
  <c r="O33" i="5" s="1"/>
  <c r="N34" i="5"/>
  <c r="O34" i="5" s="1"/>
  <c r="N35" i="5"/>
  <c r="O35" i="5" s="1"/>
  <c r="N36" i="5"/>
  <c r="O36" i="5" s="1"/>
  <c r="N37" i="5"/>
  <c r="O37" i="5" s="1"/>
  <c r="N38" i="5"/>
  <c r="O38" i="5" s="1"/>
  <c r="N39" i="5"/>
  <c r="O39" i="5" s="1"/>
  <c r="N40" i="5"/>
  <c r="O40" i="5" s="1"/>
  <c r="N41" i="5"/>
  <c r="O41" i="5" s="1"/>
  <c r="N42" i="5"/>
  <c r="O42" i="5" s="1"/>
  <c r="N43" i="5"/>
  <c r="O43" i="5" s="1"/>
  <c r="N44" i="5"/>
  <c r="O44" i="5" s="1"/>
  <c r="N45" i="5"/>
  <c r="O45" i="5" s="1"/>
  <c r="N46" i="5"/>
  <c r="O46" i="5" s="1"/>
  <c r="N47" i="5"/>
  <c r="O47" i="5" s="1"/>
  <c r="N48" i="5"/>
  <c r="O48" i="5" s="1"/>
  <c r="N49" i="5"/>
  <c r="O49" i="5" s="1"/>
  <c r="N50" i="5"/>
  <c r="O50" i="5" s="1"/>
  <c r="N51" i="5"/>
  <c r="O51" i="5" s="1"/>
  <c r="N52" i="5"/>
  <c r="O52" i="5" s="1"/>
  <c r="N53" i="5"/>
  <c r="O53" i="5" s="1"/>
  <c r="N54" i="5"/>
  <c r="O54" i="5" s="1"/>
  <c r="N55" i="5"/>
  <c r="O55" i="5" s="1"/>
  <c r="N56" i="5"/>
  <c r="O56" i="5" s="1"/>
  <c r="N57" i="5"/>
  <c r="O57" i="5" s="1"/>
  <c r="N58" i="5"/>
  <c r="O58" i="5" s="1"/>
  <c r="N59" i="5"/>
  <c r="O59" i="5" s="1"/>
  <c r="N60" i="5"/>
  <c r="O60" i="5" s="1"/>
  <c r="N61" i="5"/>
  <c r="O61" i="5" s="1"/>
  <c r="N62" i="5"/>
  <c r="O62" i="5" s="1"/>
  <c r="N63" i="5"/>
  <c r="O63" i="5" s="1"/>
  <c r="N64" i="5"/>
  <c r="O64" i="5" s="1"/>
  <c r="N65" i="5"/>
  <c r="O65" i="5" s="1"/>
  <c r="N66" i="5"/>
  <c r="O66" i="5" s="1"/>
  <c r="N67" i="5"/>
  <c r="O67" i="5" s="1"/>
  <c r="N68" i="5"/>
  <c r="O68" i="5" s="1"/>
  <c r="N69" i="5"/>
  <c r="O69" i="5" s="1"/>
  <c r="N70" i="5"/>
  <c r="O70" i="5" s="1"/>
  <c r="N71" i="5"/>
  <c r="O71" i="5" s="1"/>
  <c r="N72" i="5"/>
  <c r="O72" i="5" s="1"/>
  <c r="N73" i="5"/>
  <c r="O73" i="5" s="1"/>
  <c r="N74" i="5"/>
  <c r="O74" i="5" s="1"/>
  <c r="N75" i="5"/>
  <c r="O75" i="5" s="1"/>
  <c r="N76" i="5"/>
  <c r="O76" i="5" s="1"/>
  <c r="N77" i="5"/>
  <c r="O77" i="5" s="1"/>
  <c r="N78" i="5"/>
  <c r="O78" i="5" s="1"/>
  <c r="N79" i="5"/>
  <c r="O79" i="5" s="1"/>
  <c r="N80" i="5"/>
  <c r="O80" i="5" s="1"/>
  <c r="N81" i="5"/>
  <c r="O81" i="5" s="1"/>
  <c r="N82" i="5"/>
  <c r="O82" i="5" s="1"/>
  <c r="N83" i="5"/>
  <c r="O83" i="5" s="1"/>
  <c r="N84" i="5"/>
  <c r="O84" i="5" s="1"/>
  <c r="N85" i="5"/>
  <c r="O85" i="5" s="1"/>
  <c r="N86" i="5"/>
  <c r="O86" i="5" s="1"/>
  <c r="N87" i="5"/>
  <c r="O87" i="5" s="1"/>
  <c r="N88" i="5"/>
  <c r="O88" i="5" s="1"/>
  <c r="N89" i="5"/>
  <c r="O89" i="5" s="1"/>
  <c r="N90" i="5"/>
  <c r="O90" i="5" s="1"/>
  <c r="N91" i="5"/>
  <c r="O91" i="5" s="1"/>
  <c r="N92" i="5"/>
  <c r="O92" i="5" s="1"/>
  <c r="N93" i="5"/>
  <c r="O93" i="5" s="1"/>
  <c r="N94" i="5"/>
  <c r="O94" i="5" s="1"/>
  <c r="N95" i="5"/>
  <c r="O95" i="5" s="1"/>
  <c r="N2" i="5"/>
  <c r="O2" i="5" s="1"/>
  <c r="N3" i="4"/>
  <c r="O3" i="4" s="1"/>
  <c r="N4" i="4"/>
  <c r="O4" i="4" s="1"/>
  <c r="N5" i="4"/>
  <c r="O5" i="4" s="1"/>
  <c r="N6" i="4"/>
  <c r="O6" i="4" s="1"/>
  <c r="N7" i="4"/>
  <c r="O7" i="4" s="1"/>
  <c r="N8" i="4"/>
  <c r="O8" i="4" s="1"/>
  <c r="N9" i="4"/>
  <c r="O9" i="4" s="1"/>
  <c r="N10" i="4"/>
  <c r="O10" i="4" s="1"/>
  <c r="N11" i="4"/>
  <c r="O11" i="4" s="1"/>
  <c r="N12" i="4"/>
  <c r="O12" i="4" s="1"/>
  <c r="N13" i="4"/>
  <c r="O13" i="4" s="1"/>
  <c r="N14" i="4"/>
  <c r="O14" i="4" s="1"/>
  <c r="N15" i="4"/>
  <c r="O15" i="4" s="1"/>
  <c r="N16" i="4"/>
  <c r="O16" i="4" s="1"/>
  <c r="N17" i="4"/>
  <c r="O17" i="4" s="1"/>
  <c r="N18" i="4"/>
  <c r="O18" i="4" s="1"/>
  <c r="N19" i="4"/>
  <c r="O19" i="4" s="1"/>
  <c r="N20" i="4"/>
  <c r="O20" i="4" s="1"/>
  <c r="N21" i="4"/>
  <c r="O21" i="4" s="1"/>
  <c r="N22" i="4"/>
  <c r="O22" i="4" s="1"/>
  <c r="N23" i="4"/>
  <c r="O23" i="4" s="1"/>
  <c r="N2" i="4"/>
  <c r="O2" i="4" s="1"/>
  <c r="R19" i="1"/>
  <c r="R18" i="1"/>
  <c r="R17" i="1"/>
  <c r="R16" i="1"/>
  <c r="R15" i="1"/>
  <c r="R14" i="1"/>
  <c r="R13" i="1"/>
  <c r="R12" i="1"/>
  <c r="R11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2" i="1"/>
  <c r="O2" i="6" l="1"/>
  <c r="C175" i="6"/>
  <c r="C174" i="6"/>
  <c r="C173" i="6"/>
  <c r="C172" i="6"/>
  <c r="C171" i="6"/>
  <c r="C170" i="6"/>
  <c r="C169" i="6"/>
  <c r="C168" i="6"/>
  <c r="C167" i="6"/>
  <c r="C166" i="6"/>
  <c r="C165" i="6"/>
  <c r="C164" i="6"/>
  <c r="C163" i="6"/>
  <c r="C162" i="6"/>
  <c r="C161" i="6"/>
  <c r="C160" i="6"/>
  <c r="C159" i="6"/>
  <c r="C158" i="6"/>
  <c r="C157" i="6"/>
  <c r="C156" i="6"/>
  <c r="C155" i="6"/>
  <c r="C154" i="6"/>
  <c r="C153" i="6"/>
  <c r="C152" i="6"/>
  <c r="C151" i="6"/>
  <c r="C150" i="6"/>
  <c r="C149" i="6"/>
  <c r="C148" i="6"/>
  <c r="C147" i="6"/>
  <c r="C146" i="6"/>
  <c r="C145" i="6"/>
  <c r="C144" i="6"/>
  <c r="C143" i="6"/>
  <c r="C14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2" i="6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2" i="5"/>
  <c r="J224" i="2"/>
  <c r="J232" i="2"/>
  <c r="J236" i="2"/>
  <c r="J240" i="2"/>
  <c r="J244" i="2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" i="4"/>
  <c r="J228" i="2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J204" i="2" l="1"/>
  <c r="J184" i="2"/>
  <c r="J212" i="2"/>
  <c r="J220" i="2"/>
  <c r="J208" i="2"/>
  <c r="J200" i="2"/>
  <c r="J188" i="2"/>
  <c r="J176" i="2"/>
  <c r="J344" i="2"/>
  <c r="J336" i="2"/>
  <c r="J328" i="2"/>
  <c r="J320" i="2"/>
  <c r="J312" i="2"/>
  <c r="J304" i="2"/>
  <c r="J296" i="2"/>
  <c r="J288" i="2"/>
  <c r="J280" i="2"/>
  <c r="J272" i="2"/>
  <c r="J264" i="2"/>
  <c r="J256" i="2"/>
  <c r="J248" i="2"/>
  <c r="J242" i="2"/>
  <c r="J238" i="2"/>
  <c r="J234" i="2"/>
  <c r="J230" i="2"/>
  <c r="J226" i="2"/>
  <c r="J222" i="2"/>
  <c r="J218" i="2"/>
  <c r="J214" i="2"/>
  <c r="J210" i="2"/>
  <c r="J206" i="2"/>
  <c r="J202" i="2"/>
  <c r="J198" i="2"/>
  <c r="J194" i="2"/>
  <c r="J190" i="2"/>
  <c r="J186" i="2"/>
  <c r="J182" i="2"/>
  <c r="J178" i="2"/>
  <c r="J216" i="2"/>
  <c r="J196" i="2"/>
  <c r="J192" i="2"/>
  <c r="J180" i="2"/>
  <c r="J340" i="2"/>
  <c r="J332" i="2"/>
  <c r="J324" i="2"/>
  <c r="J316" i="2"/>
  <c r="J308" i="2"/>
  <c r="J300" i="2"/>
  <c r="J292" i="2"/>
  <c r="J284" i="2"/>
  <c r="J276" i="2"/>
  <c r="J268" i="2"/>
  <c r="J260" i="2"/>
  <c r="J252" i="2"/>
  <c r="J346" i="2"/>
  <c r="J342" i="2"/>
  <c r="J338" i="2"/>
  <c r="J334" i="2"/>
  <c r="J330" i="2"/>
  <c r="J326" i="2"/>
  <c r="J322" i="2"/>
  <c r="J318" i="2"/>
  <c r="J314" i="2"/>
  <c r="J310" i="2"/>
  <c r="J306" i="2"/>
  <c r="J302" i="2"/>
  <c r="J298" i="2"/>
  <c r="J294" i="2"/>
  <c r="J290" i="2"/>
  <c r="J286" i="2"/>
  <c r="J282" i="2"/>
  <c r="J278" i="2"/>
  <c r="J274" i="2"/>
  <c r="J270" i="2"/>
  <c r="J266" i="2"/>
  <c r="J262" i="2"/>
  <c r="J258" i="2"/>
  <c r="J254" i="2"/>
  <c r="J250" i="2"/>
  <c r="J246" i="2"/>
  <c r="J174" i="2"/>
  <c r="J172" i="2"/>
  <c r="J168" i="2"/>
  <c r="J164" i="2"/>
  <c r="J160" i="2"/>
  <c r="J156" i="2"/>
  <c r="J152" i="2"/>
  <c r="J148" i="2"/>
  <c r="J144" i="2"/>
  <c r="J140" i="2"/>
  <c r="J136" i="2"/>
  <c r="J132" i="2"/>
  <c r="J128" i="2"/>
  <c r="J124" i="2"/>
  <c r="J120" i="2"/>
  <c r="J116" i="2"/>
  <c r="J112" i="2"/>
  <c r="J108" i="2"/>
  <c r="J104" i="2"/>
  <c r="J100" i="2"/>
  <c r="J96" i="2"/>
  <c r="J92" i="2"/>
  <c r="J88" i="2"/>
  <c r="J84" i="2"/>
  <c r="J170" i="2"/>
  <c r="J166" i="2"/>
  <c r="J162" i="2"/>
  <c r="J158" i="2"/>
  <c r="J154" i="2"/>
  <c r="J150" i="2"/>
  <c r="J146" i="2"/>
  <c r="J142" i="2"/>
  <c r="J138" i="2"/>
  <c r="J134" i="2"/>
  <c r="J130" i="2"/>
  <c r="J126" i="2"/>
  <c r="J122" i="2"/>
  <c r="J118" i="2"/>
  <c r="J114" i="2"/>
  <c r="J110" i="2"/>
  <c r="J106" i="2"/>
  <c r="J102" i="2"/>
  <c r="J98" i="2"/>
  <c r="J94" i="2"/>
  <c r="J90" i="2"/>
  <c r="J86" i="2"/>
  <c r="J82" i="2"/>
  <c r="J70" i="2"/>
  <c r="J44" i="2"/>
  <c r="J32" i="2"/>
  <c r="J20" i="2"/>
  <c r="J64" i="2"/>
  <c r="J50" i="2"/>
  <c r="J30" i="2"/>
  <c r="J56" i="2"/>
  <c r="J48" i="2"/>
  <c r="J72" i="2"/>
  <c r="J38" i="2"/>
  <c r="J22" i="2"/>
  <c r="J347" i="2"/>
  <c r="J343" i="2"/>
  <c r="J339" i="2"/>
  <c r="J335" i="2"/>
  <c r="J331" i="2"/>
  <c r="J327" i="2"/>
  <c r="J323" i="2"/>
  <c r="J319" i="2"/>
  <c r="J315" i="2"/>
  <c r="J311" i="2"/>
  <c r="J307" i="2"/>
  <c r="J303" i="2"/>
  <c r="J299" i="2"/>
  <c r="J295" i="2"/>
  <c r="J291" i="2"/>
  <c r="J287" i="2"/>
  <c r="J283" i="2"/>
  <c r="J279" i="2"/>
  <c r="J275" i="2"/>
  <c r="J271" i="2"/>
  <c r="J267" i="2"/>
  <c r="J263" i="2"/>
  <c r="J259" i="2"/>
  <c r="J255" i="2"/>
  <c r="J251" i="2"/>
  <c r="J247" i="2"/>
  <c r="J243" i="2"/>
  <c r="J239" i="2"/>
  <c r="J235" i="2"/>
  <c r="J231" i="2"/>
  <c r="J227" i="2"/>
  <c r="J223" i="2"/>
  <c r="J219" i="2"/>
  <c r="J215" i="2"/>
  <c r="J211" i="2"/>
  <c r="J207" i="2"/>
  <c r="J203" i="2"/>
  <c r="J199" i="2"/>
  <c r="J195" i="2"/>
  <c r="J191" i="2"/>
  <c r="J187" i="2"/>
  <c r="J183" i="2"/>
  <c r="J179" i="2"/>
  <c r="J175" i="2"/>
  <c r="J171" i="2"/>
  <c r="J167" i="2"/>
  <c r="J163" i="2"/>
  <c r="J159" i="2"/>
  <c r="J155" i="2"/>
  <c r="J151" i="2"/>
  <c r="J147" i="2"/>
  <c r="J143" i="2"/>
  <c r="J139" i="2"/>
  <c r="J135" i="2"/>
  <c r="J131" i="2"/>
  <c r="J127" i="2"/>
  <c r="J123" i="2"/>
  <c r="J119" i="2"/>
  <c r="J115" i="2"/>
  <c r="J111" i="2"/>
  <c r="J107" i="2"/>
  <c r="J103" i="2"/>
  <c r="J99" i="2"/>
  <c r="J95" i="2"/>
  <c r="J91" i="2"/>
  <c r="J87" i="2"/>
  <c r="J83" i="2"/>
  <c r="J55" i="2"/>
  <c r="J47" i="2"/>
  <c r="J43" i="2"/>
  <c r="J39" i="2"/>
  <c r="J2" i="2"/>
  <c r="J345" i="2"/>
  <c r="J245" i="2"/>
  <c r="J241" i="2"/>
  <c r="J237" i="2"/>
  <c r="J233" i="2"/>
  <c r="J229" i="2"/>
  <c r="J225" i="2"/>
  <c r="J221" i="2"/>
  <c r="J217" i="2"/>
  <c r="J213" i="2"/>
  <c r="J209" i="2"/>
  <c r="J205" i="2"/>
  <c r="J201" i="2"/>
  <c r="J197" i="2"/>
  <c r="J193" i="2"/>
  <c r="J189" i="2"/>
  <c r="J185" i="2"/>
  <c r="J181" i="2"/>
  <c r="J177" i="2"/>
  <c r="J173" i="2"/>
  <c r="J169" i="2"/>
  <c r="J165" i="2"/>
  <c r="J161" i="2"/>
  <c r="J157" i="2"/>
  <c r="J153" i="2"/>
  <c r="J149" i="2"/>
  <c r="J145" i="2"/>
  <c r="J141" i="2"/>
  <c r="J137" i="2"/>
  <c r="J133" i="2"/>
  <c r="J129" i="2"/>
  <c r="J125" i="2"/>
  <c r="J121" i="2"/>
  <c r="J117" i="2"/>
  <c r="J113" i="2"/>
  <c r="J109" i="2"/>
  <c r="J105" i="2"/>
  <c r="J101" i="2"/>
  <c r="J97" i="2"/>
  <c r="J93" i="2"/>
  <c r="J89" i="2"/>
  <c r="J85" i="2"/>
  <c r="J81" i="2"/>
  <c r="J53" i="2"/>
  <c r="J25" i="2"/>
  <c r="J17" i="2"/>
  <c r="J9" i="2"/>
  <c r="J5" i="2"/>
  <c r="J341" i="2"/>
  <c r="J337" i="2"/>
  <c r="J333" i="2"/>
  <c r="J329" i="2"/>
  <c r="J325" i="2"/>
  <c r="J321" i="2"/>
  <c r="J317" i="2"/>
  <c r="J313" i="2"/>
  <c r="J309" i="2"/>
  <c r="J305" i="2"/>
  <c r="J301" i="2"/>
  <c r="J297" i="2"/>
  <c r="J293" i="2"/>
  <c r="J289" i="2"/>
  <c r="J285" i="2"/>
  <c r="J281" i="2"/>
  <c r="J277" i="2"/>
  <c r="J273" i="2"/>
  <c r="J269" i="2"/>
  <c r="J265" i="2"/>
  <c r="J261" i="2"/>
  <c r="J257" i="2"/>
  <c r="J253" i="2"/>
  <c r="J249" i="2"/>
  <c r="J80" i="2" l="1"/>
  <c r="O2" i="1"/>
  <c r="P2" i="1" s="1"/>
  <c r="O25" i="1" l="1"/>
  <c r="P25" i="1" s="1"/>
  <c r="O21" i="1"/>
  <c r="P21" i="1" s="1"/>
  <c r="O17" i="1"/>
  <c r="P17" i="1" s="1"/>
  <c r="O13" i="1"/>
  <c r="P13" i="1" s="1"/>
  <c r="O9" i="1"/>
  <c r="P9" i="1" s="1"/>
  <c r="O5" i="1"/>
  <c r="P5" i="1" s="1"/>
  <c r="O56" i="1"/>
  <c r="P56" i="1" s="1"/>
  <c r="O52" i="1"/>
  <c r="P52" i="1" s="1"/>
  <c r="O48" i="1"/>
  <c r="P48" i="1" s="1"/>
  <c r="O44" i="1"/>
  <c r="P44" i="1" s="1"/>
  <c r="O40" i="1"/>
  <c r="P40" i="1" s="1"/>
  <c r="O36" i="1"/>
  <c r="P36" i="1" s="1"/>
  <c r="O32" i="1"/>
  <c r="P32" i="1" s="1"/>
  <c r="O26" i="1"/>
  <c r="P26" i="1" s="1"/>
  <c r="O28" i="1"/>
  <c r="P28" i="1" s="1"/>
  <c r="O24" i="1"/>
  <c r="P24" i="1" s="1"/>
  <c r="O20" i="1"/>
  <c r="P20" i="1" s="1"/>
  <c r="O16" i="1"/>
  <c r="P16" i="1" s="1"/>
  <c r="O12" i="1"/>
  <c r="P12" i="1" s="1"/>
  <c r="O8" i="1"/>
  <c r="P8" i="1" s="1"/>
  <c r="O4" i="1"/>
  <c r="P4" i="1" s="1"/>
  <c r="O55" i="1"/>
  <c r="P55" i="1" s="1"/>
  <c r="O51" i="1"/>
  <c r="P51" i="1" s="1"/>
  <c r="O47" i="1"/>
  <c r="P47" i="1" s="1"/>
  <c r="O43" i="1"/>
  <c r="P43" i="1" s="1"/>
  <c r="O39" i="1"/>
  <c r="P39" i="1" s="1"/>
  <c r="O35" i="1"/>
  <c r="P35" i="1" s="1"/>
  <c r="O31" i="1"/>
  <c r="P31" i="1" s="1"/>
  <c r="O27" i="1"/>
  <c r="P27" i="1" s="1"/>
  <c r="O23" i="1"/>
  <c r="P23" i="1" s="1"/>
  <c r="O19" i="1"/>
  <c r="P19" i="1" s="1"/>
  <c r="O15" i="1"/>
  <c r="P15" i="1" s="1"/>
  <c r="O11" i="1"/>
  <c r="P11" i="1" s="1"/>
  <c r="O7" i="1"/>
  <c r="P7" i="1" s="1"/>
  <c r="O3" i="1"/>
  <c r="P3" i="1" s="1"/>
  <c r="O54" i="1"/>
  <c r="P54" i="1" s="1"/>
  <c r="O50" i="1"/>
  <c r="P50" i="1" s="1"/>
  <c r="O46" i="1"/>
  <c r="P46" i="1" s="1"/>
  <c r="O42" i="1"/>
  <c r="P42" i="1" s="1"/>
  <c r="O38" i="1"/>
  <c r="P38" i="1" s="1"/>
  <c r="O34" i="1"/>
  <c r="P34" i="1" s="1"/>
  <c r="O30" i="1"/>
  <c r="P30" i="1" s="1"/>
  <c r="O22" i="1"/>
  <c r="P22" i="1" s="1"/>
  <c r="O18" i="1"/>
  <c r="P18" i="1" s="1"/>
  <c r="O14" i="1"/>
  <c r="P14" i="1" s="1"/>
  <c r="O10" i="1"/>
  <c r="P10" i="1" s="1"/>
  <c r="O6" i="1"/>
  <c r="P6" i="1" s="1"/>
  <c r="O57" i="1"/>
  <c r="P57" i="1" s="1"/>
  <c r="O53" i="1"/>
  <c r="P53" i="1" s="1"/>
  <c r="O49" i="1"/>
  <c r="P49" i="1" s="1"/>
  <c r="O45" i="1"/>
  <c r="P45" i="1" s="1"/>
  <c r="O41" i="1"/>
  <c r="P41" i="1" s="1"/>
  <c r="O37" i="1"/>
  <c r="P37" i="1" s="1"/>
  <c r="O33" i="1"/>
  <c r="P33" i="1" s="1"/>
  <c r="O29" i="1"/>
  <c r="P29" i="1" s="1"/>
  <c r="J36" i="2" l="1"/>
  <c r="J67" i="2"/>
  <c r="J8" i="2"/>
  <c r="J28" i="2"/>
  <c r="J61" i="2"/>
  <c r="J4" i="2"/>
  <c r="J41" i="2"/>
  <c r="J58" i="2"/>
  <c r="J71" i="2"/>
  <c r="J14" i="2"/>
  <c r="J35" i="2"/>
  <c r="J57" i="2"/>
  <c r="J76" i="2"/>
  <c r="J21" i="2"/>
  <c r="J45" i="2"/>
  <c r="J73" i="2"/>
  <c r="J37" i="2"/>
  <c r="J68" i="2"/>
  <c r="J29" i="2"/>
  <c r="J63" i="2"/>
  <c r="J75" i="2"/>
  <c r="J16" i="2"/>
  <c r="J46" i="2"/>
  <c r="J69" i="2"/>
  <c r="J13" i="2"/>
  <c r="J34" i="2"/>
  <c r="J62" i="2"/>
  <c r="J24" i="2"/>
  <c r="J49" i="2"/>
  <c r="J59" i="2"/>
  <c r="J26" i="2"/>
  <c r="J66" i="2"/>
  <c r="J12" i="2"/>
  <c r="J10" i="2"/>
  <c r="J54" i="2"/>
  <c r="J78" i="2"/>
  <c r="J23" i="2"/>
  <c r="J33" i="2"/>
  <c r="J65" i="2"/>
  <c r="J7" i="2"/>
  <c r="J27" i="2"/>
  <c r="J60" i="2"/>
  <c r="J79" i="2"/>
  <c r="J19" i="2"/>
  <c r="J52" i="2"/>
  <c r="J77" i="2"/>
  <c r="J18" i="2"/>
  <c r="J40" i="2"/>
  <c r="J42" i="2"/>
  <c r="J11" i="2"/>
  <c r="J31" i="2"/>
  <c r="J51" i="2"/>
  <c r="J74" i="2"/>
  <c r="J15" i="2"/>
  <c r="J3" i="2"/>
  <c r="J6" i="2" l="1"/>
</calcChain>
</file>

<file path=xl/sharedStrings.xml><?xml version="1.0" encoding="utf-8"?>
<sst xmlns="http://schemas.openxmlformats.org/spreadsheetml/2006/main" count="1958" uniqueCount="722">
  <si>
    <t>SumOfREVENUESERVICES</t>
  </si>
  <si>
    <t>SumOfPROFIT_LOSS</t>
  </si>
  <si>
    <t>SumOfANNUAL_DIVIDEND</t>
  </si>
  <si>
    <t>AvgOfNOOFISSUED_SHARES</t>
  </si>
  <si>
    <t>AvgOfSHAREHOLDING_PERCENTAGE</t>
  </si>
  <si>
    <t>82 Boundary Road CC</t>
  </si>
  <si>
    <t>Afro Fishing Workers (Pty) Ltd</t>
  </si>
  <si>
    <t>Al-Aman Fishing cc</t>
  </si>
  <si>
    <t>Amawandle Pelagic (Pty) Ltd</t>
  </si>
  <si>
    <t>Arniston Fish Processors (Pty) Ltd</t>
  </si>
  <si>
    <t>Azanian Fishing (Pty) Ltd</t>
  </si>
  <si>
    <t>Balobi Processors (Pty) Ltd</t>
  </si>
  <si>
    <t>Basic Trading Company (Pty) Ltd</t>
  </si>
  <si>
    <t>Bayana Bayana Fishing CC</t>
  </si>
  <si>
    <t>Bluefin Holdings Pty Ltd</t>
  </si>
  <si>
    <t>Cape Fish Processors Pty Ltd</t>
  </si>
  <si>
    <t>CAPE PILCHARD PIONEER CC</t>
  </si>
  <si>
    <t>Combined Fishing Enterprises (Pty) Ltd</t>
  </si>
  <si>
    <t>Community Processors and Distributors (PTY) LTD</t>
  </si>
  <si>
    <t>Dromedaris Visserye Limited</t>
  </si>
  <si>
    <t>Dyer Eiland Visserye (Pty) Ltd</t>
  </si>
  <si>
    <t>Edwards Fishing CC</t>
  </si>
  <si>
    <t>Eigelaars Bote (Pty) Ltd</t>
  </si>
  <si>
    <t>Extra Dimensions 70 (Pty) Ltd</t>
  </si>
  <si>
    <t>Eyethu Fishing (Pty) Ltd</t>
  </si>
  <si>
    <t>Fisherman Fresh CC</t>
  </si>
  <si>
    <t>Gansbaai Marine (Pty) Ltd</t>
  </si>
  <si>
    <t>HS Williams Fishing CC</t>
  </si>
  <si>
    <t>Impala Fishing (Pty) Ltd</t>
  </si>
  <si>
    <t>Ithemba Labantu Fishing (PTY) LTD</t>
  </si>
  <si>
    <t>Ithuba Yethu Fishing (Pty)Ltd</t>
  </si>
  <si>
    <t>Ixia Trading 501 (Pty) Ltd</t>
  </si>
  <si>
    <t>J ENGELBRECHT VISSERYE</t>
  </si>
  <si>
    <t>Jaffa's Bay Fishing CC</t>
  </si>
  <si>
    <t>Jaloersbaai (PTY)Ltd</t>
  </si>
  <si>
    <t>JC Fishing CC</t>
  </si>
  <si>
    <t>Khulani Fishing (Pty) Ltd</t>
  </si>
  <si>
    <t>Komicx Products (Pty) Ltd</t>
  </si>
  <si>
    <t>Laaggety Visserye CC</t>
  </si>
  <si>
    <t>Latief Albertyn Fisheries</t>
  </si>
  <si>
    <t>LETAP FISHING CC</t>
  </si>
  <si>
    <t>Lucky Star Limited</t>
  </si>
  <si>
    <t>Manatrade2049 CC</t>
  </si>
  <si>
    <t>Marinata Visser Vroue Organisasie CC</t>
  </si>
  <si>
    <t>MARION DAWN FISHING CC</t>
  </si>
  <si>
    <t>Masomelele Fishing (Pty) Ltd</t>
  </si>
  <si>
    <t>Mayibuye Fishing (Pty) Ltd</t>
  </si>
  <si>
    <t>Meermin Visserye (Pty) Ltd</t>
  </si>
  <si>
    <t>Mount Pleasant Fishing (Pty) Ltd</t>
  </si>
  <si>
    <t>Noordbaai Vissers (Pty) Ltd</t>
  </si>
  <si>
    <t>Ntshonalanga Fishing (Pty) Ltd</t>
  </si>
  <si>
    <t>Offshore Fishing company</t>
  </si>
  <si>
    <t>Okuselwandle Fishing CC</t>
  </si>
  <si>
    <t>Palm Springs Fishing</t>
  </si>
  <si>
    <t>Paternoster Vissery Pty Ltd</t>
  </si>
  <si>
    <t>Pelagic Fishing Enterprises (Pty) Ltd</t>
  </si>
  <si>
    <t>Penguin Visserye cc</t>
  </si>
  <si>
    <t>Phakamisa Fishing (Pty) Ltd</t>
  </si>
  <si>
    <t>Pioneer Fishing (West Coast) (Pty) Ltd</t>
  </si>
  <si>
    <t>Premier Fishing SA</t>
  </si>
  <si>
    <t>Raaff Fisheries CC</t>
  </si>
  <si>
    <t>Reiger Visserye BK</t>
  </si>
  <si>
    <t>Risar Fishing CC</t>
  </si>
  <si>
    <t>Sceptre Fishing (Pty) Ltd</t>
  </si>
  <si>
    <t>Sea Harvest Corporation (Pty) Ltd</t>
  </si>
  <si>
    <t>Sea Point Fishing CC</t>
  </si>
  <si>
    <t>Sinethemba Fishing CC</t>
  </si>
  <si>
    <t>Soundprops 1167 Investments (Pty) Ltd</t>
  </si>
  <si>
    <t>South East Atlantic Sea Products (PTY) LTD</t>
  </si>
  <si>
    <t>Stamatis Fishing cc</t>
  </si>
  <si>
    <t>The Cape Peninsula Linefisherman CC</t>
  </si>
  <si>
    <t>Tiradeprops 153 (Pty) Ltd</t>
  </si>
  <si>
    <t xml:space="preserve">Trademane (Pty) Ltd </t>
  </si>
  <si>
    <t>Trakprops 22 Pty Ltd</t>
  </si>
  <si>
    <t>Ukloba Fishing (Pty) Ltd</t>
  </si>
  <si>
    <t xml:space="preserve">ULWANDLE FISHING </t>
  </si>
  <si>
    <t>Umzamani Fishing CC</t>
  </si>
  <si>
    <t>Umzamowethu (Oyster Bay) Fishermans Corporation</t>
  </si>
  <si>
    <t>V M YOUNG VISSERYE Bk</t>
  </si>
  <si>
    <t>Visko Sea Products (Pty) Ltd</t>
  </si>
  <si>
    <t>West Point Fishing Corporation (Pty)Ltd</t>
  </si>
  <si>
    <t>Yoluntu Sea Products cc</t>
  </si>
  <si>
    <t>Zimele Fishing Enterprises cc</t>
  </si>
  <si>
    <t>Value/ton</t>
  </si>
  <si>
    <t>Calculated value</t>
  </si>
  <si>
    <t>A</t>
  </si>
  <si>
    <t>B</t>
  </si>
  <si>
    <t>C</t>
  </si>
  <si>
    <t>Score</t>
  </si>
  <si>
    <t>Interfish (Pty) Ltd</t>
  </si>
  <si>
    <t>Merca Fishing (Pty) Ltd</t>
  </si>
  <si>
    <t>Biz Afrika 1504 (Pty) Ltd</t>
  </si>
  <si>
    <t>Allie-Vis Fishing Enterprises cc</t>
  </si>
  <si>
    <t>Gibbiseps Visserye Pty Ltd</t>
  </si>
  <si>
    <t>AX FISHING (PTY) LTD</t>
  </si>
  <si>
    <t>Chapmans Seafood Company (Pty) Ltd</t>
  </si>
  <si>
    <t>Nalitha Fishing Group Pty Limited</t>
  </si>
  <si>
    <t>AT ALL TIMES FISHING (PTY) LTD</t>
  </si>
  <si>
    <t>Atlantis Seafood Products (Pty) Ltd</t>
  </si>
  <si>
    <t>AFD FISHING CC</t>
  </si>
  <si>
    <t>TARIDOR FIVE CC</t>
  </si>
  <si>
    <t>South African Fishing Empowerment Corporation (Pty) Ltd</t>
  </si>
  <si>
    <t>Hacky Fishing (Pty) Ltd</t>
  </si>
  <si>
    <t>The Tuna Hake Fishing Corporation Ltd</t>
  </si>
  <si>
    <t>Dippa Distributors (Pty) Ltd</t>
  </si>
  <si>
    <t>ZIMKHITHA FISHING (PTY)LTD</t>
  </si>
  <si>
    <t>COMMUNITY WORKERS FISHING ENTERPRISES (PTY) LTD</t>
  </si>
  <si>
    <t xml:space="preserve">J&amp;J Visserye </t>
  </si>
  <si>
    <t>Korana Fishing Pty Ltd</t>
  </si>
  <si>
    <t>ANG JERRY FISHING CC</t>
  </si>
  <si>
    <t>PJF MARINE CC</t>
  </si>
  <si>
    <t>J-BAY SQUID CATCHERS (PTY) LTD</t>
  </si>
  <si>
    <t>KREEFBAAI VISSERYE (PTY) LTD</t>
  </si>
  <si>
    <t xml:space="preserve">PELIKAAN VISSRYE (PTY) LTD </t>
  </si>
  <si>
    <t>Isivile Masikhane (Pty) Ltd</t>
  </si>
  <si>
    <t>Kupukani Fishing (PTY) LTD</t>
  </si>
  <si>
    <t>NPS Agencies CC</t>
  </si>
  <si>
    <t>Rietvlei Fishing CC</t>
  </si>
  <si>
    <t>Pakamani Fishing (Pty) Ltd</t>
  </si>
  <si>
    <t>A Penglides (Pty) Ltd</t>
  </si>
  <si>
    <t xml:space="preserve">FG Fishing Enterprises </t>
  </si>
  <si>
    <t>ARROW LINE FOURTEEN</t>
  </si>
  <si>
    <t>Klipbank Visserye Personeel (Pty) LTD</t>
  </si>
  <si>
    <t xml:space="preserve">Ukuloba Kulungile Investments (Pty) Ltd       </t>
  </si>
  <si>
    <t>BOAT ROCK FISHING CC</t>
  </si>
  <si>
    <t>BMC VISSERYE BK</t>
  </si>
  <si>
    <t>TIMOWIZE (PTY) LTD</t>
  </si>
  <si>
    <t>ARGENTO TRADING 69 CC</t>
  </si>
  <si>
    <t>GOLD BLACKWOOD TRADING AND INVESTMENT (PTY)LTD</t>
  </si>
  <si>
    <t>Seafreeze Fishing (Pty) Ltd</t>
  </si>
  <si>
    <t>Iqhawe Fishing (PTY) Ltd</t>
  </si>
  <si>
    <t>Uvimba Trading and Supplies (Pty) Ltd</t>
  </si>
  <si>
    <t xml:space="preserve">Hook and line fresh (pty)ltd </t>
  </si>
  <si>
    <t>Thalassa Investments (Pty) Ltd</t>
  </si>
  <si>
    <t>Decon foods (Pty) Ltd</t>
  </si>
  <si>
    <t>G and G Fisheries</t>
  </si>
  <si>
    <t>Chinafric Fishing (Pty) Ltd</t>
  </si>
  <si>
    <t>Mohzeen Trading (Pty) Ltd</t>
  </si>
  <si>
    <t>WESTSHORE FISHING (PTY) LTD</t>
  </si>
  <si>
    <t>Witsands Fishing CC</t>
  </si>
  <si>
    <t>La Vie Seafood Products (Pty) Ltd</t>
  </si>
  <si>
    <t>Algoaspace (Pty)Ltd</t>
  </si>
  <si>
    <t>Ukudoba Marine (Pty) Ltd</t>
  </si>
  <si>
    <t>Lateral Anchor Brands (Pty) Ltd</t>
  </si>
  <si>
    <t>Go Fish Enterprises (Pty) Ltd</t>
  </si>
  <si>
    <t>Dormex 149 (Pty) Ltd</t>
  </si>
  <si>
    <t>Umfana Fishing</t>
  </si>
  <si>
    <t>Afro Fishing Pty Ltd</t>
  </si>
  <si>
    <t>WALMER SARDINE PROCESSORS (Pty) Ltd</t>
  </si>
  <si>
    <t xml:space="preserve">The Rock Fishing Pty Ltd </t>
  </si>
  <si>
    <t>Khanyisile Fishing (Pty) Ltd</t>
  </si>
  <si>
    <t>BM Fisheries Pty Ltd</t>
  </si>
  <si>
    <t>Buccaneer Fishing (Pty) Ltd</t>
  </si>
  <si>
    <t>ABANTU BASELWANDLE</t>
  </si>
  <si>
    <t>AFRICAN COMMUNITY FISHING (PTY) LTD</t>
  </si>
  <si>
    <t>NONTOZIKHOYO GENERAL TRADING (PTY) LTD</t>
  </si>
  <si>
    <t>SINGAMANDLA BAFAZI FISHING (PTY) LTD</t>
  </si>
  <si>
    <t>MTYINGIZANA FISHING (PTY) LTD</t>
  </si>
  <si>
    <t>Misty Sea Trading 350 (Pty) Ltd</t>
  </si>
  <si>
    <t>LILITHA AND LUBANZI ENTERPRISES (PTY) LTD</t>
  </si>
  <si>
    <t>IZEMBE TRADING 78 CC</t>
  </si>
  <si>
    <t>SEA SPRAY MARINE (PTY) LTD</t>
  </si>
  <si>
    <t>South African Fishmeal and Protein Company (Pty) Ltd</t>
  </si>
  <si>
    <t xml:space="preserve">CORDELIA WEST COAST MARINE </t>
  </si>
  <si>
    <t>MJLN GROUP (PTY) LTD</t>
  </si>
  <si>
    <t>HARRYS BAY MARINE (PTY) LTD</t>
  </si>
  <si>
    <t>LCMCM (PTY) LTD</t>
  </si>
  <si>
    <t>Meatrite Goodwood (Pty) Ltd</t>
  </si>
  <si>
    <t>BHH UKULOBA FISHING  (PTY) LTD</t>
  </si>
  <si>
    <t>The Network of Training Cape</t>
  </si>
  <si>
    <t>Premium Seafood International (Pty) Ltd</t>
  </si>
  <si>
    <t>ABASEBENZI NGEENTLANZI</t>
  </si>
  <si>
    <t>Khuyakhanyo Primary Co-Operative Limited</t>
  </si>
  <si>
    <t>Kaytrad Commodities Pty Ltd</t>
  </si>
  <si>
    <t>Mossfish</t>
  </si>
  <si>
    <t xml:space="preserve">Nekwaya and Company Fishing (Pty) Ltd </t>
  </si>
  <si>
    <t>MUSTANG FISHING (PTY) LTD</t>
  </si>
  <si>
    <t>Bulumko Marine (Pty) Ltd</t>
  </si>
  <si>
    <t>Guriqua Xam Development Corporation (PTY) Ltd</t>
  </si>
  <si>
    <t>ABALOBI BENTLANZI (PTY) LTD</t>
  </si>
  <si>
    <t>IMBO FISHING (PTY) LTD</t>
  </si>
  <si>
    <t>Shamode Trading and Investments (Pty) Ltd</t>
  </si>
  <si>
    <t>Atlantic Choice Trading (Pty) Ltd</t>
  </si>
  <si>
    <t>CAPE AGULHAS MARINE (PTY) LTD</t>
  </si>
  <si>
    <t xml:space="preserve">Eumar Fishing (Pty) Ltd </t>
  </si>
  <si>
    <t>KHOLWA FISHING (PTY) LTD</t>
  </si>
  <si>
    <t>KUMKANI FISHING PTY LTD</t>
  </si>
  <si>
    <t>BIKUTULA FISHING ENTERPRISE LIMITED</t>
  </si>
  <si>
    <t>Die Lighuis Vissers Vroue (Pty) Ltd</t>
  </si>
  <si>
    <t>Mamjoli Marine Enterprise</t>
  </si>
  <si>
    <t>Olegado Holdings Pty Ltd</t>
  </si>
  <si>
    <t>SPASIBA PTY LTD</t>
  </si>
  <si>
    <t>TUBBY TRANSPORT (PTY) LTD</t>
  </si>
  <si>
    <t>Walker Bay Pelagies</t>
  </si>
  <si>
    <t>TCB FISHING ENTERPRISES (PTY) LTD</t>
  </si>
  <si>
    <t>Ibhayi Sea Food Wholesalers</t>
  </si>
  <si>
    <t>Yanginkosi (Pty)Ltd</t>
  </si>
  <si>
    <t>BELLARIA FISHING PTY LTD</t>
  </si>
  <si>
    <t>IMPROCARE134</t>
  </si>
  <si>
    <t>UYEKRAAL BELEGGINGS (PTY) LTD</t>
  </si>
  <si>
    <t>Hillmore Fishing (Pty) Ltd</t>
  </si>
  <si>
    <t>SOTH EASTERN FISHING (PTY) LTD</t>
  </si>
  <si>
    <t>VALOTYPE 76 CC</t>
  </si>
  <si>
    <t>Blink Waters Primary Co-Operative Limited</t>
  </si>
  <si>
    <t>TIDE SIDE PROCESSORS (PTY) LTD.</t>
  </si>
  <si>
    <t>South African Pelagic Fishermen s Union</t>
  </si>
  <si>
    <t>NOMZAPROJECTS (PTY) LTD</t>
  </si>
  <si>
    <t>Final score 9.1 only for cat A</t>
  </si>
  <si>
    <t>Final score  for B only</t>
  </si>
  <si>
    <t>Final score for C only</t>
  </si>
  <si>
    <t>Final score combined</t>
  </si>
  <si>
    <t>APPLICATION_NO</t>
  </si>
  <si>
    <t>Entity name</t>
  </si>
  <si>
    <t>Category (ANCH)</t>
  </si>
  <si>
    <t>SUB - Category (ANCH)</t>
  </si>
  <si>
    <t>SumOfBLACK_SHAREHOLDERS</t>
  </si>
  <si>
    <t>SumOfAnchovy Final TAC Incl sub season</t>
  </si>
  <si>
    <t>SPA21020</t>
  </si>
  <si>
    <t>SPA21022</t>
  </si>
  <si>
    <t>SPA21025</t>
  </si>
  <si>
    <t>SPA21026</t>
  </si>
  <si>
    <t>SPA21033</t>
  </si>
  <si>
    <t>SPA21036</t>
  </si>
  <si>
    <t>SPA21037</t>
  </si>
  <si>
    <t>SPA21038</t>
  </si>
  <si>
    <t>SPA21040</t>
  </si>
  <si>
    <t>SPA21044</t>
  </si>
  <si>
    <t>SPA21046</t>
  </si>
  <si>
    <t>SPA21047</t>
  </si>
  <si>
    <t>SPA21052</t>
  </si>
  <si>
    <t>SPA21056</t>
  </si>
  <si>
    <t>SPA21057</t>
  </si>
  <si>
    <t>SPA21058</t>
  </si>
  <si>
    <t>SPA21060</t>
  </si>
  <si>
    <t>SPA21064</t>
  </si>
  <si>
    <t>SPA21066</t>
  </si>
  <si>
    <t>SPA21077</t>
  </si>
  <si>
    <t>SPA21078</t>
  </si>
  <si>
    <t>SPA21080</t>
  </si>
  <si>
    <t>SPA21092</t>
  </si>
  <si>
    <t>SPA21096</t>
  </si>
  <si>
    <t>SPA21101</t>
  </si>
  <si>
    <t>SPA21103</t>
  </si>
  <si>
    <t>SPA21109</t>
  </si>
  <si>
    <t>SPA21115</t>
  </si>
  <si>
    <t>SPA21118</t>
  </si>
  <si>
    <t>SPA21131</t>
  </si>
  <si>
    <t>SPA21138</t>
  </si>
  <si>
    <t>SPA21162</t>
  </si>
  <si>
    <t>SPA21168</t>
  </si>
  <si>
    <t>SPA21183</t>
  </si>
  <si>
    <t>SPA21199</t>
  </si>
  <si>
    <t>SPA21202</t>
  </si>
  <si>
    <t>SPA21205</t>
  </si>
  <si>
    <t>SPA21218</t>
  </si>
  <si>
    <t>SPA21235</t>
  </si>
  <si>
    <t>SPA21240</t>
  </si>
  <si>
    <t>SPA21244</t>
  </si>
  <si>
    <t>SPA21248</t>
  </si>
  <si>
    <t>SPA21276</t>
  </si>
  <si>
    <t>SPA21286</t>
  </si>
  <si>
    <t>SPA21298</t>
  </si>
  <si>
    <t>SPA21299</t>
  </si>
  <si>
    <t>SPA21303</t>
  </si>
  <si>
    <t>SPA21327</t>
  </si>
  <si>
    <t>SPA21345</t>
  </si>
  <si>
    <t>SPA21352</t>
  </si>
  <si>
    <t>SPA21362</t>
  </si>
  <si>
    <t>SPA21363</t>
  </si>
  <si>
    <t>SPA21364</t>
  </si>
  <si>
    <t>SPA21366</t>
  </si>
  <si>
    <t>SPA21379</t>
  </si>
  <si>
    <t>SPA21384</t>
  </si>
  <si>
    <t>CATA</t>
  </si>
  <si>
    <t>Category</t>
  </si>
  <si>
    <t xml:space="preserve">Anch App </t>
  </si>
  <si>
    <t>SUB - Category</t>
  </si>
  <si>
    <t>SPA21001</t>
  </si>
  <si>
    <t>SPA21024</t>
  </si>
  <si>
    <t>SPA21035</t>
  </si>
  <si>
    <t>SPA21053</t>
  </si>
  <si>
    <t>SPA21059</t>
  </si>
  <si>
    <t>SPA21279</t>
  </si>
  <si>
    <t>SPA21069</t>
  </si>
  <si>
    <t>SPA21083</t>
  </si>
  <si>
    <t>SPA21095</t>
  </si>
  <si>
    <t>SPA21284</t>
  </si>
  <si>
    <t>SPA21129</t>
  </si>
  <si>
    <t>SPA21155</t>
  </si>
  <si>
    <t>SPA21157</t>
  </si>
  <si>
    <t>SPA21175</t>
  </si>
  <si>
    <t>SPA21182</t>
  </si>
  <si>
    <t>SPA21191</t>
  </si>
  <si>
    <t>SPA21229</t>
  </si>
  <si>
    <t>SPA21233</t>
  </si>
  <si>
    <t>SPA21234</t>
  </si>
  <si>
    <t>SPA21179</t>
  </si>
  <si>
    <t>SPA21350</t>
  </si>
  <si>
    <t>SPA21356</t>
  </si>
  <si>
    <t>SPA21002</t>
  </si>
  <si>
    <t>Rustee (Pty) Ltd</t>
  </si>
  <si>
    <t>SPA21003</t>
  </si>
  <si>
    <t>Balobi Fishing Enterprises ( PTY) LTD</t>
  </si>
  <si>
    <t>SPA21004</t>
  </si>
  <si>
    <t>LM FISHERIES (PTY) LTD</t>
  </si>
  <si>
    <t>SPA21005</t>
  </si>
  <si>
    <t>The Jenny Fishing Enterprises (Pty) Ltd</t>
  </si>
  <si>
    <t>SPA21007</t>
  </si>
  <si>
    <t>MTV Fishing St Francis Bay (Pty) Ltd</t>
  </si>
  <si>
    <t>SPA21008</t>
  </si>
  <si>
    <t>Trawl Investments CC</t>
  </si>
  <si>
    <t>SPA21009</t>
  </si>
  <si>
    <t>GGA Fishing Enterprizes (Pty) Ltd</t>
  </si>
  <si>
    <t>SPA21010</t>
  </si>
  <si>
    <t>El Calamar (Pty) Ltd</t>
  </si>
  <si>
    <t>SPA21011</t>
  </si>
  <si>
    <t>INGWE EMNYAMA FISHING ENTERPRISES (PTY) LTD</t>
  </si>
  <si>
    <t>SPA21012</t>
  </si>
  <si>
    <t>SPA21015</t>
  </si>
  <si>
    <t>SPA21027</t>
  </si>
  <si>
    <t>SPA21032</t>
  </si>
  <si>
    <t>SPA21054</t>
  </si>
  <si>
    <t>Safrika fishing cc</t>
  </si>
  <si>
    <t>SPA21055</t>
  </si>
  <si>
    <t>Nati si Nako fishing cc</t>
  </si>
  <si>
    <t>SPA21063</t>
  </si>
  <si>
    <t>During Visserye Bk</t>
  </si>
  <si>
    <t>SPA21065</t>
  </si>
  <si>
    <t>BATSILVA (PTY) LTD</t>
  </si>
  <si>
    <t>SPA21067</t>
  </si>
  <si>
    <t>SPA21071</t>
  </si>
  <si>
    <t>SPA21072</t>
  </si>
  <si>
    <t>AGULHAS FISHING (PTY) LTD</t>
  </si>
  <si>
    <t>SPA21073</t>
  </si>
  <si>
    <t>Spring Forest Trading 295 CC</t>
  </si>
  <si>
    <t>SPA21074</t>
  </si>
  <si>
    <t>T&amp;N Visserye Bk</t>
  </si>
  <si>
    <t>SPA21075</t>
  </si>
  <si>
    <t>York Point Fisheries CC</t>
  </si>
  <si>
    <t>SPA21076</t>
  </si>
  <si>
    <t>Julies Vissery Bk</t>
  </si>
  <si>
    <t>SPA21088</t>
  </si>
  <si>
    <t>SPA21098</t>
  </si>
  <si>
    <t>Amaqobela Fishing (Pty) Ltd</t>
  </si>
  <si>
    <t>SPA21099</t>
  </si>
  <si>
    <t>SPA21111</t>
  </si>
  <si>
    <t>SPA21112</t>
  </si>
  <si>
    <t>SPA21126</t>
  </si>
  <si>
    <t>SPA21128</t>
  </si>
  <si>
    <t>BIZ AFRIKA 32 (PTY)LTD</t>
  </si>
  <si>
    <t>SPA21130</t>
  </si>
  <si>
    <t>Abba Langebaan Fishing CC</t>
  </si>
  <si>
    <t>SPA21134</t>
  </si>
  <si>
    <t>Mictel Fishing cc</t>
  </si>
  <si>
    <t>SPA21139</t>
  </si>
  <si>
    <t>Sizabantu Fishing Corpration (Pty) Ltd</t>
  </si>
  <si>
    <t>SPA21141</t>
  </si>
  <si>
    <t>SPA21144</t>
  </si>
  <si>
    <t>Ocean Ukhozi Fishing (Pty) Ltd</t>
  </si>
  <si>
    <t>SPA21146</t>
  </si>
  <si>
    <t>Valortrade 1143 cc</t>
  </si>
  <si>
    <t>SPA21150</t>
  </si>
  <si>
    <t>SPA21154</t>
  </si>
  <si>
    <t>TITANCOR ELEVEN CC</t>
  </si>
  <si>
    <t>SPA21159</t>
  </si>
  <si>
    <t>SPA21167</t>
  </si>
  <si>
    <t>Sneeuberg Fishing (Pty) Ltd</t>
  </si>
  <si>
    <t>SPA21170</t>
  </si>
  <si>
    <t>SPA21174</t>
  </si>
  <si>
    <t>SPA21176</t>
  </si>
  <si>
    <t>SPA21188</t>
  </si>
  <si>
    <t>TAMARIN FISHING (PTY) LTD</t>
  </si>
  <si>
    <t>SPA21189</t>
  </si>
  <si>
    <t>GAMKA FISHING (PTY) LTD</t>
  </si>
  <si>
    <t>SPA21190</t>
  </si>
  <si>
    <t>Chetty’s Fisheries CC</t>
  </si>
  <si>
    <t>SPA21192</t>
  </si>
  <si>
    <t>SPA21195</t>
  </si>
  <si>
    <t>SPA21197</t>
  </si>
  <si>
    <t>SPA21198</t>
  </si>
  <si>
    <t>Hentiq 1173 (PTY)Ltd</t>
  </si>
  <si>
    <t>SPA21201</t>
  </si>
  <si>
    <t>Kalmia Trading 1001 cc</t>
  </si>
  <si>
    <t>SPA21204</t>
  </si>
  <si>
    <t>SPA21206</t>
  </si>
  <si>
    <t xml:space="preserve"> Red Hawk Fishing cc</t>
  </si>
  <si>
    <t>SPA21207</t>
  </si>
  <si>
    <t>SPA21220</t>
  </si>
  <si>
    <t>SPA21221</t>
  </si>
  <si>
    <t>SPA21222</t>
  </si>
  <si>
    <t>Sea Haven Fishing Holdings Pty Ltd</t>
  </si>
  <si>
    <t>SPA21224</t>
  </si>
  <si>
    <t>Kusasa Commodities 63 Pty Ltd</t>
  </si>
  <si>
    <t>SPA21232</t>
  </si>
  <si>
    <t>VALLEY RIVER TRADING 265 CC</t>
  </si>
  <si>
    <t>SPA21236</t>
  </si>
  <si>
    <t>SPA21238</t>
  </si>
  <si>
    <t>SPA21243</t>
  </si>
  <si>
    <t>Kusasa Commodities 245 (Pty) Ltd</t>
  </si>
  <si>
    <t>SPA21252</t>
  </si>
  <si>
    <t>Lavender Moon Trading 49 CC</t>
  </si>
  <si>
    <t>SPA21253</t>
  </si>
  <si>
    <t>SPA21254</t>
  </si>
  <si>
    <t>SPA21256</t>
  </si>
  <si>
    <t>Changing Tide 113(Pty)Ltd</t>
  </si>
  <si>
    <t>SPA21260</t>
  </si>
  <si>
    <t>SPA21261</t>
  </si>
  <si>
    <t>SPA21272</t>
  </si>
  <si>
    <t>SPA21274</t>
  </si>
  <si>
    <t>DD REID FISHERY CC</t>
  </si>
  <si>
    <t>SPA21287</t>
  </si>
  <si>
    <t>finecorp trading 113 cc</t>
  </si>
  <si>
    <t>SPA21288</t>
  </si>
  <si>
    <t>Sereteng Fishing CC</t>
  </si>
  <si>
    <t>SPA21293</t>
  </si>
  <si>
    <t>Nascimento Fishing CC</t>
  </si>
  <si>
    <t>SPA21294</t>
  </si>
  <si>
    <t>SPA21300</t>
  </si>
  <si>
    <t>Silver Solutions 2092 Cc</t>
  </si>
  <si>
    <t>SPA21301</t>
  </si>
  <si>
    <t>FINMAN 213 CC</t>
  </si>
  <si>
    <t>SPA21317</t>
  </si>
  <si>
    <t>SPA21320</t>
  </si>
  <si>
    <t>SPA21325</t>
  </si>
  <si>
    <t>SPA21335</t>
  </si>
  <si>
    <t>XSTINCT TRADING</t>
  </si>
  <si>
    <t>SPA21340</t>
  </si>
  <si>
    <t>St Jakob &amp; Vennote CC</t>
  </si>
  <si>
    <t>SPA21341</t>
  </si>
  <si>
    <t>SIYAPHUHLISA TRADING (PTY) LYTD</t>
  </si>
  <si>
    <t>SPA21343</t>
  </si>
  <si>
    <t>SPA21355</t>
  </si>
  <si>
    <t>SPA21360</t>
  </si>
  <si>
    <t>Alicente Fishing (PTY) Ltd</t>
  </si>
  <si>
    <t>SPA21369</t>
  </si>
  <si>
    <t>Sevlac Investments No. 51CC</t>
  </si>
  <si>
    <t>SPA21374</t>
  </si>
  <si>
    <t>SPA21387</t>
  </si>
  <si>
    <t>SPA21388</t>
  </si>
  <si>
    <t>Atlantico Sea Fisheries Pty(Ltd)</t>
  </si>
  <si>
    <t>SPA21391</t>
  </si>
  <si>
    <t>SPA21409</t>
  </si>
  <si>
    <t>SPA21414</t>
  </si>
  <si>
    <t xml:space="preserve">Global Pack trading 193 (Pty) ltd </t>
  </si>
  <si>
    <t>SPA21416</t>
  </si>
  <si>
    <t>COASTAL TRAWLERS</t>
  </si>
  <si>
    <t>SPA21006</t>
  </si>
  <si>
    <t>SIHLANGENE FISHING (PTY) LTD</t>
  </si>
  <si>
    <t>SPA21013</t>
  </si>
  <si>
    <t>Schooner View Fish Traders (Pty) Ltd</t>
  </si>
  <si>
    <t>SPA21014</t>
  </si>
  <si>
    <t>Fishermen Community of Sea Vista (Pty) Ltd</t>
  </si>
  <si>
    <t>SPA21016</t>
  </si>
  <si>
    <t>SPA21017</t>
  </si>
  <si>
    <t>AMAQHAWE ASELWANDLE (PTY) LTD</t>
  </si>
  <si>
    <t>SPA21018</t>
  </si>
  <si>
    <t>MAMLAMBO FISHING (PTY) LTD</t>
  </si>
  <si>
    <t>SPA21019</t>
  </si>
  <si>
    <t>SPA21021</t>
  </si>
  <si>
    <t>SPA21023</t>
  </si>
  <si>
    <t>SPA21028</t>
  </si>
  <si>
    <t>SPA21029</t>
  </si>
  <si>
    <t>SPA21030</t>
  </si>
  <si>
    <t>SPA21031</t>
  </si>
  <si>
    <t>SPA21042</t>
  </si>
  <si>
    <t>SPA21045</t>
  </si>
  <si>
    <t>MCR Fishing (Pty) Ltd</t>
  </si>
  <si>
    <t>SPA21048</t>
  </si>
  <si>
    <t>L and A Empire Holdings (Pty) Ltd</t>
  </si>
  <si>
    <t>SPA21049</t>
  </si>
  <si>
    <t>SPA21062</t>
  </si>
  <si>
    <t>SPA21070</t>
  </si>
  <si>
    <t>SPA21079</t>
  </si>
  <si>
    <t xml:space="preserve">All Seas Fishing </t>
  </si>
  <si>
    <t>SPA21082</t>
  </si>
  <si>
    <t>SPA21084</t>
  </si>
  <si>
    <t>SPA21085</t>
  </si>
  <si>
    <t>SPA21093</t>
  </si>
  <si>
    <t>Zwembesi Farm (Pty) Ltd</t>
  </si>
  <si>
    <t>SPA21094</t>
  </si>
  <si>
    <t>Ulwandle Lwethu Fishing CC</t>
  </si>
  <si>
    <t>SPA21100</t>
  </si>
  <si>
    <t>SPA21102</t>
  </si>
  <si>
    <t>SPA21104</t>
  </si>
  <si>
    <t>Dikela Holdings (PTY) LTD</t>
  </si>
  <si>
    <t>SPA21110</t>
  </si>
  <si>
    <t>TRADE WIND TRADING (PTY) LTD</t>
  </si>
  <si>
    <t>SPA21113</t>
  </si>
  <si>
    <t>SPA21114</t>
  </si>
  <si>
    <t>SPA21119</t>
  </si>
  <si>
    <t>FNT Enterprises (Pty) Ltd</t>
  </si>
  <si>
    <t>SPA21120</t>
  </si>
  <si>
    <t>Camissa Fishing (Pty)Ltd</t>
  </si>
  <si>
    <t>SPA21121</t>
  </si>
  <si>
    <t>GAIA FSHING (PTY) LTD</t>
  </si>
  <si>
    <t>SPA21123</t>
  </si>
  <si>
    <t>SPA21124</t>
  </si>
  <si>
    <t>SPA21125</t>
  </si>
  <si>
    <t>SPA21127</t>
  </si>
  <si>
    <t>SPA21132</t>
  </si>
  <si>
    <t>PLAN SEA (PTY) LTD</t>
  </si>
  <si>
    <t>SPA21133</t>
  </si>
  <si>
    <t>SPA21135</t>
  </si>
  <si>
    <t>SPA21136</t>
  </si>
  <si>
    <t>SPA21137</t>
  </si>
  <si>
    <t>Linomtha Fishing PTY)Ltd</t>
  </si>
  <si>
    <t>SPA21140</t>
  </si>
  <si>
    <t>Nelson The Seagull (Pty) Ltd</t>
  </si>
  <si>
    <t>SPA21143</t>
  </si>
  <si>
    <t>Mossel Bay Fishing (Pty) Ltd</t>
  </si>
  <si>
    <t>SPA21145</t>
  </si>
  <si>
    <t>MFV Bella Prima Vessel Company (Pty) Ltd</t>
  </si>
  <si>
    <t>SPA21147</t>
  </si>
  <si>
    <t>UPCOMING MARINE</t>
  </si>
  <si>
    <t>SPA21148</t>
  </si>
  <si>
    <t>SPA21149</t>
  </si>
  <si>
    <t>SPA21151</t>
  </si>
  <si>
    <t>SPA21153</t>
  </si>
  <si>
    <t>SPA21156</t>
  </si>
  <si>
    <t>SPA21158</t>
  </si>
  <si>
    <t>SPA21161</t>
  </si>
  <si>
    <t>Newborn Fishing (Pty) Ltd</t>
  </si>
  <si>
    <t>SPA21177</t>
  </si>
  <si>
    <t>SPA21178</t>
  </si>
  <si>
    <t xml:space="preserve"> Mnatha Marine Technologies (Pty) Ltd</t>
  </si>
  <si>
    <t>SPA21180</t>
  </si>
  <si>
    <t>Dried Ocean Products (Pty) Ltd</t>
  </si>
  <si>
    <t>SPA21181</t>
  </si>
  <si>
    <t>SPA21186</t>
  </si>
  <si>
    <t>West Coast Ranch Projects and Consulting (Pty)Ltd</t>
  </si>
  <si>
    <t>SPA21187</t>
  </si>
  <si>
    <t>SPA21193</t>
  </si>
  <si>
    <t>UMNATHA FISHING (PTY) LTD</t>
  </si>
  <si>
    <t>SPA21194</t>
  </si>
  <si>
    <t>DAMASCUS HOLDING</t>
  </si>
  <si>
    <t>SPA21196</t>
  </si>
  <si>
    <t>SPA21200</t>
  </si>
  <si>
    <t>Imperial Crown Trading 398 (Pty) Ltd</t>
  </si>
  <si>
    <t>SPA21203</t>
  </si>
  <si>
    <t>SPA21208</t>
  </si>
  <si>
    <t>Turquoise Fishing (PTY) lTD</t>
  </si>
  <si>
    <t>SPA21209</t>
  </si>
  <si>
    <t>SPA21210</t>
  </si>
  <si>
    <t>SPA21211</t>
  </si>
  <si>
    <t>BENGUELA FISH SHOP</t>
  </si>
  <si>
    <t>SPA21213</t>
  </si>
  <si>
    <t>RUNTU EMPLOYESS (PTY) LTD</t>
  </si>
  <si>
    <t>SPA21214</t>
  </si>
  <si>
    <t>SPA21215</t>
  </si>
  <si>
    <t>SPA21216</t>
  </si>
  <si>
    <t>SPA21217</t>
  </si>
  <si>
    <t>Maqajana Fishing (Pty) ltd</t>
  </si>
  <si>
    <t>SPA21219</t>
  </si>
  <si>
    <t>GLOBAL MANAGEMENT SERVICES (PTY) LTD</t>
  </si>
  <si>
    <t>SPA21223</t>
  </si>
  <si>
    <t>SPA21225</t>
  </si>
  <si>
    <t>BUSINESS COMPLIANCE ADVISORS (PTY) Ltd</t>
  </si>
  <si>
    <t>SPA21226</t>
  </si>
  <si>
    <t>MARINE EMPOWERMENT (PTY) LTD</t>
  </si>
  <si>
    <t>SPA21227</t>
  </si>
  <si>
    <t>Bowline Fishing Veldriff</t>
  </si>
  <si>
    <t>SPA21230</t>
  </si>
  <si>
    <t>SPA21231</t>
  </si>
  <si>
    <t>Garlinton Investments (Pty) Ltd</t>
  </si>
  <si>
    <t>SPA21237</t>
  </si>
  <si>
    <t>Gwaza Corporation (Pty) Ltd</t>
  </si>
  <si>
    <t>SPA21239</t>
  </si>
  <si>
    <t>SPA21241</t>
  </si>
  <si>
    <t>OPPIBALL TRADING AND INVESTMENTS PTY LTD</t>
  </si>
  <si>
    <t>SPA21242</t>
  </si>
  <si>
    <t>SPA21245</t>
  </si>
  <si>
    <t>Inxweme Lentlanzi Distributors</t>
  </si>
  <si>
    <t>SPA21247</t>
  </si>
  <si>
    <t>GENISIS FISHING (PTY) LTD</t>
  </si>
  <si>
    <t>SPA21250</t>
  </si>
  <si>
    <t>BORDERLINE INDUSTRIES (PTY)LTD</t>
  </si>
  <si>
    <t>SPA21251</t>
  </si>
  <si>
    <t>STRUISBAAI VISSERSVERENIGING</t>
  </si>
  <si>
    <t>SPA21257</t>
  </si>
  <si>
    <t>Moon Light Fishing Velddrif</t>
  </si>
  <si>
    <t>SPA21258</t>
  </si>
  <si>
    <t>XCOT (PTY) Ltd</t>
  </si>
  <si>
    <t>SPA21259</t>
  </si>
  <si>
    <t>SPA21262</t>
  </si>
  <si>
    <t>HAWSTON SEA MOUNTAIN (PTY) LTD</t>
  </si>
  <si>
    <t>SPA21263</t>
  </si>
  <si>
    <t>SHONALANGA FISHERIES CC</t>
  </si>
  <si>
    <t>SPA21264</t>
  </si>
  <si>
    <t>Elethu Fishing (Pty) Ltd</t>
  </si>
  <si>
    <t>SPA21265</t>
  </si>
  <si>
    <t>Colombine Community Projects</t>
  </si>
  <si>
    <t>SPA21266</t>
  </si>
  <si>
    <t>SPA21268</t>
  </si>
  <si>
    <t>MASALA FISHING (PTY) LTD</t>
  </si>
  <si>
    <t>SPA21269</t>
  </si>
  <si>
    <t>YOUR STYLE FASHIONS AND HOMEWARE (PTY) LTD</t>
  </si>
  <si>
    <t>SPA21270</t>
  </si>
  <si>
    <t>Castle Hill Fishing Company (Pty) Ltd</t>
  </si>
  <si>
    <t>SPA21271</t>
  </si>
  <si>
    <t>SPA21275</t>
  </si>
  <si>
    <t>MASMANYANE FISHING (PTY) LTD</t>
  </si>
  <si>
    <t>SPA21277</t>
  </si>
  <si>
    <t>Nossab Vervoer (Pty Ltd)</t>
  </si>
  <si>
    <t>SPA21280</t>
  </si>
  <si>
    <t>SPA21281</t>
  </si>
  <si>
    <t>SPA21283</t>
  </si>
  <si>
    <t>KERRYKEEL INVESTMENTS 518 PTY LTD</t>
  </si>
  <si>
    <t>SPA21285</t>
  </si>
  <si>
    <t>SPA21291</t>
  </si>
  <si>
    <t>SPA21296</t>
  </si>
  <si>
    <t>SPA21297</t>
  </si>
  <si>
    <t>SPA21304</t>
  </si>
  <si>
    <t>SPA21307</t>
  </si>
  <si>
    <t>SPA21308</t>
  </si>
  <si>
    <t>Tahiti Fishing (PTY) ltd</t>
  </si>
  <si>
    <t>SPA21310</t>
  </si>
  <si>
    <t>SPA21311</t>
  </si>
  <si>
    <t>SPA21314</t>
  </si>
  <si>
    <t>SPA21315</t>
  </si>
  <si>
    <t>Oppikaai Restaurant (Pty)Ltd</t>
  </si>
  <si>
    <t>SPA21316</t>
  </si>
  <si>
    <t>UKUQALA TRADING CC</t>
  </si>
  <si>
    <t>SPA21319</t>
  </si>
  <si>
    <t>J C M FISHING PTY LTD</t>
  </si>
  <si>
    <t>SPA21321</t>
  </si>
  <si>
    <t>SPOT - ON DEALS FORTY ONE CC</t>
  </si>
  <si>
    <t>SPA21322</t>
  </si>
  <si>
    <t>ELECMATIX GENERAL</t>
  </si>
  <si>
    <t>SPA21323</t>
  </si>
  <si>
    <t>DELMAR MARINE</t>
  </si>
  <si>
    <t>SPA21324</t>
  </si>
  <si>
    <t>SPA21326</t>
  </si>
  <si>
    <t>SPA21328</t>
  </si>
  <si>
    <t>K J M FISHERIES</t>
  </si>
  <si>
    <t>SPA21329</t>
  </si>
  <si>
    <t>Siphumelele fishing (PTY)LTD</t>
  </si>
  <si>
    <t>SPA21330</t>
  </si>
  <si>
    <t>Limilo Fishers (Pty) Ltd</t>
  </si>
  <si>
    <t>SPA21331</t>
  </si>
  <si>
    <t>BAYETE FISHING (PTY) LTD</t>
  </si>
  <si>
    <t>SPA21332</t>
  </si>
  <si>
    <t>GOUD RIWWE VISSERVROUE (PTY) LTD</t>
  </si>
  <si>
    <t>SPA21333</t>
  </si>
  <si>
    <t>SEAGULL ZONE (PTY) LTD</t>
  </si>
  <si>
    <t>SPA21337</t>
  </si>
  <si>
    <t>SPA21339</t>
  </si>
  <si>
    <t>SPA21342</t>
  </si>
  <si>
    <t>SPA21344</t>
  </si>
  <si>
    <t>Allied Fishing (PTY) LTD</t>
  </si>
  <si>
    <t>SPA21346</t>
  </si>
  <si>
    <t>Ukuloba Pescar Fishing Enterprise Pty(Ltd)</t>
  </si>
  <si>
    <t>SPA21347</t>
  </si>
  <si>
    <t>Seeweg Visserye (pty)LTD</t>
  </si>
  <si>
    <t>SPA21348</t>
  </si>
  <si>
    <t>Muke Construction &amp; Projects</t>
  </si>
  <si>
    <t>SPA21351</t>
  </si>
  <si>
    <t xml:space="preserve">Zanozuko Fishing </t>
  </si>
  <si>
    <t>SPA21354</t>
  </si>
  <si>
    <t>SPA21357</t>
  </si>
  <si>
    <t>Shopmate Fish Traders cc</t>
  </si>
  <si>
    <t>SPA21358</t>
  </si>
  <si>
    <t>SPA21359</t>
  </si>
  <si>
    <t>SPA21361</t>
  </si>
  <si>
    <t>SPA21365</t>
  </si>
  <si>
    <t>SPA21367</t>
  </si>
  <si>
    <t>Nompumelelo Solutions (Pty) Ltd</t>
  </si>
  <si>
    <t>SPA21370</t>
  </si>
  <si>
    <t>Villa De Wilmaresa</t>
  </si>
  <si>
    <t>SPA21371</t>
  </si>
  <si>
    <t>AMIABLE 8 TRADING (PTY)LTD</t>
  </si>
  <si>
    <t>SPA21372</t>
  </si>
  <si>
    <t>CEDESTIAL ENTERPRISES</t>
  </si>
  <si>
    <t>SPA21375</t>
  </si>
  <si>
    <t>SPA21377</t>
  </si>
  <si>
    <t>SPA21378</t>
  </si>
  <si>
    <t>SPA21381</t>
  </si>
  <si>
    <t>Cape Point Holdings (PTY) LTD</t>
  </si>
  <si>
    <t>SPA21382</t>
  </si>
  <si>
    <t>Saldanha Bay Fishing Industry</t>
  </si>
  <si>
    <t>SPA21383</t>
  </si>
  <si>
    <t>Buffeljagsbaai Projects ( PTY) LTD</t>
  </si>
  <si>
    <t>SPA21385</t>
  </si>
  <si>
    <t>SPA21386</t>
  </si>
  <si>
    <t>SPA21389</t>
  </si>
  <si>
    <t>Gansbaai Abalone(Pty)Ltd</t>
  </si>
  <si>
    <t>SPA21390</t>
  </si>
  <si>
    <t>Shark Diving Gansbaai CC</t>
  </si>
  <si>
    <t>SPA21392</t>
  </si>
  <si>
    <t>CHALLENGER FISHERIES (PTY) LTD</t>
  </si>
  <si>
    <t>SPA21393</t>
  </si>
  <si>
    <t>PHAMBILE MAKHOSIKAZI (PTY) LTD</t>
  </si>
  <si>
    <t>SPA21394</t>
  </si>
  <si>
    <t>CEBOLETU FISHING (PTY) LTD</t>
  </si>
  <si>
    <t>SPA21395</t>
  </si>
  <si>
    <t xml:space="preserve">Beyond Fishing (PTY) Ltd </t>
  </si>
  <si>
    <t>SPA21396</t>
  </si>
  <si>
    <t>K2021931076</t>
  </si>
  <si>
    <t>SPA21397</t>
  </si>
  <si>
    <t>Pirah Trading Enterprise</t>
  </si>
  <si>
    <t>SPA21401</t>
  </si>
  <si>
    <t>SPA21402</t>
  </si>
  <si>
    <t>MandlaWelding And Fabrication(PTY)Ltd</t>
  </si>
  <si>
    <t>SPA21403</t>
  </si>
  <si>
    <t>K2021581204</t>
  </si>
  <si>
    <t>SPA21404</t>
  </si>
  <si>
    <t>SEA WOMEN INVESTMENTS (PTY) LTD</t>
  </si>
  <si>
    <t>SPA21408</t>
  </si>
  <si>
    <t>SHQ HOLDINGS</t>
  </si>
  <si>
    <t>SPA21410</t>
  </si>
  <si>
    <t>Orange River Fishing Pty Ltd</t>
  </si>
  <si>
    <t>SPA21411</t>
  </si>
  <si>
    <t>Sikulugele IIshishini</t>
  </si>
  <si>
    <t>SPA21412</t>
  </si>
  <si>
    <t>Cutlass Fishing (Pty)Ltd</t>
  </si>
  <si>
    <t>SPA21413</t>
  </si>
  <si>
    <t>SPA21415</t>
  </si>
  <si>
    <t>Oppie vis kaai visserye(PTY)LTD</t>
  </si>
  <si>
    <t>Final score  for A/C only</t>
  </si>
  <si>
    <t>AvgOfANNUAL_AVERAGE SHARE PRICE</t>
  </si>
  <si>
    <t>CATB</t>
  </si>
  <si>
    <t>CATC</t>
  </si>
  <si>
    <t>APP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</si>
</sst>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3D3D3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4" fillId="5" borderId="0"/>
    <xf numFmtId="0" fontId="2" fillId="0" borderId="0"/>
    <xf numFmtId="0" fontId="2" fillId="0" borderId="0"/>
  </cellStyleXfs>
  <cellXfs count="15">
    <xf numFmtId="0" fontId="0" fillId="0" borderId="0" xfId="0"/>
    <xf numFmtId="0" fontId="3" fillId="3" borderId="1" xfId="2" applyFont="1" applyFill="1" applyBorder="1" applyAlignment="1" applyProtection="1">
      <alignment horizontal="center"/>
    </xf>
    <xf numFmtId="0" fontId="3" fillId="3" borderId="1" xfId="4" applyFont="1" applyFill="1" applyBorder="1" applyAlignment="1" applyProtection="1">
      <alignment horizontal="center"/>
    </xf>
    <xf numFmtId="0" fontId="3" fillId="3" borderId="3" xfId="2" applyFont="1" applyFill="1" applyBorder="1" applyAlignment="1" applyProtection="1">
      <alignment horizontal="center"/>
    </xf>
    <xf numFmtId="0" fontId="0" fillId="4" borderId="0" xfId="0" applyFill="1" applyProtection="1"/>
    <xf numFmtId="0" fontId="0" fillId="0" borderId="0" xfId="0" applyProtection="1"/>
    <xf numFmtId="164" fontId="0" fillId="0" borderId="0" xfId="0" applyNumberFormat="1" applyProtection="1"/>
    <xf numFmtId="0" fontId="1" fillId="2" borderId="0" xfId="1" applyProtection="1"/>
    <xf numFmtId="0" fontId="1" fillId="2" borderId="0" xfId="1" applyAlignment="1" applyProtection="1">
      <alignment horizontal="left"/>
    </xf>
    <xf numFmtId="0" fontId="3" fillId="3" borderId="1" xfId="2" applyFont="1" applyFill="1" applyBorder="1" applyAlignment="1" applyProtection="1">
      <alignment horizontal="center" vertical="center"/>
    </xf>
    <xf numFmtId="0" fontId="3" fillId="3" borderId="3" xfId="2" applyFont="1" applyFill="1" applyBorder="1" applyAlignment="1" applyProtection="1">
      <alignment horizontal="center" vertical="center" wrapText="1"/>
    </xf>
    <xf numFmtId="0" fontId="1" fillId="2" borderId="0" xfId="1" applyAlignment="1" applyProtection="1">
      <alignment wrapText="1"/>
    </xf>
    <xf numFmtId="0" fontId="3" fillId="0" borderId="2" xfId="5" applyFont="1" applyFill="1" applyBorder="1" applyAlignment="1" applyProtection="1">
      <alignment wrapText="1"/>
    </xf>
    <xf numFmtId="0" fontId="0" fillId="0" borderId="0" xfId="0" applyAlignment="1" applyProtection="1">
      <alignment horizontal="center"/>
    </xf>
    <xf numFmtId="0" fontId="0" fillId="0" borderId="4" xfId="0" applyBorder="1" applyProtection="1"/>
  </cellXfs>
  <cellStyles count="6">
    <cellStyle name="Good" xfId="1" builtinId="26"/>
    <cellStyle name="headerStyle" xfId="3" xr:uid="{00000000-0005-0000-0000-000001000000}"/>
    <cellStyle name="Normal" xfId="0" builtinId="0"/>
    <cellStyle name="Normal_Sheet1" xfId="2" xr:uid="{00000000-0005-0000-0000-000003000000}"/>
    <cellStyle name="Normal_Sheet2" xfId="4" xr:uid="{00000000-0005-0000-0000-000004000000}"/>
    <cellStyle name="Normal_Sheet2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anet%20backup/PELAGIC%20WORKING%20GROUP/SPWG/SPWG%202021/FRAP/scoring/Final%20score/Master%20file%20CATs%20TACs%20and%20CATCH%20FRAP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anchovy"/>
      <sheetName val="all sardine"/>
      <sheetName val="CAT A Data and TAC Summed"/>
      <sheetName val="ANCH CAT B"/>
      <sheetName val="ANCH CAT C"/>
      <sheetName val="SARD CAT B"/>
      <sheetName val="SARD CAT C"/>
    </sheetNames>
    <sheetDataSet>
      <sheetData sheetId="0">
        <row r="1">
          <cell r="B1" t="str">
            <v xml:space="preserve">Anch App </v>
          </cell>
          <cell r="C1" t="str">
            <v>Entity name</v>
          </cell>
        </row>
        <row r="2">
          <cell r="B2" t="str">
            <v>SPA21001</v>
          </cell>
          <cell r="C2" t="str">
            <v>Balobi Processors (Pty) Ltd</v>
          </cell>
        </row>
        <row r="3">
          <cell r="B3" t="str">
            <v>SPA21020</v>
          </cell>
          <cell r="C3" t="str">
            <v>Ntshonalanga Fishing (Pty) Ltd</v>
          </cell>
        </row>
        <row r="4">
          <cell r="B4" t="str">
            <v>SPA21022</v>
          </cell>
          <cell r="C4" t="str">
            <v>82 Boundary Road CC</v>
          </cell>
        </row>
        <row r="5">
          <cell r="B5" t="str">
            <v>SPA21024</v>
          </cell>
          <cell r="C5" t="str">
            <v>The Cape Peninsula Linefisherman CC</v>
          </cell>
        </row>
        <row r="6">
          <cell r="B6" t="str">
            <v>SPA21025</v>
          </cell>
          <cell r="C6" t="str">
            <v>Sea Point Fishing CC</v>
          </cell>
        </row>
        <row r="7">
          <cell r="B7" t="str">
            <v>SPA21026</v>
          </cell>
          <cell r="C7" t="str">
            <v>Ixia Trading 501 (Pty) Ltd</v>
          </cell>
        </row>
        <row r="8">
          <cell r="B8" t="str">
            <v>SPA21033</v>
          </cell>
          <cell r="C8" t="str">
            <v>Gansbaai Marine (Pty) Ltd</v>
          </cell>
        </row>
        <row r="9">
          <cell r="B9" t="str">
            <v>SPA21035</v>
          </cell>
          <cell r="C9" t="str">
            <v>JC Fishing CC</v>
          </cell>
        </row>
        <row r="10">
          <cell r="B10" t="str">
            <v>SPA21036</v>
          </cell>
          <cell r="C10" t="str">
            <v>Combined Fishing Enterprises (Pty) Ltd</v>
          </cell>
        </row>
        <row r="11">
          <cell r="B11" t="str">
            <v>SPA21037</v>
          </cell>
          <cell r="C11" t="str">
            <v>Premier Fishing SA</v>
          </cell>
        </row>
        <row r="12">
          <cell r="B12" t="str">
            <v>SPA21040</v>
          </cell>
          <cell r="C12" t="str">
            <v>West Point Fishing Corporation (Pty)Ltd</v>
          </cell>
        </row>
        <row r="13">
          <cell r="B13" t="str">
            <v>SPA21044</v>
          </cell>
          <cell r="C13" t="str">
            <v>Azanian Fishing (Pty) Ltd</v>
          </cell>
        </row>
        <row r="14">
          <cell r="B14" t="str">
            <v>SPA21046</v>
          </cell>
          <cell r="C14" t="str">
            <v>LETAP FISHING CC</v>
          </cell>
        </row>
        <row r="15">
          <cell r="B15" t="str">
            <v>SPA21047</v>
          </cell>
          <cell r="C15" t="str">
            <v>Sea Harvest Corporation (Pty) Ltd</v>
          </cell>
        </row>
        <row r="16">
          <cell r="B16" t="str">
            <v>SPA21052</v>
          </cell>
          <cell r="C16" t="str">
            <v>Noordbaai Vissers (Pty) Ltd</v>
          </cell>
        </row>
        <row r="17">
          <cell r="B17" t="str">
            <v>SPA21053</v>
          </cell>
          <cell r="C17" t="str">
            <v>Masomelele Fishing (Pty) Ltd</v>
          </cell>
        </row>
        <row r="18">
          <cell r="B18" t="str">
            <v>SPA21056</v>
          </cell>
          <cell r="C18" t="str">
            <v>Sinethemba Fishing CC</v>
          </cell>
        </row>
        <row r="19">
          <cell r="B19" t="str">
            <v>SPA21060</v>
          </cell>
          <cell r="C19" t="str">
            <v>Amawandle Pelagic (Pty) Ltd</v>
          </cell>
        </row>
        <row r="20">
          <cell r="B20" t="str">
            <v>SPA21059</v>
          </cell>
          <cell r="C20" t="str">
            <v>Komicx Products (Pty) Ltd</v>
          </cell>
        </row>
        <row r="21">
          <cell r="B21" t="str">
            <v>SPA21058</v>
          </cell>
          <cell r="C21" t="str">
            <v>Ithuba Yethu Fishing (Pty)Ltd</v>
          </cell>
        </row>
        <row r="22">
          <cell r="B22" t="str">
            <v>SPA21279</v>
          </cell>
          <cell r="C22" t="str">
            <v>South East Atlantic Sea Products (PTY) LTD</v>
          </cell>
        </row>
        <row r="23">
          <cell r="B23" t="str">
            <v>SPA21057</v>
          </cell>
          <cell r="C23" t="str">
            <v>Lucky Star Limited</v>
          </cell>
        </row>
        <row r="24">
          <cell r="B24" t="str">
            <v>SPA21066</v>
          </cell>
          <cell r="C24" t="str">
            <v>Trakprops 22 Pty Ltd</v>
          </cell>
        </row>
        <row r="25">
          <cell r="B25" t="str">
            <v>SPA21069</v>
          </cell>
          <cell r="C25" t="str">
            <v>Dyer Eiland Visserye (Pty) Ltd</v>
          </cell>
        </row>
        <row r="26">
          <cell r="B26" t="str">
            <v>SPA21038</v>
          </cell>
          <cell r="C26" t="str">
            <v>Edwards Fishing CC</v>
          </cell>
        </row>
        <row r="27">
          <cell r="B27" t="str">
            <v>SPA21077</v>
          </cell>
          <cell r="C27" t="str">
            <v>Meermin Visserye (Pty) Ltd</v>
          </cell>
        </row>
        <row r="28">
          <cell r="B28" t="str">
            <v>SPA21078</v>
          </cell>
          <cell r="C28" t="str">
            <v>Jaffa's Bay Fishing CC</v>
          </cell>
        </row>
        <row r="29">
          <cell r="B29" t="str">
            <v>SPA21080</v>
          </cell>
          <cell r="C29" t="str">
            <v>CAPE PILCHARD PIONEER CC</v>
          </cell>
        </row>
        <row r="30">
          <cell r="B30" t="str">
            <v>SPA21083</v>
          </cell>
          <cell r="C30" t="str">
            <v>Fisherman Fresh CC</v>
          </cell>
        </row>
        <row r="31">
          <cell r="B31" t="str">
            <v>SPA21092</v>
          </cell>
          <cell r="C31" t="str">
            <v>Impala Fishing (Pty) Ltd</v>
          </cell>
        </row>
        <row r="32">
          <cell r="B32" t="str">
            <v>SPA21095</v>
          </cell>
          <cell r="C32" t="str">
            <v>Visko Sea Products (Pty) Ltd</v>
          </cell>
        </row>
        <row r="33">
          <cell r="B33" t="str">
            <v>SPA21101</v>
          </cell>
          <cell r="C33" t="str">
            <v>Soundprops 1167 Investments (Pty) Ltd</v>
          </cell>
        </row>
        <row r="34">
          <cell r="B34" t="str">
            <v>SPA21103</v>
          </cell>
          <cell r="C34" t="str">
            <v>Umzamani Fishing CC</v>
          </cell>
        </row>
        <row r="35">
          <cell r="B35" t="str">
            <v>SPA21109</v>
          </cell>
          <cell r="C35" t="str">
            <v>Eyethu Fishing (Pty) Ltd</v>
          </cell>
        </row>
        <row r="36">
          <cell r="B36" t="str">
            <v>SPA21115</v>
          </cell>
          <cell r="C36" t="str">
            <v>Khulani Fishing (Pty) Ltd</v>
          </cell>
        </row>
        <row r="37">
          <cell r="B37" t="str">
            <v>SPA21118</v>
          </cell>
          <cell r="C37" t="str">
            <v>Pelagic Fishing Enterprises (Pty) Ltd</v>
          </cell>
        </row>
        <row r="38">
          <cell r="B38" t="str">
            <v>SPA21284</v>
          </cell>
          <cell r="C38" t="str">
            <v>Ithemba Labantu Fishing (PTY) LTD</v>
          </cell>
        </row>
        <row r="39">
          <cell r="B39" t="str">
            <v>SPA21129</v>
          </cell>
          <cell r="C39" t="str">
            <v>Jaloersbaai (PTY)Ltd</v>
          </cell>
        </row>
        <row r="40">
          <cell r="B40" t="str">
            <v>SPA21131</v>
          </cell>
          <cell r="C40" t="str">
            <v>V M YOUNG VISSERYE Bk</v>
          </cell>
        </row>
        <row r="41">
          <cell r="B41" t="str">
            <v>SPA21064</v>
          </cell>
          <cell r="C41" t="str">
            <v>Umzamowethu (Oyster Bay) Fishermans Corporation</v>
          </cell>
        </row>
        <row r="42">
          <cell r="B42" t="str">
            <v>SPA21299</v>
          </cell>
          <cell r="C42" t="str">
            <v>Community Processors and Distributors (PTY) LTD</v>
          </cell>
        </row>
        <row r="43">
          <cell r="B43" t="str">
            <v>SPA21155</v>
          </cell>
          <cell r="C43" t="str">
            <v>Penguin Visserye cc</v>
          </cell>
        </row>
        <row r="44">
          <cell r="B44" t="str">
            <v>SPA21157</v>
          </cell>
          <cell r="C44" t="str">
            <v>Mount Pleasant Fishing (Pty) Ltd</v>
          </cell>
        </row>
        <row r="45">
          <cell r="B45" t="str">
            <v>SPA21162</v>
          </cell>
          <cell r="C45" t="str">
            <v>Ukloba Fishing (Pty) Ltd</v>
          </cell>
        </row>
        <row r="46">
          <cell r="B46" t="str">
            <v>SPA21168</v>
          </cell>
          <cell r="C46" t="str">
            <v>Bluefin Holdings Pty Ltd</v>
          </cell>
        </row>
        <row r="47">
          <cell r="B47" t="str">
            <v>SPA21175</v>
          </cell>
          <cell r="C47" t="str">
            <v>Yoluntu Sea Products cc</v>
          </cell>
        </row>
        <row r="48">
          <cell r="B48" t="str">
            <v>SPA21182</v>
          </cell>
          <cell r="C48" t="str">
            <v>Bayana Bayana Fishing CC</v>
          </cell>
        </row>
        <row r="49">
          <cell r="B49" t="str">
            <v>SPA21138</v>
          </cell>
          <cell r="C49" t="str">
            <v>Extra Dimensions 70 (Pty) Ltd</v>
          </cell>
        </row>
        <row r="50">
          <cell r="B50" t="str">
            <v>SPA21191</v>
          </cell>
          <cell r="C50" t="str">
            <v>Mayibuye Fishing (Pty) Ltd</v>
          </cell>
        </row>
        <row r="51">
          <cell r="B51" t="str">
            <v>SPA21199</v>
          </cell>
          <cell r="C51" t="str">
            <v>Arniston Fish Processors (Pty) Ltd</v>
          </cell>
        </row>
        <row r="52">
          <cell r="B52" t="str">
            <v>SPA21205</v>
          </cell>
          <cell r="C52" t="str">
            <v>Offshore Fishing company</v>
          </cell>
        </row>
        <row r="53">
          <cell r="B53" t="str">
            <v>SPA21229</v>
          </cell>
          <cell r="C53" t="str">
            <v>Risar Fishing CC</v>
          </cell>
        </row>
        <row r="54">
          <cell r="B54" t="str">
            <v>SPA21218</v>
          </cell>
          <cell r="C54" t="str">
            <v>Sceptre Fishing (Pty) Ltd</v>
          </cell>
        </row>
        <row r="55">
          <cell r="B55" t="str">
            <v>SPA21233</v>
          </cell>
          <cell r="C55" t="str">
            <v>Zimele Fishing Enterprises cc</v>
          </cell>
        </row>
        <row r="56">
          <cell r="B56" t="str">
            <v>SPA21234</v>
          </cell>
          <cell r="C56" t="str">
            <v>Al-Aman Fishing cc</v>
          </cell>
        </row>
        <row r="57">
          <cell r="B57" t="str">
            <v>SPA21235</v>
          </cell>
          <cell r="C57" t="str">
            <v>Pioneer Fishing (West Coast) (Pty) Ltd</v>
          </cell>
        </row>
        <row r="58">
          <cell r="B58" t="str">
            <v>SPA21183</v>
          </cell>
          <cell r="C58" t="str">
            <v>HS Williams Fishing CC</v>
          </cell>
        </row>
        <row r="59">
          <cell r="B59" t="str">
            <v>SPA21303</v>
          </cell>
          <cell r="C59" t="str">
            <v>Stamatis Fishing cc</v>
          </cell>
        </row>
        <row r="60">
          <cell r="B60" t="str">
            <v>SPA21240</v>
          </cell>
          <cell r="C60" t="str">
            <v>Phakamisa Fishing (Pty) Ltd</v>
          </cell>
        </row>
        <row r="61">
          <cell r="B61" t="str">
            <v>SPA21244</v>
          </cell>
          <cell r="C61" t="str">
            <v xml:space="preserve">Trademane (Pty) Ltd </v>
          </cell>
        </row>
        <row r="62">
          <cell r="B62" t="str">
            <v>SPA21248</v>
          </cell>
          <cell r="C62" t="str">
            <v xml:space="preserve">ULWANDLE FISHING </v>
          </cell>
        </row>
        <row r="63">
          <cell r="B63" t="str">
            <v>SPA21202</v>
          </cell>
          <cell r="C63" t="str">
            <v>Paternoster Vissery Pty Ltd</v>
          </cell>
        </row>
        <row r="64">
          <cell r="B64" t="str">
            <v>SPA21179</v>
          </cell>
          <cell r="C64" t="str">
            <v>Raaff Fisheries CC</v>
          </cell>
        </row>
        <row r="65">
          <cell r="B65" t="str">
            <v>SPA21276</v>
          </cell>
          <cell r="C65" t="str">
            <v>Basic Trading Company (Pty) Ltd</v>
          </cell>
        </row>
        <row r="66">
          <cell r="B66" t="str">
            <v>SPA21096</v>
          </cell>
          <cell r="C66" t="str">
            <v>Tiradeprops 153 (Pty) Ltd</v>
          </cell>
        </row>
        <row r="67">
          <cell r="B67" t="str">
            <v>SPA21286</v>
          </cell>
          <cell r="C67" t="str">
            <v>Cape Fish Processors Pty Ltd</v>
          </cell>
        </row>
        <row r="68">
          <cell r="B68" t="str">
            <v>SPA21298</v>
          </cell>
          <cell r="C68" t="str">
            <v>Afro Fishing Workers (Pty) Ltd</v>
          </cell>
        </row>
        <row r="69">
          <cell r="B69" t="str">
            <v>SPA21345</v>
          </cell>
          <cell r="C69" t="str">
            <v>Okuselwandle Fishing CC</v>
          </cell>
        </row>
        <row r="70">
          <cell r="B70" t="str">
            <v>SPA21350</v>
          </cell>
          <cell r="C70" t="str">
            <v>Laaggety Visserye CC</v>
          </cell>
        </row>
        <row r="71">
          <cell r="B71" t="str">
            <v>SPA21352</v>
          </cell>
          <cell r="C71" t="str">
            <v>Reiger Visserye BK</v>
          </cell>
        </row>
        <row r="72">
          <cell r="B72" t="str">
            <v>SPA21356</v>
          </cell>
          <cell r="C72" t="str">
            <v>MARION DAWN FISHING CC</v>
          </cell>
        </row>
        <row r="73">
          <cell r="B73" t="str">
            <v>SPA21327</v>
          </cell>
          <cell r="C73" t="str">
            <v>Eigelaars Bote (Pty) Ltd</v>
          </cell>
        </row>
        <row r="74">
          <cell r="B74" t="str">
            <v>SPA21362</v>
          </cell>
          <cell r="C74" t="str">
            <v>J ENGELBRECHT VISSERYE</v>
          </cell>
        </row>
        <row r="75">
          <cell r="B75" t="str">
            <v>SPA21363</v>
          </cell>
          <cell r="C75" t="str">
            <v>Manatrade2049 CC</v>
          </cell>
        </row>
        <row r="76">
          <cell r="B76" t="str">
            <v>SPA21379</v>
          </cell>
          <cell r="C76" t="str">
            <v>Dromedaris Visserye Limited</v>
          </cell>
        </row>
        <row r="77">
          <cell r="B77" t="str">
            <v>SPA21364</v>
          </cell>
          <cell r="C77" t="str">
            <v>Palm Springs Fishing</v>
          </cell>
        </row>
        <row r="78">
          <cell r="B78" t="str">
            <v>SPA21366</v>
          </cell>
          <cell r="C78" t="str">
            <v>Latief Albertyn Fisheries</v>
          </cell>
        </row>
        <row r="79">
          <cell r="B79" t="str">
            <v>SPA21384</v>
          </cell>
          <cell r="C79" t="str">
            <v>Marinata Visser Vroue Organisasie CC</v>
          </cell>
        </row>
        <row r="80">
          <cell r="B80" t="str">
            <v>SPA21002</v>
          </cell>
          <cell r="C80" t="str">
            <v>Rustee (Pty) Ltd</v>
          </cell>
        </row>
        <row r="81">
          <cell r="B81" t="str">
            <v>SPA21003</v>
          </cell>
          <cell r="C81" t="str">
            <v>Balobi Fishing Enterprises ( PTY) LTD</v>
          </cell>
        </row>
        <row r="82">
          <cell r="B82" t="str">
            <v>SPA21004</v>
          </cell>
          <cell r="C82" t="str">
            <v>LM FISHERIES (PTY) LTD</v>
          </cell>
        </row>
        <row r="83">
          <cell r="B83" t="str">
            <v>SPA21005</v>
          </cell>
          <cell r="C83" t="str">
            <v>The Jenny Fishing Enterprises (Pty) Ltd</v>
          </cell>
        </row>
        <row r="84">
          <cell r="B84" t="str">
            <v>SPA21007</v>
          </cell>
          <cell r="C84" t="str">
            <v>MTV Fishing St Francis Bay (Pty) Ltd</v>
          </cell>
        </row>
        <row r="85">
          <cell r="B85" t="str">
            <v>SPA21008</v>
          </cell>
          <cell r="C85" t="str">
            <v>Trawl Investments CC</v>
          </cell>
        </row>
        <row r="86">
          <cell r="B86" t="str">
            <v>SPA21009</v>
          </cell>
          <cell r="C86" t="str">
            <v>GGA Fishing Enterprizes (Pty) Ltd</v>
          </cell>
        </row>
        <row r="87">
          <cell r="B87" t="str">
            <v>SPA21010</v>
          </cell>
          <cell r="C87" t="str">
            <v>El Calamar (Pty) Ltd</v>
          </cell>
        </row>
        <row r="88">
          <cell r="B88" t="str">
            <v>SPA21011</v>
          </cell>
          <cell r="C88" t="str">
            <v>INGWE EMNYAMA FISHING ENTERPRISES (PTY) LTD</v>
          </cell>
        </row>
        <row r="89">
          <cell r="B89" t="str">
            <v>SPA21012</v>
          </cell>
          <cell r="C89" t="str">
            <v>Interfish (Pty) Ltd</v>
          </cell>
        </row>
        <row r="90">
          <cell r="B90" t="str">
            <v>SPA21015</v>
          </cell>
          <cell r="C90" t="str">
            <v>Merca Fishing (Pty) Ltd</v>
          </cell>
        </row>
        <row r="91">
          <cell r="B91" t="str">
            <v>SPA21027</v>
          </cell>
          <cell r="C91" t="str">
            <v>Biz Afrika 1504 (Pty) Ltd</v>
          </cell>
        </row>
        <row r="92">
          <cell r="B92" t="str">
            <v>SPA21032</v>
          </cell>
          <cell r="C92" t="str">
            <v>Allie-Vis Fishing Enterprises cc</v>
          </cell>
        </row>
        <row r="93">
          <cell r="B93" t="str">
            <v>SPA21054</v>
          </cell>
          <cell r="C93" t="str">
            <v>Safrika fishing cc</v>
          </cell>
        </row>
        <row r="94">
          <cell r="B94" t="str">
            <v>SPA21055</v>
          </cell>
          <cell r="C94" t="str">
            <v>Nati si Nako fishing cc</v>
          </cell>
        </row>
        <row r="95">
          <cell r="B95" t="str">
            <v>SPA21063</v>
          </cell>
          <cell r="C95" t="str">
            <v>During Visserye Bk</v>
          </cell>
        </row>
        <row r="96">
          <cell r="B96" t="str">
            <v>SPA21065</v>
          </cell>
          <cell r="C96" t="str">
            <v>BATSILVA (PTY) LTD</v>
          </cell>
        </row>
        <row r="97">
          <cell r="B97" t="str">
            <v>SPA21067</v>
          </cell>
          <cell r="C97" t="str">
            <v>Gibbiseps Visserye Pty Ltd</v>
          </cell>
        </row>
        <row r="98">
          <cell r="B98" t="str">
            <v>SPA21071</v>
          </cell>
          <cell r="C98" t="str">
            <v>AX FISHING (PTY) LTD</v>
          </cell>
        </row>
        <row r="99">
          <cell r="B99" t="str">
            <v>SPA21072</v>
          </cell>
          <cell r="C99" t="str">
            <v>AGULHAS FISHING (PTY) LTD</v>
          </cell>
        </row>
        <row r="100">
          <cell r="B100" t="str">
            <v>SPA21073</v>
          </cell>
          <cell r="C100" t="str">
            <v>Spring Forest Trading 295 CC</v>
          </cell>
        </row>
        <row r="101">
          <cell r="B101" t="str">
            <v>SPA21074</v>
          </cell>
          <cell r="C101" t="str">
            <v>T&amp;N Visserye Bk</v>
          </cell>
        </row>
        <row r="102">
          <cell r="B102" t="str">
            <v>SPA21075</v>
          </cell>
          <cell r="C102" t="str">
            <v>York Point Fisheries CC</v>
          </cell>
        </row>
        <row r="103">
          <cell r="B103" t="str">
            <v>SPA21076</v>
          </cell>
          <cell r="C103" t="str">
            <v>Julies Vissery Bk</v>
          </cell>
        </row>
        <row r="104">
          <cell r="B104" t="str">
            <v>SPA21088</v>
          </cell>
          <cell r="C104" t="str">
            <v>Chapmans Seafood Company (Pty) Ltd</v>
          </cell>
        </row>
        <row r="105">
          <cell r="B105" t="str">
            <v>SPA21098</v>
          </cell>
          <cell r="C105" t="str">
            <v>Amaqobela Fishing (Pty) Ltd</v>
          </cell>
        </row>
        <row r="106">
          <cell r="B106" t="str">
            <v>SPA21099</v>
          </cell>
          <cell r="C106" t="str">
            <v>J-BAY SQUID CATCHERS (PTY) LTD</v>
          </cell>
        </row>
        <row r="107">
          <cell r="B107" t="str">
            <v>SPA21111</v>
          </cell>
          <cell r="C107" t="str">
            <v>Nalitha Fishing Group Pty Limited</v>
          </cell>
        </row>
        <row r="108">
          <cell r="B108" t="str">
            <v>SPA21112</v>
          </cell>
          <cell r="C108" t="str">
            <v>AT ALL TIMES FISHING (PTY) LTD</v>
          </cell>
        </row>
        <row r="109">
          <cell r="B109" t="str">
            <v>SPA21126</v>
          </cell>
          <cell r="C109" t="str">
            <v>Atlantis Seafood Products (Pty) Ltd</v>
          </cell>
        </row>
        <row r="110">
          <cell r="B110" t="str">
            <v>SPA21128</v>
          </cell>
          <cell r="C110" t="str">
            <v>BIZ AFRIKA 32 (PTY)LTD</v>
          </cell>
        </row>
        <row r="111">
          <cell r="B111" t="str">
            <v>SPA21130</v>
          </cell>
          <cell r="C111" t="str">
            <v>Abba Langebaan Fishing CC</v>
          </cell>
        </row>
        <row r="112">
          <cell r="B112" t="str">
            <v>SPA21134</v>
          </cell>
          <cell r="C112" t="str">
            <v>Mictel Fishing cc</v>
          </cell>
        </row>
        <row r="113">
          <cell r="B113" t="str">
            <v>SPA21139</v>
          </cell>
          <cell r="C113" t="str">
            <v>Sizabantu Fishing Corpration (Pty) Ltd</v>
          </cell>
        </row>
        <row r="114">
          <cell r="B114" t="str">
            <v>SPA21141</v>
          </cell>
          <cell r="C114" t="str">
            <v>AFD FISHING CC</v>
          </cell>
        </row>
        <row r="115">
          <cell r="B115" t="str">
            <v>SPA21144</v>
          </cell>
          <cell r="C115" t="str">
            <v>Ocean Ukhozi Fishing (Pty) Ltd</v>
          </cell>
        </row>
        <row r="116">
          <cell r="B116" t="str">
            <v>SPA21146</v>
          </cell>
          <cell r="C116" t="str">
            <v>Valortrade 1143 cc</v>
          </cell>
        </row>
        <row r="117">
          <cell r="B117" t="str">
            <v>SPA21150</v>
          </cell>
          <cell r="C117" t="str">
            <v>TARIDOR FIVE CC</v>
          </cell>
        </row>
        <row r="118">
          <cell r="B118" t="str">
            <v>SPA21154</v>
          </cell>
          <cell r="C118" t="str">
            <v>TITANCOR ELEVEN CC</v>
          </cell>
        </row>
        <row r="119">
          <cell r="B119" t="str">
            <v>SPA21159</v>
          </cell>
          <cell r="C119" t="str">
            <v>South African Fishing Empowerment Corporation (Pty) Ltd</v>
          </cell>
        </row>
        <row r="120">
          <cell r="B120" t="str">
            <v>SPA21167</v>
          </cell>
          <cell r="C120" t="str">
            <v>Sneeuberg Fishing (Pty) Ltd</v>
          </cell>
        </row>
        <row r="121">
          <cell r="B121" t="str">
            <v>SPA21170</v>
          </cell>
          <cell r="C121" t="str">
            <v>Hacky Fishing (Pty) Ltd</v>
          </cell>
        </row>
        <row r="122">
          <cell r="B122" t="str">
            <v>SPA21174</v>
          </cell>
          <cell r="C122" t="str">
            <v>The Tuna Hake Fishing Corporation Ltd</v>
          </cell>
        </row>
        <row r="123">
          <cell r="B123" t="str">
            <v>SPA21176</v>
          </cell>
          <cell r="C123" t="str">
            <v>Dippa Distributors (Pty) Ltd</v>
          </cell>
        </row>
        <row r="124">
          <cell r="B124" t="str">
            <v>SPA21188</v>
          </cell>
          <cell r="C124" t="str">
            <v>TAMARIN FISHING (PTY) LTD</v>
          </cell>
        </row>
        <row r="125">
          <cell r="B125" t="str">
            <v>SPA21189</v>
          </cell>
          <cell r="C125" t="str">
            <v>GAMKA FISHING (PTY) LTD</v>
          </cell>
        </row>
        <row r="126">
          <cell r="B126" t="str">
            <v>SPA21190</v>
          </cell>
          <cell r="C126" t="str">
            <v>Chetty’s Fisheries CC</v>
          </cell>
        </row>
        <row r="127">
          <cell r="B127" t="str">
            <v>SPA21192</v>
          </cell>
          <cell r="C127" t="str">
            <v>ZIMKHITHA FISHING (PTY)LTD</v>
          </cell>
        </row>
        <row r="128">
          <cell r="B128" t="str">
            <v>SPA21195</v>
          </cell>
          <cell r="C128" t="str">
            <v>COMMUNITY WORKERS FISHING ENTERPRISES (PTY) LTD</v>
          </cell>
        </row>
        <row r="129">
          <cell r="B129" t="str">
            <v>SPA21197</v>
          </cell>
          <cell r="C129" t="str">
            <v xml:space="preserve">J&amp;J Visserye </v>
          </cell>
        </row>
        <row r="130">
          <cell r="B130" t="str">
            <v>SPA21198</v>
          </cell>
          <cell r="C130" t="str">
            <v>Hentiq 1173 (PTY)Ltd</v>
          </cell>
        </row>
        <row r="131">
          <cell r="B131" t="str">
            <v>SPA21201</v>
          </cell>
          <cell r="C131" t="str">
            <v>Kalmia Trading 1001 cc</v>
          </cell>
        </row>
        <row r="132">
          <cell r="B132" t="str">
            <v>SPA21204</v>
          </cell>
          <cell r="C132" t="str">
            <v>Korana Fishing Pty Ltd</v>
          </cell>
        </row>
        <row r="133">
          <cell r="B133" t="str">
            <v>SPA21206</v>
          </cell>
          <cell r="C133" t="str">
            <v xml:space="preserve"> Red Hawk Fishing cc</v>
          </cell>
        </row>
        <row r="134">
          <cell r="B134" t="str">
            <v>SPA21207</v>
          </cell>
          <cell r="C134" t="str">
            <v>ANG JERRY FISHING CC</v>
          </cell>
        </row>
        <row r="135">
          <cell r="B135" t="str">
            <v>SPA21220</v>
          </cell>
          <cell r="C135" t="str">
            <v>PJF MARINE CC</v>
          </cell>
        </row>
        <row r="136">
          <cell r="B136" t="str">
            <v>SPA21221</v>
          </cell>
          <cell r="C136" t="str">
            <v>KREEFBAAI VISSERYE (PTY) LTD</v>
          </cell>
        </row>
        <row r="137">
          <cell r="B137" t="str">
            <v>SPA21222</v>
          </cell>
          <cell r="C137" t="str">
            <v>Sea Haven Fishing Holdings Pty Ltd</v>
          </cell>
        </row>
        <row r="138">
          <cell r="B138" t="str">
            <v>SPA21224</v>
          </cell>
          <cell r="C138" t="str">
            <v>Kusasa Commodities 63 Pty Ltd</v>
          </cell>
        </row>
        <row r="139">
          <cell r="B139" t="str">
            <v>SPA21232</v>
          </cell>
          <cell r="C139" t="str">
            <v>VALLEY RIVER TRADING 265 CC</v>
          </cell>
        </row>
        <row r="140">
          <cell r="B140" t="str">
            <v>SPA21236</v>
          </cell>
          <cell r="C140" t="str">
            <v>BOAT ROCK FISHING CC</v>
          </cell>
        </row>
        <row r="141">
          <cell r="B141" t="str">
            <v>SPA21238</v>
          </cell>
          <cell r="C141" t="str">
            <v xml:space="preserve">PELIKAAN VISSRYE (PTY) LTD </v>
          </cell>
        </row>
        <row r="142">
          <cell r="B142" t="str">
            <v>SPA21243</v>
          </cell>
          <cell r="C142" t="str">
            <v>Kusasa Commodities 245 (Pty) Ltd</v>
          </cell>
        </row>
        <row r="143">
          <cell r="B143" t="str">
            <v>SPA21252</v>
          </cell>
          <cell r="C143" t="str">
            <v>Lavender Moon Trading 49 CC</v>
          </cell>
        </row>
        <row r="144">
          <cell r="B144" t="str">
            <v>SPA21253</v>
          </cell>
          <cell r="C144" t="str">
            <v>Pakamani Fishing (Pty) Ltd</v>
          </cell>
        </row>
        <row r="145">
          <cell r="B145" t="str">
            <v>SPA21254</v>
          </cell>
          <cell r="C145" t="str">
            <v>Isivile Masikhane (Pty) Ltd</v>
          </cell>
        </row>
        <row r="146">
          <cell r="B146" t="str">
            <v>SPA21256</v>
          </cell>
          <cell r="C146" t="str">
            <v>Changing Tide 113(Pty)Ltd</v>
          </cell>
        </row>
        <row r="147">
          <cell r="B147" t="str">
            <v>SPA21260</v>
          </cell>
          <cell r="C147" t="str">
            <v>Kupukani Fishing (PTY) LTD</v>
          </cell>
        </row>
        <row r="148">
          <cell r="B148" t="str">
            <v>SPA21261</v>
          </cell>
          <cell r="C148" t="str">
            <v>NPS Agencies CC</v>
          </cell>
        </row>
        <row r="149">
          <cell r="B149" t="str">
            <v>SPA21272</v>
          </cell>
          <cell r="C149" t="str">
            <v>Rietvlei Fishing CC</v>
          </cell>
        </row>
        <row r="150">
          <cell r="B150" t="str">
            <v>SPA21274</v>
          </cell>
          <cell r="C150" t="str">
            <v>DD REID FISHERY CC</v>
          </cell>
        </row>
        <row r="151">
          <cell r="B151" t="str">
            <v>SPA21287</v>
          </cell>
          <cell r="C151" t="str">
            <v>finecorp trading 113 cc</v>
          </cell>
        </row>
        <row r="152">
          <cell r="B152" t="str">
            <v>SPA21288</v>
          </cell>
          <cell r="C152" t="str">
            <v>Sereteng Fishing CC</v>
          </cell>
        </row>
        <row r="153">
          <cell r="B153" t="str">
            <v>SPA21293</v>
          </cell>
          <cell r="C153" t="str">
            <v>Nascimento Fishing CC</v>
          </cell>
        </row>
        <row r="154">
          <cell r="B154" t="str">
            <v>SPA21294</v>
          </cell>
          <cell r="C154" t="str">
            <v>A Penglides (Pty) Ltd</v>
          </cell>
        </row>
        <row r="155">
          <cell r="B155" t="str">
            <v>SPA21300</v>
          </cell>
          <cell r="C155" t="str">
            <v>Silver Solutions 2092 Cc</v>
          </cell>
        </row>
        <row r="156">
          <cell r="B156" t="str">
            <v>SPA21301</v>
          </cell>
          <cell r="C156" t="str">
            <v>FINMAN 213 CC</v>
          </cell>
        </row>
        <row r="157">
          <cell r="B157" t="str">
            <v>SPA21317</v>
          </cell>
          <cell r="C157" t="str">
            <v xml:space="preserve">FG Fishing Enterprises </v>
          </cell>
        </row>
        <row r="158">
          <cell r="B158" t="str">
            <v>SPA21320</v>
          </cell>
          <cell r="C158" t="str">
            <v>ARROW LINE FOURTEEN</v>
          </cell>
        </row>
        <row r="159">
          <cell r="B159" t="str">
            <v>SPA21325</v>
          </cell>
          <cell r="C159" t="str">
            <v>Klipbank Visserye Personeel (Pty) LTD</v>
          </cell>
        </row>
        <row r="160">
          <cell r="B160" t="str">
            <v>SPA21335</v>
          </cell>
          <cell r="C160" t="str">
            <v>XSTINCT TRADING</v>
          </cell>
        </row>
        <row r="161">
          <cell r="B161" t="str">
            <v>SPA21340</v>
          </cell>
          <cell r="C161" t="str">
            <v>St Jakob &amp; Vennote CC</v>
          </cell>
        </row>
        <row r="162">
          <cell r="B162" t="str">
            <v>SPA21341</v>
          </cell>
          <cell r="C162" t="str">
            <v>SIYAPHUHLISA TRADING (PTY) LYTD</v>
          </cell>
        </row>
        <row r="163">
          <cell r="B163" t="str">
            <v>SPA21343</v>
          </cell>
          <cell r="C163" t="str">
            <v xml:space="preserve">Ukuloba Kulungile Investments (Pty) Ltd       </v>
          </cell>
        </row>
        <row r="164">
          <cell r="B164" t="str">
            <v>SPA21355</v>
          </cell>
          <cell r="C164" t="str">
            <v>BMC VISSERYE BK</v>
          </cell>
        </row>
        <row r="165">
          <cell r="B165" t="str">
            <v>SPA21360</v>
          </cell>
          <cell r="C165" t="str">
            <v>Alicente Fishing (PTY) Ltd</v>
          </cell>
        </row>
        <row r="166">
          <cell r="B166" t="str">
            <v>SPA21369</v>
          </cell>
          <cell r="C166" t="str">
            <v>Sevlac Investments No. 51CC</v>
          </cell>
        </row>
        <row r="167">
          <cell r="B167" t="str">
            <v>SPA21374</v>
          </cell>
          <cell r="C167" t="str">
            <v>TIMOWIZE (PTY) LTD</v>
          </cell>
        </row>
        <row r="168">
          <cell r="B168" t="str">
            <v>SPA21387</v>
          </cell>
          <cell r="C168" t="str">
            <v>ARGENTO TRADING 69 CC</v>
          </cell>
        </row>
        <row r="169">
          <cell r="B169" t="str">
            <v>SPA21388</v>
          </cell>
          <cell r="C169" t="str">
            <v>Atlantico Sea Fisheries Pty(Ltd)</v>
          </cell>
        </row>
        <row r="170">
          <cell r="B170" t="str">
            <v>SPA21391</v>
          </cell>
          <cell r="C170" t="str">
            <v>GOLD BLACKWOOD TRADING AND INVESTMENT (PTY)LTD</v>
          </cell>
        </row>
        <row r="171">
          <cell r="B171" t="str">
            <v>SPA21409</v>
          </cell>
          <cell r="C171" t="str">
            <v>Seafreeze Fishing (Pty) Ltd</v>
          </cell>
        </row>
        <row r="172">
          <cell r="B172" t="str">
            <v>SPA21414</v>
          </cell>
          <cell r="C172" t="str">
            <v xml:space="preserve">Global Pack trading 193 (Pty) ltd </v>
          </cell>
        </row>
        <row r="173">
          <cell r="B173" t="str">
            <v>SPA21416</v>
          </cell>
          <cell r="C173" t="str">
            <v>COASTAL TRAWLERS</v>
          </cell>
        </row>
        <row r="174">
          <cell r="B174" t="str">
            <v>SPA21006</v>
          </cell>
          <cell r="C174" t="str">
            <v>SIHLANGENE FISHING (PTY) LTD</v>
          </cell>
        </row>
        <row r="175">
          <cell r="B175" t="str">
            <v>SPA21013</v>
          </cell>
          <cell r="C175" t="str">
            <v>Schooner View Fish Traders (Pty) Ltd</v>
          </cell>
        </row>
        <row r="176">
          <cell r="B176" t="str">
            <v>SPA21014</v>
          </cell>
          <cell r="C176" t="str">
            <v>Fishermen Community of Sea Vista (Pty) Ltd</v>
          </cell>
        </row>
        <row r="177">
          <cell r="B177" t="str">
            <v>SPA21016</v>
          </cell>
          <cell r="C177" t="str">
            <v>Iqhawe Fishing (PTY) Ltd</v>
          </cell>
        </row>
        <row r="178">
          <cell r="B178" t="str">
            <v>SPA21017</v>
          </cell>
          <cell r="C178" t="str">
            <v>AMAQHAWE ASELWANDLE (PTY) LTD</v>
          </cell>
        </row>
        <row r="179">
          <cell r="B179" t="str">
            <v>SPA21018</v>
          </cell>
          <cell r="C179" t="str">
            <v>MAMLAMBO FISHING (PTY) LTD</v>
          </cell>
        </row>
        <row r="180">
          <cell r="B180" t="str">
            <v>SPA21019</v>
          </cell>
          <cell r="C180" t="str">
            <v>Uvimba Trading and Supplies (Pty) Ltd</v>
          </cell>
        </row>
        <row r="181">
          <cell r="B181" t="str">
            <v>SPA21021</v>
          </cell>
          <cell r="C181" t="str">
            <v xml:space="preserve">Hook and line fresh (pty)ltd </v>
          </cell>
        </row>
        <row r="182">
          <cell r="B182" t="str">
            <v>SPA21023</v>
          </cell>
          <cell r="C182" t="str">
            <v>Decon foods (Pty) Ltd</v>
          </cell>
        </row>
        <row r="183">
          <cell r="B183" t="str">
            <v>SPA21028</v>
          </cell>
          <cell r="C183" t="str">
            <v>G and G Fisheries</v>
          </cell>
        </row>
        <row r="184">
          <cell r="B184" t="str">
            <v>SPA21029</v>
          </cell>
          <cell r="C184" t="str">
            <v>Chinafric Fishing (Pty) Ltd</v>
          </cell>
        </row>
        <row r="185">
          <cell r="B185" t="str">
            <v>SPA21030</v>
          </cell>
          <cell r="C185" t="str">
            <v>MJLN GROUP (PTY) LTD</v>
          </cell>
        </row>
        <row r="186">
          <cell r="B186" t="str">
            <v>SPA21031</v>
          </cell>
          <cell r="C186" t="str">
            <v>Mohzeen Trading (Pty) Ltd</v>
          </cell>
        </row>
        <row r="187">
          <cell r="B187" t="str">
            <v>SPA21042</v>
          </cell>
          <cell r="C187" t="str">
            <v>Thalassa Investments (Pty) Ltd</v>
          </cell>
        </row>
        <row r="188">
          <cell r="B188" t="str">
            <v>SPA21045</v>
          </cell>
          <cell r="C188" t="str">
            <v>MCR Fishing (Pty) Ltd</v>
          </cell>
        </row>
        <row r="189">
          <cell r="B189" t="str">
            <v>SPA21048</v>
          </cell>
          <cell r="C189" t="str">
            <v>L and A Empire Holdings (Pty) Ltd</v>
          </cell>
        </row>
        <row r="190">
          <cell r="B190" t="str">
            <v>SPA21049</v>
          </cell>
          <cell r="C190" t="str">
            <v>WESTSHORE FISHING (PTY) LTD</v>
          </cell>
        </row>
        <row r="191">
          <cell r="B191" t="str">
            <v>SPA21062</v>
          </cell>
          <cell r="C191" t="str">
            <v>Witsands Fishing CC</v>
          </cell>
        </row>
        <row r="192">
          <cell r="B192" t="str">
            <v>SPA21070</v>
          </cell>
          <cell r="C192" t="str">
            <v>LCMCM (PTY) LTD</v>
          </cell>
        </row>
        <row r="193">
          <cell r="B193" t="str">
            <v>SPA21079</v>
          </cell>
          <cell r="C193" t="str">
            <v xml:space="preserve">All Seas Fishing </v>
          </cell>
        </row>
        <row r="194">
          <cell r="B194" t="str">
            <v>SPA21082</v>
          </cell>
          <cell r="C194" t="str">
            <v>La Vie Seafood Products (Pty) Ltd</v>
          </cell>
        </row>
        <row r="195">
          <cell r="B195" t="str">
            <v>SPA21084</v>
          </cell>
          <cell r="C195" t="str">
            <v>Algoaspace (Pty)Ltd</v>
          </cell>
        </row>
        <row r="196">
          <cell r="B196" t="str">
            <v>SPA21085</v>
          </cell>
          <cell r="C196" t="str">
            <v>Ukudoba Marine (Pty) Ltd</v>
          </cell>
        </row>
        <row r="197">
          <cell r="B197" t="str">
            <v>SPA21093</v>
          </cell>
          <cell r="C197" t="str">
            <v>Zwembesi Farm (Pty) Ltd</v>
          </cell>
        </row>
        <row r="198">
          <cell r="B198" t="str">
            <v>SPA21094</v>
          </cell>
          <cell r="C198" t="str">
            <v>Ulwandle Lwethu Fishing CC</v>
          </cell>
        </row>
        <row r="199">
          <cell r="B199" t="str">
            <v>SPA21100</v>
          </cell>
          <cell r="C199" t="str">
            <v>Lateral Anchor Brands (Pty) Ltd</v>
          </cell>
        </row>
        <row r="200">
          <cell r="B200" t="str">
            <v>SPA21102</v>
          </cell>
          <cell r="C200" t="str">
            <v>Go Fish Enterprises (Pty) Ltd</v>
          </cell>
        </row>
        <row r="201">
          <cell r="B201" t="str">
            <v>SPA21104</v>
          </cell>
          <cell r="C201" t="str">
            <v>Dikela Holdings (PTY) LTD</v>
          </cell>
        </row>
        <row r="202">
          <cell r="B202" t="str">
            <v>SPA21110</v>
          </cell>
          <cell r="C202" t="str">
            <v>TRADE WIND TRADING (PTY) LTD</v>
          </cell>
        </row>
        <row r="203">
          <cell r="B203" t="str">
            <v>SPA21113</v>
          </cell>
          <cell r="C203" t="str">
            <v>Dormex 149 (Pty) Ltd</v>
          </cell>
        </row>
        <row r="204">
          <cell r="B204" t="str">
            <v>SPA21114</v>
          </cell>
          <cell r="C204" t="str">
            <v>Umfana Fishing</v>
          </cell>
        </row>
        <row r="205">
          <cell r="B205" t="str">
            <v>SPA21119</v>
          </cell>
          <cell r="C205" t="str">
            <v>FNT Enterprises (Pty) Ltd</v>
          </cell>
        </row>
        <row r="206">
          <cell r="B206" t="str">
            <v>SPA21120</v>
          </cell>
          <cell r="C206" t="str">
            <v>Camissa Fishing (Pty)Ltd</v>
          </cell>
        </row>
        <row r="207">
          <cell r="B207" t="str">
            <v>SPA21121</v>
          </cell>
          <cell r="C207" t="str">
            <v>GAIA FSHING (PTY) LTD</v>
          </cell>
        </row>
        <row r="208">
          <cell r="B208" t="str">
            <v>SPA21123</v>
          </cell>
          <cell r="C208" t="str">
            <v>Afro Fishing Pty Ltd</v>
          </cell>
        </row>
        <row r="209">
          <cell r="B209" t="str">
            <v>SPA21124</v>
          </cell>
          <cell r="C209" t="str">
            <v>WALMER SARDINE PROCESSORS (Pty) Ltd</v>
          </cell>
        </row>
        <row r="210">
          <cell r="B210" t="str">
            <v>SPA21125</v>
          </cell>
          <cell r="C210" t="str">
            <v>Mossfish</v>
          </cell>
        </row>
        <row r="211">
          <cell r="B211" t="str">
            <v>SPA21127</v>
          </cell>
          <cell r="C211" t="str">
            <v>Khanyisile Fishing (Pty) Ltd</v>
          </cell>
        </row>
        <row r="212">
          <cell r="B212" t="str">
            <v>SPA21132</v>
          </cell>
          <cell r="C212" t="str">
            <v>PLAN SEA (PTY) LTD</v>
          </cell>
        </row>
        <row r="213">
          <cell r="B213" t="str">
            <v>SPA21133</v>
          </cell>
          <cell r="C213" t="str">
            <v>Walker Bay Pelagies</v>
          </cell>
        </row>
        <row r="214">
          <cell r="B214" t="str">
            <v>SPA21135</v>
          </cell>
          <cell r="C214" t="str">
            <v>BM Fisheries Pty Ltd</v>
          </cell>
        </row>
        <row r="215">
          <cell r="B215" t="str">
            <v>SPA21136</v>
          </cell>
          <cell r="C215" t="str">
            <v>Buccaneer Fishing (Pty) Ltd</v>
          </cell>
        </row>
        <row r="216">
          <cell r="B216" t="str">
            <v>SPA21137</v>
          </cell>
          <cell r="C216" t="str">
            <v>Linomtha Fishing PTY)Ltd</v>
          </cell>
        </row>
        <row r="217">
          <cell r="B217" t="str">
            <v>SPA21140</v>
          </cell>
          <cell r="C217" t="str">
            <v>Nelson The Seagull (Pty) Ltd</v>
          </cell>
        </row>
        <row r="218">
          <cell r="B218" t="str">
            <v>SPA21143</v>
          </cell>
          <cell r="C218" t="str">
            <v>Mossel Bay Fishing (Pty) Ltd</v>
          </cell>
        </row>
        <row r="219">
          <cell r="B219" t="str">
            <v>SPA21145</v>
          </cell>
          <cell r="C219" t="str">
            <v>MFV Bella Prima Vessel Company (Pty) Ltd</v>
          </cell>
        </row>
        <row r="220">
          <cell r="B220" t="str">
            <v>SPA21147</v>
          </cell>
          <cell r="C220" t="str">
            <v>UPCOMING MARINE</v>
          </cell>
        </row>
        <row r="221">
          <cell r="B221" t="str">
            <v>SPA21148</v>
          </cell>
          <cell r="C221" t="str">
            <v>AFRICAN COMMUNITY FISHING (PTY) LTD</v>
          </cell>
        </row>
        <row r="222">
          <cell r="B222" t="str">
            <v>SPA21149</v>
          </cell>
          <cell r="C222" t="str">
            <v>NONTOZIKHOYO GENERAL TRADING (PTY) LTD</v>
          </cell>
        </row>
        <row r="223">
          <cell r="B223" t="str">
            <v>SPA21151</v>
          </cell>
          <cell r="C223" t="str">
            <v>SINGAMANDLA BAFAZI FISHING (PTY) LTD</v>
          </cell>
        </row>
        <row r="224">
          <cell r="B224" t="str">
            <v>SPA21153</v>
          </cell>
          <cell r="C224" t="str">
            <v>MTYINGIZANA FISHING (PTY) LTD</v>
          </cell>
        </row>
        <row r="225">
          <cell r="B225" t="str">
            <v>SPA21156</v>
          </cell>
          <cell r="C225" t="str">
            <v>Misty Sea Trading 350 (Pty) Ltd</v>
          </cell>
        </row>
        <row r="226">
          <cell r="B226" t="str">
            <v>SPA21158</v>
          </cell>
          <cell r="C226" t="str">
            <v>LILITHA AND LUBANZI ENTERPRISES (PTY) LTD</v>
          </cell>
        </row>
        <row r="227">
          <cell r="B227" t="str">
            <v>SPA21161</v>
          </cell>
          <cell r="C227" t="str">
            <v>Newborn Fishing (Pty) Ltd</v>
          </cell>
        </row>
        <row r="228">
          <cell r="B228" t="str">
            <v>SPA21177</v>
          </cell>
          <cell r="C228" t="str">
            <v>SEA SPRAY MARINE (PTY) LTD</v>
          </cell>
        </row>
        <row r="229">
          <cell r="B229" t="str">
            <v>SPA21178</v>
          </cell>
          <cell r="C229" t="str">
            <v xml:space="preserve"> Mnatha Marine Technologies (Pty) Ltd</v>
          </cell>
        </row>
        <row r="230">
          <cell r="B230" t="str">
            <v>SPA21180</v>
          </cell>
          <cell r="C230" t="str">
            <v>Dried Ocean Products (Pty) Ltd</v>
          </cell>
        </row>
        <row r="231">
          <cell r="B231" t="str">
            <v>SPA21181</v>
          </cell>
          <cell r="C231" t="str">
            <v>IZEMBE TRADING 78 CC</v>
          </cell>
        </row>
        <row r="232">
          <cell r="B232" t="str">
            <v>SPA21186</v>
          </cell>
          <cell r="C232" t="str">
            <v>West Coast Ranch Projects and Consulting (Pty)Ltd</v>
          </cell>
        </row>
        <row r="233">
          <cell r="B233" t="str">
            <v>SPA21187</v>
          </cell>
          <cell r="C233" t="str">
            <v>South African Fishmeal and Protein Company (Pty) Ltd</v>
          </cell>
        </row>
        <row r="234">
          <cell r="B234" t="str">
            <v>SPA21193</v>
          </cell>
          <cell r="C234" t="str">
            <v>UMNATHA FISHING (PTY) LTD</v>
          </cell>
        </row>
        <row r="235">
          <cell r="B235" t="str">
            <v>SPA21194</v>
          </cell>
          <cell r="C235" t="str">
            <v>DAMASCUS HOLDING</v>
          </cell>
        </row>
        <row r="236">
          <cell r="B236" t="str">
            <v>SPA21196</v>
          </cell>
          <cell r="C236" t="str">
            <v xml:space="preserve">CORDELIA WEST COAST MARINE </v>
          </cell>
        </row>
        <row r="237">
          <cell r="B237" t="str">
            <v>SPA21200</v>
          </cell>
          <cell r="C237" t="str">
            <v>Imperial Crown Trading 398 (Pty) Ltd</v>
          </cell>
        </row>
        <row r="238">
          <cell r="B238" t="str">
            <v>SPA21203</v>
          </cell>
          <cell r="C238" t="str">
            <v>HARRYS BAY MARINE (PTY) LTD</v>
          </cell>
        </row>
        <row r="239">
          <cell r="B239" t="str">
            <v>SPA21208</v>
          </cell>
          <cell r="C239" t="str">
            <v>Turquoise Fishing (PTY) lTD</v>
          </cell>
        </row>
        <row r="240">
          <cell r="B240" t="str">
            <v>SPA21209</v>
          </cell>
          <cell r="C240" t="str">
            <v>BIKUTULA FISHING ENTERPRISE LIMITED</v>
          </cell>
        </row>
        <row r="241">
          <cell r="B241" t="str">
            <v>SPA21210</v>
          </cell>
          <cell r="C241" t="str">
            <v>Premium Seafood International (Pty) Ltd</v>
          </cell>
        </row>
        <row r="242">
          <cell r="B242" t="str">
            <v>SPA21211</v>
          </cell>
          <cell r="C242" t="str">
            <v>BENGUELA FISH SHOP</v>
          </cell>
        </row>
        <row r="243">
          <cell r="B243" t="str">
            <v>SPA21213</v>
          </cell>
          <cell r="C243" t="str">
            <v>RUNTU EMPLOYESS (PTY) LTD</v>
          </cell>
        </row>
        <row r="244">
          <cell r="B244" t="str">
            <v>SPA21214</v>
          </cell>
          <cell r="C244" t="str">
            <v>Meatrite Goodwood (Pty) Ltd</v>
          </cell>
        </row>
        <row r="245">
          <cell r="B245" t="str">
            <v>SPA21215</v>
          </cell>
          <cell r="C245" t="str">
            <v>BHH UKULOBA FISHING  (PTY) LTD</v>
          </cell>
        </row>
        <row r="246">
          <cell r="B246" t="str">
            <v>SPA21216</v>
          </cell>
          <cell r="C246" t="str">
            <v>The Network of Training Cape</v>
          </cell>
        </row>
        <row r="247">
          <cell r="B247" t="str">
            <v>SPA21217</v>
          </cell>
          <cell r="C247" t="str">
            <v>Maqajana Fishing (Pty) ltd</v>
          </cell>
        </row>
        <row r="248">
          <cell r="B248" t="str">
            <v>SPA21219</v>
          </cell>
          <cell r="C248" t="str">
            <v>GLOBAL MANAGEMENT SERVICES (PTY) LTD</v>
          </cell>
        </row>
        <row r="249">
          <cell r="B249" t="str">
            <v>SPA21223</v>
          </cell>
          <cell r="C249" t="str">
            <v>ABASEBENZI NGEENTLANZI</v>
          </cell>
        </row>
        <row r="250">
          <cell r="B250" t="str">
            <v>SPA21225</v>
          </cell>
          <cell r="C250" t="str">
            <v>BUSINESS COMPLIANCE ADVISORS (PTY) Ltd</v>
          </cell>
        </row>
        <row r="251">
          <cell r="B251" t="str">
            <v>SPA21226</v>
          </cell>
          <cell r="C251" t="str">
            <v>MARINE EMPOWERMENT (PTY) LTD</v>
          </cell>
        </row>
        <row r="252">
          <cell r="B252" t="str">
            <v>SPA21227</v>
          </cell>
          <cell r="C252" t="str">
            <v>Bowline Fishing Veldriff</v>
          </cell>
        </row>
        <row r="253">
          <cell r="B253" t="str">
            <v>SPA21230</v>
          </cell>
          <cell r="C253" t="str">
            <v>ABANTU BASELWANDLE</v>
          </cell>
        </row>
        <row r="254">
          <cell r="B254" t="str">
            <v>SPA21231</v>
          </cell>
          <cell r="C254" t="str">
            <v>Garlinton Investments (Pty) Ltd</v>
          </cell>
        </row>
        <row r="255">
          <cell r="B255" t="str">
            <v>SPA21237</v>
          </cell>
          <cell r="C255" t="str">
            <v>Gwaza Corporation (Pty) Ltd</v>
          </cell>
        </row>
        <row r="256">
          <cell r="B256" t="str">
            <v>SPA21239</v>
          </cell>
          <cell r="C256" t="str">
            <v>Khuyakhanyo Primary Co-Operative Limited</v>
          </cell>
        </row>
        <row r="257">
          <cell r="B257" t="str">
            <v>SPA21241</v>
          </cell>
          <cell r="C257" t="str">
            <v>OPPIBALL TRADING AND INVESTMENTS PTY LTD</v>
          </cell>
        </row>
        <row r="258">
          <cell r="B258" t="str">
            <v>SPA21242</v>
          </cell>
          <cell r="C258" t="str">
            <v xml:space="preserve">The Rock Fishing Pty Ltd </v>
          </cell>
        </row>
        <row r="259">
          <cell r="B259" t="str">
            <v>SPA21245</v>
          </cell>
          <cell r="C259" t="str">
            <v>Inxweme Lentlanzi Distributors</v>
          </cell>
        </row>
        <row r="260">
          <cell r="B260" t="str">
            <v>SPA21247</v>
          </cell>
          <cell r="C260" t="str">
            <v>GENISIS FISHING (PTY) LTD</v>
          </cell>
        </row>
        <row r="261">
          <cell r="B261" t="str">
            <v>SPA21250</v>
          </cell>
          <cell r="C261" t="str">
            <v>BORDERLINE INDUSTRIES (PTY)LTD</v>
          </cell>
        </row>
        <row r="262">
          <cell r="B262" t="str">
            <v>SPA21251</v>
          </cell>
          <cell r="C262" t="str">
            <v>STRUISBAAI VISSERSVERENIGING</v>
          </cell>
        </row>
        <row r="263">
          <cell r="B263" t="str">
            <v>SPA21257</v>
          </cell>
          <cell r="C263" t="str">
            <v>Moon Light Fishing Velddrif</v>
          </cell>
        </row>
        <row r="264">
          <cell r="B264" t="str">
            <v>SPA21258</v>
          </cell>
          <cell r="C264" t="str">
            <v>XCOT (PTY) Ltd</v>
          </cell>
        </row>
        <row r="265">
          <cell r="B265" t="str">
            <v>SPA21259</v>
          </cell>
          <cell r="C265" t="str">
            <v xml:space="preserve">Nekwaya and Company Fishing (Pty) Ltd </v>
          </cell>
        </row>
        <row r="266">
          <cell r="B266" t="str">
            <v>SPA21262</v>
          </cell>
          <cell r="C266" t="str">
            <v>HAWSTON SEA MOUNTAIN (PTY) LTD</v>
          </cell>
        </row>
        <row r="267">
          <cell r="B267" t="str">
            <v>SPA21263</v>
          </cell>
          <cell r="C267" t="str">
            <v>SHONALANGA FISHERIES CC</v>
          </cell>
        </row>
        <row r="268">
          <cell r="B268" t="str">
            <v>SPA21264</v>
          </cell>
          <cell r="C268" t="str">
            <v>Elethu Fishing (Pty) Ltd</v>
          </cell>
        </row>
        <row r="269">
          <cell r="B269" t="str">
            <v>SPA21265</v>
          </cell>
          <cell r="C269" t="str">
            <v>Colombine Community Projects</v>
          </cell>
        </row>
        <row r="270">
          <cell r="B270" t="str">
            <v>SPA21266</v>
          </cell>
          <cell r="C270" t="str">
            <v>MUSTANG FISHING (PTY) LTD</v>
          </cell>
        </row>
        <row r="271">
          <cell r="B271" t="str">
            <v>SPA21268</v>
          </cell>
          <cell r="C271" t="str">
            <v>MASALA FISHING (PTY) LTD</v>
          </cell>
        </row>
        <row r="272">
          <cell r="B272" t="str">
            <v>SPA21269</v>
          </cell>
          <cell r="C272" t="str">
            <v>YOUR STYLE FASHIONS AND HOMEWARE (PTY) LTD</v>
          </cell>
        </row>
        <row r="273">
          <cell r="B273" t="str">
            <v>SPA21270</v>
          </cell>
          <cell r="C273" t="str">
            <v>Castle Hill Fishing Company (Pty) Ltd</v>
          </cell>
        </row>
        <row r="274">
          <cell r="B274" t="str">
            <v>SPA21271</v>
          </cell>
          <cell r="C274" t="str">
            <v>Bulumko Marine (Pty) Ltd</v>
          </cell>
        </row>
        <row r="275">
          <cell r="B275" t="str">
            <v>SPA21275</v>
          </cell>
          <cell r="C275" t="str">
            <v>MASMANYANE FISHING (PTY) LTD</v>
          </cell>
        </row>
        <row r="276">
          <cell r="B276" t="str">
            <v>SPA21277</v>
          </cell>
          <cell r="C276" t="str">
            <v>Nossab Vervoer (Pty Ltd)</v>
          </cell>
        </row>
        <row r="277">
          <cell r="B277" t="str">
            <v>SPA21280</v>
          </cell>
          <cell r="C277" t="str">
            <v>Hillmore Fishing (Pty) Ltd</v>
          </cell>
        </row>
        <row r="278">
          <cell r="B278" t="str">
            <v>SPA21281</v>
          </cell>
          <cell r="C278" t="str">
            <v>Guriqua Xam Development Corporation (PTY) Ltd</v>
          </cell>
        </row>
        <row r="279">
          <cell r="B279" t="str">
            <v>SPA21283</v>
          </cell>
          <cell r="C279" t="str">
            <v>KERRYKEEL INVESTMENTS 518 PTY LTD</v>
          </cell>
        </row>
        <row r="280">
          <cell r="B280" t="str">
            <v>SPA21285</v>
          </cell>
          <cell r="C280" t="str">
            <v>ABALOBI BENTLANZI (PTY) LTD</v>
          </cell>
        </row>
        <row r="281">
          <cell r="B281" t="str">
            <v>SPA21291</v>
          </cell>
          <cell r="C281" t="str">
            <v>IMBO FISHING (PTY) LTD</v>
          </cell>
        </row>
        <row r="282">
          <cell r="B282" t="str">
            <v>SPA21296</v>
          </cell>
          <cell r="C282" t="str">
            <v>Shamode Trading and Investments (Pty) Ltd</v>
          </cell>
        </row>
        <row r="283">
          <cell r="B283" t="str">
            <v>SPA21297</v>
          </cell>
          <cell r="C283" t="str">
            <v>Atlantic Choice Trading (Pty) Ltd</v>
          </cell>
        </row>
        <row r="284">
          <cell r="B284" t="str">
            <v>SPA21304</v>
          </cell>
          <cell r="C284" t="str">
            <v>CAPE AGULHAS MARINE (PTY) LTD</v>
          </cell>
        </row>
        <row r="285">
          <cell r="B285" t="str">
            <v>SPA21307</v>
          </cell>
          <cell r="C285" t="str">
            <v xml:space="preserve">Eumar Fishing (Pty) Ltd </v>
          </cell>
        </row>
        <row r="286">
          <cell r="B286" t="str">
            <v>SPA21308</v>
          </cell>
          <cell r="C286" t="str">
            <v>Tahiti Fishing (PTY) ltd</v>
          </cell>
        </row>
        <row r="287">
          <cell r="B287" t="str">
            <v>SPA21310</v>
          </cell>
          <cell r="C287" t="str">
            <v>KHOLWA FISHING (PTY) LTD</v>
          </cell>
        </row>
        <row r="288">
          <cell r="B288" t="str">
            <v>SPA21311</v>
          </cell>
          <cell r="C288" t="str">
            <v>NOMZAPROJECTS (PTY) LTD</v>
          </cell>
        </row>
        <row r="289">
          <cell r="B289" t="str">
            <v>SPA21314</v>
          </cell>
          <cell r="C289" t="str">
            <v>KUMKANI FISHING PTY LTD</v>
          </cell>
        </row>
        <row r="290">
          <cell r="B290" t="str">
            <v>SPA21315</v>
          </cell>
          <cell r="C290" t="str">
            <v>Oppikaai Restaurant (Pty)Ltd</v>
          </cell>
        </row>
        <row r="291">
          <cell r="B291" t="str">
            <v>SPA21316</v>
          </cell>
          <cell r="C291" t="str">
            <v>UKUQALA TRADING CC</v>
          </cell>
        </row>
        <row r="292">
          <cell r="B292" t="str">
            <v>SPA21319</v>
          </cell>
          <cell r="C292" t="str">
            <v>J C M FISHING PTY LTD</v>
          </cell>
        </row>
        <row r="293">
          <cell r="B293" t="str">
            <v>SPA21321</v>
          </cell>
          <cell r="C293" t="str">
            <v>SPOT - ON DEALS FORTY ONE CC</v>
          </cell>
        </row>
        <row r="294">
          <cell r="B294" t="str">
            <v>SPA21322</v>
          </cell>
          <cell r="C294" t="str">
            <v>ELECMATIX GENERAL</v>
          </cell>
        </row>
        <row r="295">
          <cell r="B295" t="str">
            <v>SPA21323</v>
          </cell>
          <cell r="C295" t="str">
            <v>DELMAR MARINE</v>
          </cell>
        </row>
        <row r="296">
          <cell r="B296" t="str">
            <v>SPA21324</v>
          </cell>
          <cell r="C296" t="str">
            <v>Die Lighuis Vissers Vroue (Pty) Ltd</v>
          </cell>
        </row>
        <row r="297">
          <cell r="B297" t="str">
            <v>SPA21326</v>
          </cell>
          <cell r="C297" t="str">
            <v>Mamjoli Marine Enterprise</v>
          </cell>
        </row>
        <row r="298">
          <cell r="B298" t="str">
            <v>SPA21328</v>
          </cell>
          <cell r="C298" t="str">
            <v>K J M FISHERIES</v>
          </cell>
        </row>
        <row r="299">
          <cell r="B299" t="str">
            <v>SPA21329</v>
          </cell>
          <cell r="C299" t="str">
            <v>Siphumelele fishing (PTY)LTD</v>
          </cell>
        </row>
        <row r="300">
          <cell r="B300" t="str">
            <v>SPA21330</v>
          </cell>
          <cell r="C300" t="str">
            <v>Limilo Fishers (Pty) Ltd</v>
          </cell>
        </row>
        <row r="301">
          <cell r="B301" t="str">
            <v>SPA21331</v>
          </cell>
          <cell r="C301" t="str">
            <v>BAYETE FISHING (PTY) LTD</v>
          </cell>
        </row>
        <row r="302">
          <cell r="B302" t="str">
            <v>SPA21332</v>
          </cell>
          <cell r="C302" t="str">
            <v>GOUD RIWWE VISSERVROUE (PTY) LTD</v>
          </cell>
        </row>
        <row r="303">
          <cell r="B303" t="str">
            <v>SPA21333</v>
          </cell>
          <cell r="C303" t="str">
            <v>SEAGULL ZONE (PTY) LTD</v>
          </cell>
        </row>
        <row r="304">
          <cell r="B304" t="str">
            <v>SPA21337</v>
          </cell>
          <cell r="C304" t="str">
            <v>Olegado Holdings Pty Ltd</v>
          </cell>
        </row>
        <row r="305">
          <cell r="B305" t="str">
            <v>SPA21339</v>
          </cell>
          <cell r="C305" t="str">
            <v>UYEKRAAL BELEGGINGS (PTY) LTD</v>
          </cell>
        </row>
        <row r="306">
          <cell r="B306" t="str">
            <v>SPA21342</v>
          </cell>
          <cell r="C306" t="str">
            <v>SPASIBA PTY LTD</v>
          </cell>
        </row>
        <row r="307">
          <cell r="B307" t="str">
            <v>SPA21344</v>
          </cell>
          <cell r="C307" t="str">
            <v>Allied Fishing (PTY) LTD</v>
          </cell>
        </row>
        <row r="308">
          <cell r="B308" t="str">
            <v>SPA21346</v>
          </cell>
          <cell r="C308" t="str">
            <v>Ukuloba Pescar Fishing Enterprise Pty(Ltd)</v>
          </cell>
        </row>
        <row r="309">
          <cell r="B309" t="str">
            <v>SPA21347</v>
          </cell>
          <cell r="C309" t="str">
            <v>Seeweg Visserye (pty)LTD</v>
          </cell>
        </row>
        <row r="310">
          <cell r="B310" t="str">
            <v>SPA21348</v>
          </cell>
          <cell r="C310" t="str">
            <v>Muke Construction &amp; Projects</v>
          </cell>
        </row>
        <row r="311">
          <cell r="B311" t="str">
            <v>SPA21351</v>
          </cell>
          <cell r="C311" t="str">
            <v xml:space="preserve">Zanozuko Fishing </v>
          </cell>
        </row>
        <row r="312">
          <cell r="B312" t="str">
            <v>SPA21354</v>
          </cell>
          <cell r="C312" t="str">
            <v>TUBBY TRANSPORT (PTY) LTD</v>
          </cell>
        </row>
        <row r="313">
          <cell r="B313" t="str">
            <v>SPA21357</v>
          </cell>
          <cell r="C313" t="str">
            <v>Shopmate Fish Traders cc</v>
          </cell>
        </row>
        <row r="314">
          <cell r="B314" t="str">
            <v>SPA21358</v>
          </cell>
          <cell r="C314" t="str">
            <v>Ibhayi Sea Food Wholesalers</v>
          </cell>
        </row>
        <row r="315">
          <cell r="B315" t="str">
            <v>SPA21359</v>
          </cell>
          <cell r="C315" t="str">
            <v>BELLARIA FISHING PTY LTD</v>
          </cell>
        </row>
        <row r="316">
          <cell r="B316" t="str">
            <v>SPA21361</v>
          </cell>
          <cell r="C316" t="str">
            <v>Yanginkosi (Pty)Ltd</v>
          </cell>
        </row>
        <row r="317">
          <cell r="B317" t="str">
            <v>SPA21365</v>
          </cell>
          <cell r="C317" t="str">
            <v>IMPROCARE134</v>
          </cell>
        </row>
        <row r="318">
          <cell r="B318" t="str">
            <v>SPA21367</v>
          </cell>
          <cell r="C318" t="str">
            <v>Nompumelelo Solutions (Pty) Ltd</v>
          </cell>
        </row>
        <row r="319">
          <cell r="B319" t="str">
            <v>SPA21370</v>
          </cell>
          <cell r="C319" t="str">
            <v>Villa De Wilmaresa</v>
          </cell>
        </row>
        <row r="320">
          <cell r="B320" t="str">
            <v>SPA21371</v>
          </cell>
          <cell r="C320" t="str">
            <v>AMIABLE 8 TRADING (PTY)LTD</v>
          </cell>
        </row>
        <row r="321">
          <cell r="B321" t="str">
            <v>SPA21372</v>
          </cell>
          <cell r="C321" t="str">
            <v>CEDESTIAL ENTERPRISES</v>
          </cell>
        </row>
        <row r="322">
          <cell r="B322" t="str">
            <v>SPA21375</v>
          </cell>
          <cell r="C322" t="str">
            <v>SOTH EASTERN FISHING (PTY) LTD</v>
          </cell>
        </row>
        <row r="323">
          <cell r="B323" t="str">
            <v>SPA21377</v>
          </cell>
          <cell r="C323" t="str">
            <v>Kaytrad Commodities Pty Ltd</v>
          </cell>
        </row>
        <row r="324">
          <cell r="B324" t="str">
            <v>SPA21378</v>
          </cell>
          <cell r="C324" t="str">
            <v>TCB FISHING ENTERPRISES (PTY) LTD</v>
          </cell>
        </row>
        <row r="325">
          <cell r="B325" t="str">
            <v>SPA21381</v>
          </cell>
          <cell r="C325" t="str">
            <v>Cape Point Holdings (PTY) LTD</v>
          </cell>
        </row>
        <row r="326">
          <cell r="B326" t="str">
            <v>SPA21382</v>
          </cell>
          <cell r="C326" t="str">
            <v>Saldanha Bay Fishing Industry</v>
          </cell>
        </row>
        <row r="327">
          <cell r="B327" t="str">
            <v>SPA21383</v>
          </cell>
          <cell r="C327" t="str">
            <v>Buffeljagsbaai Projects ( PTY) LTD</v>
          </cell>
        </row>
        <row r="328">
          <cell r="B328" t="str">
            <v>SPA21385</v>
          </cell>
          <cell r="C328" t="str">
            <v>Blink Waters Primary Co-Operative Limited</v>
          </cell>
        </row>
        <row r="329">
          <cell r="B329" t="str">
            <v>SPA21386</v>
          </cell>
          <cell r="C329" t="str">
            <v>VALOTYPE 76 CC</v>
          </cell>
        </row>
        <row r="330">
          <cell r="B330" t="str">
            <v>SPA21389</v>
          </cell>
          <cell r="C330" t="str">
            <v>Gansbaai Abalone(Pty)Ltd</v>
          </cell>
        </row>
        <row r="331">
          <cell r="B331" t="str">
            <v>SPA21390</v>
          </cell>
          <cell r="C331" t="str">
            <v>Shark Diving Gansbaai CC</v>
          </cell>
        </row>
        <row r="332">
          <cell r="B332" t="str">
            <v>SPA21392</v>
          </cell>
          <cell r="C332" t="str">
            <v>CHALLENGER FISHERIES (PTY) LTD</v>
          </cell>
        </row>
        <row r="333">
          <cell r="B333" t="str">
            <v>SPA21393</v>
          </cell>
          <cell r="C333" t="str">
            <v>PHAMBILE MAKHOSIKAZI (PTY) LTD</v>
          </cell>
        </row>
        <row r="334">
          <cell r="B334" t="str">
            <v>SPA21394</v>
          </cell>
          <cell r="C334" t="str">
            <v>CEBOLETU FISHING (PTY) LTD</v>
          </cell>
        </row>
        <row r="335">
          <cell r="B335" t="str">
            <v>SPA21395</v>
          </cell>
          <cell r="C335" t="str">
            <v xml:space="preserve">Beyond Fishing (PTY) Ltd </v>
          </cell>
        </row>
        <row r="336">
          <cell r="B336" t="str">
            <v>SPA21396</v>
          </cell>
          <cell r="C336" t="str">
            <v>K2021931076</v>
          </cell>
        </row>
        <row r="337">
          <cell r="B337" t="str">
            <v>SPA21397</v>
          </cell>
          <cell r="C337" t="str">
            <v>Pirah Trading Enterprise</v>
          </cell>
        </row>
        <row r="338">
          <cell r="B338" t="str">
            <v>SPA21401</v>
          </cell>
          <cell r="C338" t="str">
            <v>TIDE SIDE PROCESSORS (PTY) LTD.</v>
          </cell>
        </row>
        <row r="339">
          <cell r="B339" t="str">
            <v>SPA21402</v>
          </cell>
          <cell r="C339" t="str">
            <v>MandlaWelding And Fabrication(PTY)Ltd</v>
          </cell>
        </row>
        <row r="340">
          <cell r="B340" t="str">
            <v>SPA21403</v>
          </cell>
          <cell r="C340" t="str">
            <v>K2021581204</v>
          </cell>
        </row>
        <row r="341">
          <cell r="B341" t="str">
            <v>SPA21404</v>
          </cell>
          <cell r="C341" t="str">
            <v>SEA WOMEN INVESTMENTS (PTY) LTD</v>
          </cell>
        </row>
        <row r="342">
          <cell r="B342" t="str">
            <v>SPA21408</v>
          </cell>
          <cell r="C342" t="str">
            <v>SHQ HOLDINGS</v>
          </cell>
        </row>
        <row r="343">
          <cell r="B343" t="str">
            <v>SPA21410</v>
          </cell>
          <cell r="C343" t="str">
            <v>Orange River Fishing Pty Ltd</v>
          </cell>
        </row>
        <row r="344">
          <cell r="B344" t="str">
            <v>SPA21411</v>
          </cell>
          <cell r="C344" t="str">
            <v>Sikulugele IIshishini</v>
          </cell>
        </row>
        <row r="345">
          <cell r="B345" t="str">
            <v>SPA21412</v>
          </cell>
          <cell r="C345" t="str">
            <v>Cutlass Fishing (Pty)Ltd</v>
          </cell>
        </row>
        <row r="346">
          <cell r="B346" t="str">
            <v>SPA21413</v>
          </cell>
          <cell r="C346" t="str">
            <v>South African Pelagic Fishermen s Union</v>
          </cell>
        </row>
        <row r="347">
          <cell r="B347" t="str">
            <v>SPA21415</v>
          </cell>
          <cell r="C347" t="str">
            <v>Oppie vis kaai visserye(PTY)LTD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7"/>
  <sheetViews>
    <sheetView topLeftCell="B1" workbookViewId="0">
      <selection activeCell="B1" sqref="A1:XFD1048576"/>
    </sheetView>
  </sheetViews>
  <sheetFormatPr defaultColWidth="22.08984375" defaultRowHeight="13.15" customHeight="1" x14ac:dyDescent="0.35"/>
  <cols>
    <col min="1" max="1" width="15.7265625" style="5" hidden="1" customWidth="1"/>
    <col min="2" max="2" width="11.26953125" style="5" customWidth="1"/>
    <col min="3" max="3" width="0" style="5" hidden="1" customWidth="1"/>
    <col min="4" max="4" width="4.90625" style="5" customWidth="1"/>
    <col min="5" max="5" width="4.7265625" style="5" customWidth="1"/>
    <col min="6" max="14" width="12.26953125" style="5" customWidth="1"/>
    <col min="15" max="15" width="14.36328125" style="5" customWidth="1"/>
    <col min="16" max="16" width="22.08984375" style="5"/>
    <col min="17" max="17" width="15.7265625" style="5" customWidth="1"/>
    <col min="18" max="18" width="26.08984375" style="5" customWidth="1"/>
    <col min="19" max="19" width="12.08984375" style="5" customWidth="1"/>
    <col min="20" max="20" width="5.7265625" style="5" customWidth="1"/>
    <col min="21" max="21" width="7.08984375" style="5" customWidth="1"/>
    <col min="22" max="22" width="6.6328125" style="5" customWidth="1"/>
    <col min="23" max="23" width="6.7265625" style="5" customWidth="1"/>
    <col min="24" max="16384" width="22.08984375" style="5"/>
  </cols>
  <sheetData>
    <row r="1" spans="1:20" ht="13.15" customHeight="1" x14ac:dyDescent="0.35">
      <c r="A1" s="1" t="s">
        <v>211</v>
      </c>
      <c r="B1" s="1" t="s">
        <v>721</v>
      </c>
      <c r="C1" s="1" t="s">
        <v>212</v>
      </c>
      <c r="D1" s="1" t="s">
        <v>213</v>
      </c>
      <c r="E1" s="1" t="s">
        <v>214</v>
      </c>
      <c r="F1" s="1" t="s">
        <v>0</v>
      </c>
      <c r="G1" s="1" t="s">
        <v>1</v>
      </c>
      <c r="H1" s="1" t="s">
        <v>2</v>
      </c>
      <c r="I1" s="1" t="s">
        <v>215</v>
      </c>
      <c r="J1" s="1" t="s">
        <v>3</v>
      </c>
      <c r="K1" s="1" t="s">
        <v>4</v>
      </c>
      <c r="L1" s="1" t="s">
        <v>718</v>
      </c>
      <c r="M1" s="2" t="s">
        <v>216</v>
      </c>
      <c r="N1" s="3" t="s">
        <v>84</v>
      </c>
      <c r="O1" s="4" t="s">
        <v>83</v>
      </c>
      <c r="P1" s="3" t="s">
        <v>88</v>
      </c>
    </row>
    <row r="2" spans="1:20" ht="13.15" customHeight="1" x14ac:dyDescent="0.35">
      <c r="A2" s="5" t="s">
        <v>217</v>
      </c>
      <c r="B2" s="5" t="str">
        <f>REPLACE(A2,6,3,"XXX")</f>
        <v>SPA21XXX</v>
      </c>
      <c r="C2" s="5" t="str">
        <f>VLOOKUP(A2,'[1]all anchovy'!$B:$C,2,FALSE)</f>
        <v>Ntshonalanga Fishing (Pty) Ltd</v>
      </c>
      <c r="D2" s="5" t="s">
        <v>85</v>
      </c>
      <c r="E2" s="5" t="s">
        <v>85</v>
      </c>
      <c r="F2" s="5">
        <v>5786742</v>
      </c>
      <c r="G2" s="5">
        <v>15740533</v>
      </c>
      <c r="H2" s="5">
        <v>15029000</v>
      </c>
      <c r="I2" s="5">
        <v>15029000</v>
      </c>
      <c r="K2" s="5">
        <v>100</v>
      </c>
      <c r="M2" s="5">
        <v>70608.970390222734</v>
      </c>
      <c r="N2" s="5">
        <f>F2+(J2*L2)+H2</f>
        <v>20815742</v>
      </c>
      <c r="O2" s="6">
        <f>N2/M2</f>
        <v>294.80308075533657</v>
      </c>
      <c r="P2" s="7">
        <f t="shared" ref="P2:P33" si="0">IF(O2&lt;$S$11,$T$11,IF(O2&lt;$S$12,$T$12,IF(O2&lt;$S$13,$T$13,IF(O2&lt;$S$14,$T$14,IF(O2&lt;$S$15,$T$15,IF(O2&lt;$S$16,$T$16,IF(O2&lt;S17,T17,IF(O2&lt;S18,T18,IF(O2&lt;$S$19,$T$19,$T$20)))))))))</f>
        <v>5</v>
      </c>
    </row>
    <row r="3" spans="1:20" ht="13.15" customHeight="1" x14ac:dyDescent="0.35">
      <c r="A3" s="5" t="s">
        <v>218</v>
      </c>
      <c r="B3" s="5" t="str">
        <f t="shared" ref="B3:B57" si="1">REPLACE(A3,6,3,"XXX")</f>
        <v>SPA21XXX</v>
      </c>
      <c r="C3" s="5" t="str">
        <f>VLOOKUP(A3,'[1]all anchovy'!$B:$C,2,FALSE)</f>
        <v>82 Boundary Road CC</v>
      </c>
      <c r="D3" s="5" t="s">
        <v>85</v>
      </c>
      <c r="E3" s="5" t="s">
        <v>85</v>
      </c>
      <c r="F3" s="5">
        <v>375032</v>
      </c>
      <c r="G3" s="5">
        <v>4931092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78098.805810150661</v>
      </c>
      <c r="N3" s="5">
        <f t="shared" ref="N3:N57" si="2">F3+(J3*L3)+H3</f>
        <v>375032</v>
      </c>
      <c r="O3" s="6">
        <f t="shared" ref="O3:O57" si="3">N3/M3</f>
        <v>4.8020196481833572</v>
      </c>
      <c r="P3" s="7">
        <f t="shared" si="0"/>
        <v>2</v>
      </c>
    </row>
    <row r="4" spans="1:20" ht="13.15" customHeight="1" x14ac:dyDescent="0.35">
      <c r="A4" s="5" t="s">
        <v>219</v>
      </c>
      <c r="B4" s="5" t="str">
        <f t="shared" si="1"/>
        <v>SPA21XXX</v>
      </c>
      <c r="C4" s="5" t="str">
        <f>VLOOKUP(A4,'[1]all anchovy'!$B:$C,2,FALSE)</f>
        <v>Sea Point Fishing CC</v>
      </c>
      <c r="D4" s="5" t="s">
        <v>85</v>
      </c>
      <c r="E4" s="5" t="s">
        <v>85</v>
      </c>
      <c r="F4" s="5">
        <v>549825</v>
      </c>
      <c r="G4" s="5">
        <v>810128</v>
      </c>
      <c r="H4" s="5">
        <v>1275500</v>
      </c>
      <c r="I4" s="5">
        <v>1275500</v>
      </c>
      <c r="J4" s="5">
        <v>64.285714285714292</v>
      </c>
      <c r="K4" s="5">
        <v>64.285714285714292</v>
      </c>
      <c r="L4" s="5">
        <v>0</v>
      </c>
      <c r="M4" s="5">
        <v>35040.162768525668</v>
      </c>
      <c r="N4" s="5">
        <f t="shared" si="2"/>
        <v>1825325</v>
      </c>
      <c r="O4" s="6">
        <f t="shared" si="3"/>
        <v>52.092366466960947</v>
      </c>
      <c r="P4" s="7">
        <f t="shared" si="0"/>
        <v>3</v>
      </c>
    </row>
    <row r="5" spans="1:20" ht="13.15" customHeight="1" x14ac:dyDescent="0.35">
      <c r="A5" s="5" t="s">
        <v>220</v>
      </c>
      <c r="B5" s="5" t="str">
        <f t="shared" si="1"/>
        <v>SPA21XXX</v>
      </c>
      <c r="C5" s="5" t="str">
        <f>VLOOKUP(A5,'[1]all anchovy'!$B:$C,2,FALSE)</f>
        <v>Ixia Trading 501 (Pty) Ltd</v>
      </c>
      <c r="D5" s="5" t="s">
        <v>85</v>
      </c>
      <c r="E5" s="5" t="s">
        <v>85</v>
      </c>
      <c r="F5" s="5">
        <v>448270</v>
      </c>
      <c r="G5" s="5">
        <v>27088</v>
      </c>
      <c r="H5" s="5">
        <v>0</v>
      </c>
      <c r="I5" s="5">
        <v>0</v>
      </c>
      <c r="J5" s="5">
        <v>100</v>
      </c>
      <c r="K5" s="5">
        <v>81</v>
      </c>
      <c r="L5" s="5">
        <v>0</v>
      </c>
      <c r="M5" s="5">
        <v>46932.751964881827</v>
      </c>
      <c r="N5" s="5">
        <f t="shared" si="2"/>
        <v>448270</v>
      </c>
      <c r="O5" s="6">
        <f t="shared" si="3"/>
        <v>9.5513256997038045</v>
      </c>
      <c r="P5" s="7">
        <f t="shared" si="0"/>
        <v>2</v>
      </c>
    </row>
    <row r="6" spans="1:20" ht="13.15" customHeight="1" x14ac:dyDescent="0.35">
      <c r="A6" s="5" t="s">
        <v>221</v>
      </c>
      <c r="B6" s="5" t="str">
        <f t="shared" si="1"/>
        <v>SPA21XXX</v>
      </c>
      <c r="C6" s="5" t="str">
        <f>VLOOKUP(A6,'[1]all anchovy'!$B:$C,2,FALSE)</f>
        <v>Gansbaai Marine (Pty) Ltd</v>
      </c>
      <c r="D6" s="5" t="s">
        <v>85</v>
      </c>
      <c r="E6" s="5" t="s">
        <v>85</v>
      </c>
      <c r="F6" s="5">
        <v>60535816</v>
      </c>
      <c r="G6" s="5">
        <v>178105789</v>
      </c>
      <c r="H6" s="5">
        <v>83300000</v>
      </c>
      <c r="I6" s="5">
        <v>26300322</v>
      </c>
      <c r="J6" s="5">
        <v>600000</v>
      </c>
      <c r="K6" s="5">
        <v>30.598571428571429</v>
      </c>
      <c r="M6" s="5">
        <v>148642.77121668769</v>
      </c>
      <c r="N6" s="5">
        <f t="shared" si="2"/>
        <v>143835816</v>
      </c>
      <c r="O6" s="6">
        <f t="shared" si="3"/>
        <v>967.6610226158914</v>
      </c>
      <c r="P6" s="7">
        <f t="shared" si="0"/>
        <v>9</v>
      </c>
    </row>
    <row r="7" spans="1:20" ht="13.15" customHeight="1" x14ac:dyDescent="0.35">
      <c r="A7" s="5" t="s">
        <v>222</v>
      </c>
      <c r="B7" s="5" t="str">
        <f t="shared" si="1"/>
        <v>SPA21XXX</v>
      </c>
      <c r="C7" s="5" t="str">
        <f>VLOOKUP(A7,'[1]all anchovy'!$B:$C,2,FALSE)</f>
        <v>Combined Fishing Enterprises (Pty) Ltd</v>
      </c>
      <c r="D7" s="5" t="s">
        <v>85</v>
      </c>
      <c r="E7" s="5" t="s">
        <v>85</v>
      </c>
      <c r="F7" s="5">
        <v>2619173</v>
      </c>
      <c r="G7" s="5">
        <v>8081908</v>
      </c>
      <c r="H7" s="5">
        <v>1448365</v>
      </c>
      <c r="I7" s="5">
        <v>1448365</v>
      </c>
      <c r="J7" s="5">
        <v>0</v>
      </c>
      <c r="K7" s="5">
        <v>100</v>
      </c>
      <c r="L7" s="5">
        <v>0</v>
      </c>
      <c r="M7" s="5">
        <v>29371.511842854707</v>
      </c>
      <c r="N7" s="5">
        <f t="shared" si="2"/>
        <v>4067538</v>
      </c>
      <c r="O7" s="6">
        <f t="shared" si="3"/>
        <v>138.48582332984407</v>
      </c>
      <c r="P7" s="7">
        <f t="shared" si="0"/>
        <v>4</v>
      </c>
    </row>
    <row r="8" spans="1:20" ht="13.15" customHeight="1" x14ac:dyDescent="0.35">
      <c r="A8" s="5" t="s">
        <v>223</v>
      </c>
      <c r="B8" s="5" t="str">
        <f t="shared" si="1"/>
        <v>SPA21XXX</v>
      </c>
      <c r="C8" s="5" t="str">
        <f>VLOOKUP(A8,'[1]all anchovy'!$B:$C,2,FALSE)</f>
        <v>Premier Fishing SA</v>
      </c>
      <c r="D8" s="5" t="s">
        <v>85</v>
      </c>
      <c r="E8" s="5" t="s">
        <v>85</v>
      </c>
      <c r="F8" s="5">
        <v>84470688</v>
      </c>
      <c r="G8" s="5">
        <v>516369883</v>
      </c>
      <c r="H8" s="5">
        <v>285094145</v>
      </c>
      <c r="I8" s="5">
        <v>210235444</v>
      </c>
      <c r="J8" s="5">
        <v>8000000</v>
      </c>
      <c r="K8" s="5">
        <v>74.679999999999993</v>
      </c>
      <c r="L8" s="5">
        <v>36.285714285714285</v>
      </c>
      <c r="M8" s="5">
        <v>395081.18002093496</v>
      </c>
      <c r="N8" s="5">
        <f t="shared" si="2"/>
        <v>659850547.28571427</v>
      </c>
      <c r="O8" s="6">
        <f t="shared" si="3"/>
        <v>1670.1644640495138</v>
      </c>
      <c r="P8" s="7">
        <f t="shared" si="0"/>
        <v>9</v>
      </c>
    </row>
    <row r="9" spans="1:20" ht="13.15" customHeight="1" x14ac:dyDescent="0.35">
      <c r="A9" s="5" t="s">
        <v>224</v>
      </c>
      <c r="B9" s="5" t="str">
        <f t="shared" si="1"/>
        <v>SPA21XXX</v>
      </c>
      <c r="C9" s="5" t="str">
        <f>VLOOKUP(A9,'[1]all anchovy'!$B:$C,2,FALSE)</f>
        <v>Edwards Fishing CC</v>
      </c>
      <c r="D9" s="5" t="s">
        <v>85</v>
      </c>
      <c r="E9" s="5" t="s">
        <v>85</v>
      </c>
      <c r="F9" s="5">
        <v>4034691</v>
      </c>
      <c r="G9" s="5">
        <v>14369276</v>
      </c>
      <c r="H9" s="5">
        <v>9409560</v>
      </c>
      <c r="I9" s="5">
        <v>4642185</v>
      </c>
      <c r="K9" s="5">
        <v>49.857142857142854</v>
      </c>
      <c r="M9" s="5">
        <v>29371.51184285471</v>
      </c>
      <c r="N9" s="5">
        <f t="shared" si="2"/>
        <v>13444251</v>
      </c>
      <c r="O9" s="6">
        <f t="shared" si="3"/>
        <v>457.73098340767297</v>
      </c>
      <c r="P9" s="7">
        <f t="shared" si="0"/>
        <v>6</v>
      </c>
      <c r="R9" s="7" t="s">
        <v>273</v>
      </c>
      <c r="S9" s="8"/>
      <c r="T9" s="8"/>
    </row>
    <row r="10" spans="1:20" ht="13.15" customHeight="1" x14ac:dyDescent="0.35">
      <c r="A10" s="5" t="s">
        <v>225</v>
      </c>
      <c r="B10" s="5" t="str">
        <f t="shared" si="1"/>
        <v>SPA21XXX</v>
      </c>
      <c r="C10" s="5" t="str">
        <f>VLOOKUP(A10,'[1]all anchovy'!$B:$C,2,FALSE)</f>
        <v>West Point Fishing Corporation (Pty)Ltd</v>
      </c>
      <c r="D10" s="5" t="s">
        <v>85</v>
      </c>
      <c r="E10" s="5" t="s">
        <v>85</v>
      </c>
      <c r="F10" s="5">
        <v>23452369</v>
      </c>
      <c r="G10" s="5">
        <v>60405860</v>
      </c>
      <c r="H10" s="5">
        <v>88608486</v>
      </c>
      <c r="I10" s="5">
        <v>5184054</v>
      </c>
      <c r="J10" s="5">
        <v>88300</v>
      </c>
      <c r="K10" s="5">
        <v>38.787857142857142</v>
      </c>
      <c r="L10" s="5">
        <v>0</v>
      </c>
      <c r="M10" s="5">
        <v>347834.05103543878</v>
      </c>
      <c r="N10" s="5">
        <f t="shared" si="2"/>
        <v>112060855</v>
      </c>
      <c r="O10" s="6">
        <f t="shared" si="3"/>
        <v>322.16758154187374</v>
      </c>
      <c r="P10" s="7">
        <f t="shared" si="0"/>
        <v>6</v>
      </c>
      <c r="R10" s="7"/>
      <c r="S10" s="8">
        <v>0</v>
      </c>
      <c r="T10" s="8"/>
    </row>
    <row r="11" spans="1:20" ht="13.15" customHeight="1" x14ac:dyDescent="0.35">
      <c r="A11" s="5" t="s">
        <v>226</v>
      </c>
      <c r="B11" s="5" t="str">
        <f t="shared" si="1"/>
        <v>SPA21XXX</v>
      </c>
      <c r="C11" s="5" t="str">
        <f>VLOOKUP(A11,'[1]all anchovy'!$B:$C,2,FALSE)</f>
        <v>Azanian Fishing (Pty) Ltd</v>
      </c>
      <c r="D11" s="5" t="s">
        <v>85</v>
      </c>
      <c r="E11" s="5" t="s">
        <v>85</v>
      </c>
      <c r="F11" s="5">
        <v>0</v>
      </c>
      <c r="G11" s="5">
        <v>11813500</v>
      </c>
      <c r="H11" s="5">
        <v>2776228</v>
      </c>
      <c r="I11" s="5">
        <v>2776228</v>
      </c>
      <c r="J11" s="5">
        <v>100</v>
      </c>
      <c r="K11" s="5">
        <v>100</v>
      </c>
      <c r="L11" s="5">
        <v>214.28571428571428</v>
      </c>
      <c r="M11" s="5">
        <v>27374.272397540593</v>
      </c>
      <c r="N11" s="5">
        <f t="shared" si="2"/>
        <v>2797656.5714285714</v>
      </c>
      <c r="O11" s="6">
        <f t="shared" si="3"/>
        <v>102.20021671443305</v>
      </c>
      <c r="P11" s="7">
        <f t="shared" si="0"/>
        <v>4</v>
      </c>
      <c r="R11" s="7" t="str">
        <f>"&gt;"&amp;S10&amp;" "&amp;"and"&amp;" "&amp;"&lt;"&amp;S11</f>
        <v>&gt;0 and &lt;1</v>
      </c>
      <c r="S11" s="8">
        <v>1</v>
      </c>
      <c r="T11" s="8">
        <v>1</v>
      </c>
    </row>
    <row r="12" spans="1:20" ht="13.15" customHeight="1" x14ac:dyDescent="0.35">
      <c r="A12" s="5" t="s">
        <v>227</v>
      </c>
      <c r="B12" s="5" t="str">
        <f t="shared" si="1"/>
        <v>SPA21XXX</v>
      </c>
      <c r="C12" s="5" t="str">
        <f>VLOOKUP(A12,'[1]all anchovy'!$B:$C,2,FALSE)</f>
        <v>LETAP FISHING CC</v>
      </c>
      <c r="D12" s="5" t="s">
        <v>85</v>
      </c>
      <c r="E12" s="5" t="s">
        <v>85</v>
      </c>
      <c r="F12" s="5">
        <v>6168474</v>
      </c>
      <c r="G12" s="5">
        <v>18817877</v>
      </c>
      <c r="H12" s="5">
        <v>420000</v>
      </c>
      <c r="I12" s="5">
        <v>420000</v>
      </c>
      <c r="J12" s="5">
        <v>100</v>
      </c>
      <c r="K12" s="5">
        <v>100</v>
      </c>
      <c r="L12" s="5">
        <v>0</v>
      </c>
      <c r="M12" s="5">
        <v>24542.849691631614</v>
      </c>
      <c r="N12" s="5">
        <f t="shared" si="2"/>
        <v>6588474</v>
      </c>
      <c r="O12" s="6">
        <f t="shared" si="3"/>
        <v>268.44779977797259</v>
      </c>
      <c r="P12" s="7">
        <f t="shared" si="0"/>
        <v>5</v>
      </c>
      <c r="R12" s="7" t="str">
        <f t="shared" ref="R12:R19" si="4">"&gt;="&amp;S11&amp;" "&amp;"and"&amp;" "&amp;"&lt;"&amp;S12</f>
        <v>&gt;=1 and &lt;50</v>
      </c>
      <c r="S12" s="8">
        <v>50</v>
      </c>
      <c r="T12" s="8">
        <v>2</v>
      </c>
    </row>
    <row r="13" spans="1:20" ht="13.15" customHeight="1" x14ac:dyDescent="0.35">
      <c r="A13" s="5" t="s">
        <v>228</v>
      </c>
      <c r="B13" s="5" t="str">
        <f t="shared" si="1"/>
        <v>SPA21XXX</v>
      </c>
      <c r="C13" s="5" t="str">
        <f>VLOOKUP(A13,'[1]all anchovy'!$B:$C,2,FALSE)</f>
        <v>Sea Harvest Corporation (Pty) Ltd</v>
      </c>
      <c r="D13" s="5" t="s">
        <v>85</v>
      </c>
      <c r="E13" s="5" t="s">
        <v>85</v>
      </c>
      <c r="F13" s="5">
        <v>444755820</v>
      </c>
      <c r="G13" s="5">
        <v>1883602000</v>
      </c>
      <c r="H13" s="5">
        <v>1455204000</v>
      </c>
      <c r="I13" s="5">
        <v>1132455913</v>
      </c>
      <c r="J13" s="5">
        <v>277325540.28571427</v>
      </c>
      <c r="K13" s="5">
        <v>74.078571428571436</v>
      </c>
      <c r="L13" s="5">
        <v>5.7142857142857144</v>
      </c>
      <c r="M13" s="5">
        <v>3696.6484977650362</v>
      </c>
      <c r="N13" s="5">
        <f t="shared" si="2"/>
        <v>3484677193.0612245</v>
      </c>
      <c r="O13" s="6">
        <f t="shared" si="3"/>
        <v>942658.51761887351</v>
      </c>
      <c r="P13" s="7">
        <f t="shared" si="0"/>
        <v>10</v>
      </c>
      <c r="R13" s="7" t="str">
        <f t="shared" si="4"/>
        <v>&gt;=50 and &lt;100</v>
      </c>
      <c r="S13" s="8">
        <v>100</v>
      </c>
      <c r="T13" s="8">
        <v>3</v>
      </c>
    </row>
    <row r="14" spans="1:20" ht="13.15" customHeight="1" x14ac:dyDescent="0.35">
      <c r="A14" s="5" t="s">
        <v>229</v>
      </c>
      <c r="B14" s="5" t="str">
        <f t="shared" si="1"/>
        <v>SPA21XXX</v>
      </c>
      <c r="C14" s="5" t="str">
        <f>VLOOKUP(A14,'[1]all anchovy'!$B:$C,2,FALSE)</f>
        <v>Noordbaai Vissers (Pty) Ltd</v>
      </c>
      <c r="D14" s="5" t="s">
        <v>85</v>
      </c>
      <c r="E14" s="5" t="s">
        <v>85</v>
      </c>
      <c r="F14" s="5">
        <v>2711740</v>
      </c>
      <c r="G14" s="5">
        <v>-2249</v>
      </c>
      <c r="H14" s="5">
        <v>2004888</v>
      </c>
      <c r="I14" s="5">
        <v>2004888</v>
      </c>
      <c r="J14" s="5">
        <v>1000</v>
      </c>
      <c r="K14" s="5">
        <v>100</v>
      </c>
      <c r="L14" s="5">
        <v>0</v>
      </c>
      <c r="M14" s="5">
        <v>65234.03438298031</v>
      </c>
      <c r="N14" s="5">
        <f t="shared" si="2"/>
        <v>4716628</v>
      </c>
      <c r="O14" s="6">
        <f t="shared" si="3"/>
        <v>72.303178005353871</v>
      </c>
      <c r="P14" s="7">
        <f t="shared" si="0"/>
        <v>3</v>
      </c>
      <c r="R14" s="7" t="str">
        <f t="shared" si="4"/>
        <v>&gt;=100 and &lt;200</v>
      </c>
      <c r="S14" s="8">
        <v>200</v>
      </c>
      <c r="T14" s="8">
        <v>4</v>
      </c>
    </row>
    <row r="15" spans="1:20" ht="13.15" customHeight="1" x14ac:dyDescent="0.35">
      <c r="A15" s="5" t="s">
        <v>230</v>
      </c>
      <c r="B15" s="5" t="str">
        <f t="shared" si="1"/>
        <v>SPA21XXX</v>
      </c>
      <c r="C15" s="5" t="str">
        <f>VLOOKUP(A15,'[1]all anchovy'!$B:$C,2,FALSE)</f>
        <v>Sinethemba Fishing CC</v>
      </c>
      <c r="D15" s="5" t="s">
        <v>85</v>
      </c>
      <c r="E15" s="5" t="s">
        <v>85</v>
      </c>
      <c r="F15" s="5">
        <v>0</v>
      </c>
      <c r="G15" s="5">
        <v>0</v>
      </c>
      <c r="H15" s="5">
        <v>0</v>
      </c>
      <c r="I15" s="5">
        <v>0</v>
      </c>
      <c r="J15" s="5">
        <v>100</v>
      </c>
      <c r="K15" s="5">
        <v>100</v>
      </c>
      <c r="M15" s="5">
        <v>2643.4442658569237</v>
      </c>
      <c r="N15" s="5">
        <f t="shared" si="2"/>
        <v>0</v>
      </c>
      <c r="O15" s="6">
        <f t="shared" si="3"/>
        <v>0</v>
      </c>
      <c r="P15" s="7">
        <f t="shared" si="0"/>
        <v>1</v>
      </c>
      <c r="R15" s="7" t="str">
        <f t="shared" si="4"/>
        <v>&gt;=200 and &lt;300</v>
      </c>
      <c r="S15" s="8">
        <v>300</v>
      </c>
      <c r="T15" s="8">
        <v>5</v>
      </c>
    </row>
    <row r="16" spans="1:20" ht="13.15" customHeight="1" x14ac:dyDescent="0.35">
      <c r="A16" s="5" t="s">
        <v>231</v>
      </c>
      <c r="B16" s="5" t="str">
        <f t="shared" si="1"/>
        <v>SPA21XXX</v>
      </c>
      <c r="C16" s="5" t="str">
        <f>VLOOKUP(A16,'[1]all anchovy'!$B:$C,2,FALSE)</f>
        <v>Lucky Star Limited</v>
      </c>
      <c r="D16" s="5" t="s">
        <v>85</v>
      </c>
      <c r="E16" s="5" t="s">
        <v>85</v>
      </c>
      <c r="F16" s="5">
        <v>825007472</v>
      </c>
      <c r="G16" s="5">
        <v>2368222735</v>
      </c>
      <c r="H16" s="5">
        <v>1186600279</v>
      </c>
      <c r="I16" s="5">
        <v>780191910</v>
      </c>
      <c r="J16" s="5">
        <v>300000</v>
      </c>
      <c r="K16" s="5">
        <v>56.100714285714282</v>
      </c>
      <c r="L16" s="5">
        <v>3280.5714285714284</v>
      </c>
      <c r="M16" s="5">
        <v>970510.50118141843</v>
      </c>
      <c r="N16" s="5">
        <f t="shared" si="2"/>
        <v>2995779179.5714283</v>
      </c>
      <c r="O16" s="6">
        <f t="shared" si="3"/>
        <v>3086.8075882997832</v>
      </c>
      <c r="P16" s="7">
        <f t="shared" si="0"/>
        <v>9</v>
      </c>
      <c r="R16" s="7" t="str">
        <f t="shared" si="4"/>
        <v>&gt;=300 and &lt;500</v>
      </c>
      <c r="S16" s="8">
        <v>500</v>
      </c>
      <c r="T16" s="8">
        <v>6</v>
      </c>
    </row>
    <row r="17" spans="1:20" ht="13.15" customHeight="1" x14ac:dyDescent="0.35">
      <c r="A17" s="5" t="s">
        <v>232</v>
      </c>
      <c r="B17" s="5" t="str">
        <f t="shared" si="1"/>
        <v>SPA21XXX</v>
      </c>
      <c r="C17" s="5" t="str">
        <f>VLOOKUP(A17,'[1]all anchovy'!$B:$C,2,FALSE)</f>
        <v>Ithuba Yethu Fishing (Pty)Ltd</v>
      </c>
      <c r="D17" s="5" t="s">
        <v>85</v>
      </c>
      <c r="E17" s="5" t="s">
        <v>85</v>
      </c>
      <c r="F17" s="5">
        <v>17118671</v>
      </c>
      <c r="G17" s="5">
        <v>38221615</v>
      </c>
      <c r="H17" s="5">
        <v>63360131</v>
      </c>
      <c r="I17" s="5">
        <v>16727836</v>
      </c>
      <c r="J17" s="5">
        <v>18500</v>
      </c>
      <c r="K17" s="5">
        <v>52.128571428571426</v>
      </c>
      <c r="L17" s="5">
        <v>0</v>
      </c>
      <c r="M17" s="5">
        <v>200502.00917881596</v>
      </c>
      <c r="N17" s="5">
        <f t="shared" si="2"/>
        <v>80478802</v>
      </c>
      <c r="O17" s="6">
        <f t="shared" si="3"/>
        <v>401.38651143503347</v>
      </c>
      <c r="P17" s="7">
        <f t="shared" si="0"/>
        <v>6</v>
      </c>
      <c r="R17" s="7" t="str">
        <f t="shared" si="4"/>
        <v>&gt;=500 and &lt;1000</v>
      </c>
      <c r="S17" s="8">
        <v>1000</v>
      </c>
      <c r="T17" s="8">
        <v>7</v>
      </c>
    </row>
    <row r="18" spans="1:20" ht="13.15" customHeight="1" x14ac:dyDescent="0.35">
      <c r="A18" s="5" t="s">
        <v>233</v>
      </c>
      <c r="B18" s="5" t="str">
        <f t="shared" si="1"/>
        <v>SPA21XXX</v>
      </c>
      <c r="C18" s="5" t="str">
        <f>VLOOKUP(A18,'[1]all anchovy'!$B:$C,2,FALSE)</f>
        <v>Amawandle Pelagic (Pty) Ltd</v>
      </c>
      <c r="D18" s="5" t="s">
        <v>85</v>
      </c>
      <c r="E18" s="5" t="s">
        <v>85</v>
      </c>
      <c r="F18" s="5">
        <v>27553396</v>
      </c>
      <c r="G18" s="5">
        <v>42063692</v>
      </c>
      <c r="H18" s="5">
        <v>0</v>
      </c>
      <c r="I18" s="5">
        <v>0</v>
      </c>
      <c r="J18" s="5">
        <v>500</v>
      </c>
      <c r="K18" s="5">
        <v>33.727142857142852</v>
      </c>
      <c r="L18" s="5">
        <v>15185.714285714286</v>
      </c>
      <c r="M18" s="5">
        <v>180177.27134531597</v>
      </c>
      <c r="N18" s="5">
        <f>F18+(J18*L18)+H18</f>
        <v>35146253.142857142</v>
      </c>
      <c r="O18" s="6">
        <f t="shared" si="3"/>
        <v>195.06485407639531</v>
      </c>
      <c r="P18" s="7">
        <f t="shared" si="0"/>
        <v>4</v>
      </c>
      <c r="R18" s="7" t="str">
        <f t="shared" si="4"/>
        <v>&gt;=1000 and &lt;2000</v>
      </c>
      <c r="S18" s="8">
        <v>2000</v>
      </c>
      <c r="T18" s="8">
        <v>8</v>
      </c>
    </row>
    <row r="19" spans="1:20" ht="13.15" customHeight="1" x14ac:dyDescent="0.35">
      <c r="A19" s="5" t="s">
        <v>234</v>
      </c>
      <c r="B19" s="5" t="str">
        <f t="shared" si="1"/>
        <v>SPA21XXX</v>
      </c>
      <c r="C19" s="5" t="str">
        <f>VLOOKUP(A19,'[1]all anchovy'!$B:$C,2,FALSE)</f>
        <v>Umzamowethu (Oyster Bay) Fishermans Corporation</v>
      </c>
      <c r="D19" s="5" t="s">
        <v>85</v>
      </c>
      <c r="E19" s="5" t="s">
        <v>85</v>
      </c>
      <c r="F19" s="5">
        <v>2009206</v>
      </c>
      <c r="G19" s="5">
        <v>7136337</v>
      </c>
      <c r="H19" s="5">
        <v>0</v>
      </c>
      <c r="I19" s="5">
        <v>0</v>
      </c>
      <c r="J19" s="5">
        <v>71</v>
      </c>
      <c r="K19" s="5">
        <v>0</v>
      </c>
      <c r="L19" s="5">
        <v>0</v>
      </c>
      <c r="M19" s="5">
        <v>66555.716515908774</v>
      </c>
      <c r="N19" s="5">
        <f t="shared" si="2"/>
        <v>2009206</v>
      </c>
      <c r="O19" s="6">
        <f t="shared" si="3"/>
        <v>30.188330998130574</v>
      </c>
      <c r="P19" s="7">
        <f t="shared" si="0"/>
        <v>2</v>
      </c>
      <c r="R19" s="7" t="str">
        <f t="shared" si="4"/>
        <v>&gt;=2000 and &lt;4000</v>
      </c>
      <c r="S19" s="8">
        <v>4000</v>
      </c>
      <c r="T19" s="8">
        <v>9</v>
      </c>
    </row>
    <row r="20" spans="1:20" ht="13.15" customHeight="1" x14ac:dyDescent="0.35">
      <c r="A20" s="5" t="s">
        <v>235</v>
      </c>
      <c r="B20" s="5" t="str">
        <f t="shared" si="1"/>
        <v>SPA21XXX</v>
      </c>
      <c r="C20" s="5" t="str">
        <f>VLOOKUP(A20,'[1]all anchovy'!$B:$C,2,FALSE)</f>
        <v>Trakprops 22 Pty Ltd</v>
      </c>
      <c r="D20" s="5" t="s">
        <v>85</v>
      </c>
      <c r="E20" s="5" t="s">
        <v>85</v>
      </c>
      <c r="F20" s="5">
        <v>296254</v>
      </c>
      <c r="G20" s="5">
        <v>7976358</v>
      </c>
      <c r="H20" s="5">
        <v>4662020</v>
      </c>
      <c r="I20" s="5">
        <v>4312364</v>
      </c>
      <c r="J20" s="5">
        <v>800</v>
      </c>
      <c r="K20" s="5">
        <v>92.5</v>
      </c>
      <c r="M20" s="5">
        <v>24290.290754040845</v>
      </c>
      <c r="N20" s="5">
        <f t="shared" si="2"/>
        <v>4958274</v>
      </c>
      <c r="O20" s="6">
        <f t="shared" si="3"/>
        <v>204.12575749737204</v>
      </c>
      <c r="P20" s="7">
        <f t="shared" si="0"/>
        <v>5</v>
      </c>
      <c r="R20" s="7" t="str">
        <f>"&gt;="&amp;" "&amp;S19</f>
        <v>&gt;= 4000</v>
      </c>
      <c r="S20" s="8"/>
      <c r="T20" s="8">
        <v>10</v>
      </c>
    </row>
    <row r="21" spans="1:20" ht="13.15" customHeight="1" x14ac:dyDescent="0.35">
      <c r="A21" s="5" t="s">
        <v>236</v>
      </c>
      <c r="B21" s="5" t="str">
        <f t="shared" si="1"/>
        <v>SPA21XXX</v>
      </c>
      <c r="C21" s="5" t="str">
        <f>VLOOKUP(A21,'[1]all anchovy'!$B:$C,2,FALSE)</f>
        <v>Meermin Visserye (Pty) Ltd</v>
      </c>
      <c r="D21" s="5" t="s">
        <v>85</v>
      </c>
      <c r="E21" s="5" t="s">
        <v>85</v>
      </c>
      <c r="M21" s="5">
        <v>72165.672457894034</v>
      </c>
      <c r="N21" s="5">
        <f t="shared" si="2"/>
        <v>0</v>
      </c>
      <c r="O21" s="6">
        <f t="shared" si="3"/>
        <v>0</v>
      </c>
      <c r="P21" s="7">
        <f t="shared" si="0"/>
        <v>1</v>
      </c>
    </row>
    <row r="22" spans="1:20" ht="13.15" customHeight="1" x14ac:dyDescent="0.35">
      <c r="A22" s="5" t="s">
        <v>237</v>
      </c>
      <c r="B22" s="5" t="str">
        <f t="shared" si="1"/>
        <v>SPA21XXX</v>
      </c>
      <c r="C22" s="5" t="str">
        <f>VLOOKUP(A22,'[1]all anchovy'!$B:$C,2,FALSE)</f>
        <v>Jaffa's Bay Fishing CC</v>
      </c>
      <c r="D22" s="5" t="s">
        <v>85</v>
      </c>
      <c r="E22" s="5" t="s">
        <v>85</v>
      </c>
      <c r="F22" s="5">
        <v>4245959</v>
      </c>
      <c r="G22" s="5">
        <v>10631080</v>
      </c>
      <c r="H22" s="5">
        <v>6770000</v>
      </c>
      <c r="I22" s="5">
        <v>6770000</v>
      </c>
      <c r="K22" s="5">
        <v>100</v>
      </c>
      <c r="M22" s="5">
        <v>80800.935059693307</v>
      </c>
      <c r="N22" s="5">
        <f t="shared" si="2"/>
        <v>11015959</v>
      </c>
      <c r="O22" s="6">
        <f t="shared" si="3"/>
        <v>136.33454850320408</v>
      </c>
      <c r="P22" s="7">
        <f t="shared" si="0"/>
        <v>4</v>
      </c>
    </row>
    <row r="23" spans="1:20" ht="13.15" customHeight="1" x14ac:dyDescent="0.35">
      <c r="A23" s="5" t="s">
        <v>238</v>
      </c>
      <c r="B23" s="5" t="str">
        <f t="shared" si="1"/>
        <v>SPA21XXX</v>
      </c>
      <c r="C23" s="5" t="str">
        <f>VLOOKUP(A23,'[1]all anchovy'!$B:$C,2,FALSE)</f>
        <v>CAPE PILCHARD PIONEER CC</v>
      </c>
      <c r="D23" s="5" t="s">
        <v>85</v>
      </c>
      <c r="E23" s="5" t="s">
        <v>85</v>
      </c>
      <c r="F23" s="5">
        <v>2604859</v>
      </c>
      <c r="G23" s="5">
        <v>8218504</v>
      </c>
      <c r="H23" s="5">
        <v>4961470</v>
      </c>
      <c r="I23" s="5">
        <v>4960470</v>
      </c>
      <c r="J23" s="5">
        <v>0</v>
      </c>
      <c r="K23" s="5">
        <v>100</v>
      </c>
      <c r="L23" s="5">
        <v>0</v>
      </c>
      <c r="M23" s="5">
        <v>72841.339770279665</v>
      </c>
      <c r="N23" s="5">
        <f t="shared" si="2"/>
        <v>7566329</v>
      </c>
      <c r="O23" s="6">
        <f t="shared" si="3"/>
        <v>103.87410533444324</v>
      </c>
      <c r="P23" s="7">
        <f t="shared" si="0"/>
        <v>4</v>
      </c>
    </row>
    <row r="24" spans="1:20" ht="13.15" customHeight="1" x14ac:dyDescent="0.35">
      <c r="A24" s="5" t="s">
        <v>239</v>
      </c>
      <c r="B24" s="5" t="str">
        <f t="shared" si="1"/>
        <v>SPA21XXX</v>
      </c>
      <c r="C24" s="5" t="str">
        <f>VLOOKUP(A24,'[1]all anchovy'!$B:$C,2,FALSE)</f>
        <v>Impala Fishing (Pty) Ltd</v>
      </c>
      <c r="D24" s="5" t="s">
        <v>85</v>
      </c>
      <c r="E24" s="5" t="s">
        <v>85</v>
      </c>
      <c r="F24" s="5">
        <v>5520636</v>
      </c>
      <c r="G24" s="5">
        <v>14293039</v>
      </c>
      <c r="H24" s="5">
        <v>3850000</v>
      </c>
      <c r="I24" s="5">
        <v>3850000</v>
      </c>
      <c r="J24" s="5">
        <v>1000</v>
      </c>
      <c r="K24" s="5">
        <v>100</v>
      </c>
      <c r="M24" s="5">
        <v>88055.640544878406</v>
      </c>
      <c r="N24" s="5">
        <f t="shared" si="2"/>
        <v>9370636</v>
      </c>
      <c r="O24" s="6">
        <f t="shared" si="3"/>
        <v>106.4172146385576</v>
      </c>
      <c r="P24" s="7">
        <f t="shared" si="0"/>
        <v>4</v>
      </c>
    </row>
    <row r="25" spans="1:20" ht="13.15" customHeight="1" x14ac:dyDescent="0.35">
      <c r="A25" s="5" t="s">
        <v>240</v>
      </c>
      <c r="B25" s="5" t="str">
        <f t="shared" si="1"/>
        <v>SPA21XXX</v>
      </c>
      <c r="C25" s="5" t="str">
        <f>VLOOKUP(A25,'[1]all anchovy'!$B:$C,2,FALSE)</f>
        <v>Tiradeprops 153 (Pty) Ltd</v>
      </c>
      <c r="D25" s="5" t="s">
        <v>85</v>
      </c>
      <c r="E25" s="5" t="s">
        <v>85</v>
      </c>
      <c r="F25" s="5">
        <v>11697752</v>
      </c>
      <c r="G25" s="5">
        <v>28206027</v>
      </c>
      <c r="H25" s="5">
        <v>20722941</v>
      </c>
      <c r="I25" s="5">
        <v>10568700</v>
      </c>
      <c r="J25" s="5">
        <v>100</v>
      </c>
      <c r="K25" s="5">
        <v>51</v>
      </c>
      <c r="M25" s="5">
        <v>264842.68894702091</v>
      </c>
      <c r="N25" s="5">
        <f t="shared" si="2"/>
        <v>32420693</v>
      </c>
      <c r="O25" s="6">
        <f t="shared" si="3"/>
        <v>122.41490648241164</v>
      </c>
      <c r="P25" s="7">
        <f t="shared" si="0"/>
        <v>4</v>
      </c>
    </row>
    <row r="26" spans="1:20" ht="13.15" customHeight="1" x14ac:dyDescent="0.35">
      <c r="A26" s="5" t="s">
        <v>241</v>
      </c>
      <c r="B26" s="5" t="str">
        <f t="shared" si="1"/>
        <v>SPA21XXX</v>
      </c>
      <c r="C26" s="5" t="str">
        <f>VLOOKUP(A26,'[1]all anchovy'!$B:$C,2,FALSE)</f>
        <v>Soundprops 1167 Investments (Pty) Ltd</v>
      </c>
      <c r="D26" s="5" t="s">
        <v>85</v>
      </c>
      <c r="E26" s="5" t="s">
        <v>85</v>
      </c>
      <c r="F26" s="5">
        <v>14993862.560000001</v>
      </c>
      <c r="G26" s="5">
        <v>33739582</v>
      </c>
      <c r="H26" s="5">
        <v>36965056</v>
      </c>
      <c r="I26" s="5">
        <v>34098121</v>
      </c>
      <c r="J26" s="5">
        <v>100</v>
      </c>
      <c r="K26" s="5">
        <v>93.142857142857139</v>
      </c>
      <c r="M26" s="5">
        <v>168606.06910957917</v>
      </c>
      <c r="N26" s="5">
        <f t="shared" si="2"/>
        <v>51958918.560000002</v>
      </c>
      <c r="O26" s="6">
        <f t="shared" si="3"/>
        <v>308.16754601064366</v>
      </c>
      <c r="P26" s="7">
        <f t="shared" si="0"/>
        <v>6</v>
      </c>
    </row>
    <row r="27" spans="1:20" ht="13.15" customHeight="1" x14ac:dyDescent="0.35">
      <c r="A27" s="5" t="s">
        <v>242</v>
      </c>
      <c r="B27" s="5" t="str">
        <f t="shared" si="1"/>
        <v>SPA21XXX</v>
      </c>
      <c r="C27" s="5" t="str">
        <f>VLOOKUP(A27,'[1]all anchovy'!$B:$C,2,FALSE)</f>
        <v>Umzamani Fishing CC</v>
      </c>
      <c r="D27" s="5" t="s">
        <v>85</v>
      </c>
      <c r="E27" s="5" t="s">
        <v>85</v>
      </c>
      <c r="F27" s="5">
        <v>2448769</v>
      </c>
      <c r="G27" s="5">
        <v>7194653</v>
      </c>
      <c r="H27" s="5">
        <v>0</v>
      </c>
      <c r="I27" s="5">
        <v>0</v>
      </c>
      <c r="J27" s="5">
        <v>0</v>
      </c>
      <c r="K27" s="5">
        <v>100</v>
      </c>
      <c r="L27" s="5">
        <v>0</v>
      </c>
      <c r="M27" s="5">
        <v>19825.741993926928</v>
      </c>
      <c r="N27" s="5">
        <f t="shared" si="2"/>
        <v>2448769</v>
      </c>
      <c r="O27" s="6">
        <f t="shared" si="3"/>
        <v>123.51462057511458</v>
      </c>
      <c r="P27" s="7">
        <f t="shared" si="0"/>
        <v>4</v>
      </c>
    </row>
    <row r="28" spans="1:20" ht="13.15" customHeight="1" x14ac:dyDescent="0.35">
      <c r="A28" s="5" t="s">
        <v>243</v>
      </c>
      <c r="B28" s="5" t="str">
        <f t="shared" si="1"/>
        <v>SPA21XXX</v>
      </c>
      <c r="C28" s="5" t="str">
        <f>VLOOKUP(A28,'[1]all anchovy'!$B:$C,2,FALSE)</f>
        <v>Eyethu Fishing (Pty) Ltd</v>
      </c>
      <c r="D28" s="5" t="s">
        <v>85</v>
      </c>
      <c r="E28" s="5" t="s">
        <v>85</v>
      </c>
      <c r="F28" s="5">
        <v>28886562</v>
      </c>
      <c r="G28" s="5">
        <v>90915577</v>
      </c>
      <c r="H28" s="5">
        <v>33695960</v>
      </c>
      <c r="I28" s="5">
        <v>21158879</v>
      </c>
      <c r="J28" s="5">
        <v>12500</v>
      </c>
      <c r="K28" s="5">
        <v>59.696428571428562</v>
      </c>
      <c r="M28" s="5">
        <v>72468.555478018141</v>
      </c>
      <c r="N28" s="5">
        <f t="shared" si="2"/>
        <v>62582522</v>
      </c>
      <c r="O28" s="6">
        <f t="shared" si="3"/>
        <v>863.5817505563931</v>
      </c>
      <c r="P28" s="7">
        <f t="shared" si="0"/>
        <v>9</v>
      </c>
    </row>
    <row r="29" spans="1:20" ht="13.15" customHeight="1" x14ac:dyDescent="0.35">
      <c r="A29" s="5" t="s">
        <v>244</v>
      </c>
      <c r="B29" s="5" t="str">
        <f t="shared" si="1"/>
        <v>SPA21XXX</v>
      </c>
      <c r="C29" s="5" t="str">
        <f>VLOOKUP(A29,'[1]all anchovy'!$B:$C,2,FALSE)</f>
        <v>Khulani Fishing (Pty) Ltd</v>
      </c>
      <c r="D29" s="5" t="s">
        <v>85</v>
      </c>
      <c r="E29" s="5" t="s">
        <v>85</v>
      </c>
      <c r="F29" s="5">
        <v>4429431</v>
      </c>
      <c r="G29" s="5">
        <v>11101352</v>
      </c>
      <c r="H29" s="5">
        <v>10175000</v>
      </c>
      <c r="I29" s="5">
        <v>6105000</v>
      </c>
      <c r="J29" s="5">
        <v>200</v>
      </c>
      <c r="K29" s="5">
        <v>60</v>
      </c>
      <c r="L29" s="5">
        <v>11383.214285714286</v>
      </c>
      <c r="M29" s="5">
        <v>21264.994094226808</v>
      </c>
      <c r="N29" s="5">
        <f t="shared" si="2"/>
        <v>16881073.857142858</v>
      </c>
      <c r="O29" s="6">
        <f t="shared" si="3"/>
        <v>793.84333625213037</v>
      </c>
      <c r="P29" s="7">
        <f t="shared" si="0"/>
        <v>9</v>
      </c>
    </row>
    <row r="30" spans="1:20" ht="13.15" customHeight="1" x14ac:dyDescent="0.35">
      <c r="A30" s="5" t="s">
        <v>245</v>
      </c>
      <c r="B30" s="5" t="str">
        <f t="shared" si="1"/>
        <v>SPA21XXX</v>
      </c>
      <c r="C30" s="5" t="str">
        <f>VLOOKUP(A30,'[1]all anchovy'!$B:$C,2,FALSE)</f>
        <v>Pelagic Fishing Enterprises (Pty) Ltd</v>
      </c>
      <c r="D30" s="5" t="s">
        <v>85</v>
      </c>
      <c r="E30" s="5" t="s">
        <v>85</v>
      </c>
      <c r="G30" s="5">
        <v>1064178</v>
      </c>
      <c r="J30" s="5">
        <v>100</v>
      </c>
      <c r="K30" s="5">
        <v>55</v>
      </c>
      <c r="L30" s="5">
        <v>7317.1428571428569</v>
      </c>
      <c r="M30" s="5">
        <v>46730.05452198186</v>
      </c>
      <c r="N30" s="5">
        <f t="shared" si="2"/>
        <v>731714.28571428568</v>
      </c>
      <c r="O30" s="6">
        <f t="shared" si="3"/>
        <v>15.65832296151263</v>
      </c>
      <c r="P30" s="7">
        <f t="shared" si="0"/>
        <v>2</v>
      </c>
    </row>
    <row r="31" spans="1:20" ht="13.15" customHeight="1" x14ac:dyDescent="0.35">
      <c r="A31" s="5" t="s">
        <v>246</v>
      </c>
      <c r="B31" s="5" t="str">
        <f t="shared" si="1"/>
        <v>SPA21XXX</v>
      </c>
      <c r="C31" s="5" t="str">
        <f>VLOOKUP(A31,'[1]all anchovy'!$B:$C,2,FALSE)</f>
        <v>V M YOUNG VISSERYE Bk</v>
      </c>
      <c r="D31" s="5" t="s">
        <v>85</v>
      </c>
      <c r="E31" s="5" t="s">
        <v>85</v>
      </c>
      <c r="F31" s="5">
        <v>1066754</v>
      </c>
      <c r="G31" s="5">
        <v>1179709</v>
      </c>
      <c r="H31" s="5">
        <v>0</v>
      </c>
      <c r="I31" s="5">
        <v>0</v>
      </c>
      <c r="K31" s="5">
        <v>100</v>
      </c>
      <c r="M31" s="5">
        <v>6256.0907625280533</v>
      </c>
      <c r="N31" s="5">
        <f t="shared" si="2"/>
        <v>1066754</v>
      </c>
      <c r="O31" s="6">
        <f t="shared" si="3"/>
        <v>170.51446989700167</v>
      </c>
      <c r="P31" s="7">
        <f t="shared" si="0"/>
        <v>4</v>
      </c>
    </row>
    <row r="32" spans="1:20" ht="13.15" customHeight="1" x14ac:dyDescent="0.35">
      <c r="A32" s="5" t="s">
        <v>247</v>
      </c>
      <c r="B32" s="5" t="str">
        <f t="shared" si="1"/>
        <v>SPA21XXX</v>
      </c>
      <c r="C32" s="5" t="str">
        <f>VLOOKUP(A32,'[1]all anchovy'!$B:$C,2,FALSE)</f>
        <v>Extra Dimensions 70 (Pty) Ltd</v>
      </c>
      <c r="D32" s="5" t="s">
        <v>85</v>
      </c>
      <c r="E32" s="5" t="s">
        <v>85</v>
      </c>
      <c r="F32" s="5">
        <v>7294896</v>
      </c>
      <c r="G32" s="5">
        <v>20934071</v>
      </c>
      <c r="H32" s="5">
        <v>9338230</v>
      </c>
      <c r="I32" s="5">
        <v>8971598</v>
      </c>
      <c r="J32" s="5">
        <v>874.07142857142856</v>
      </c>
      <c r="K32" s="5">
        <v>86</v>
      </c>
      <c r="L32" s="5">
        <v>0</v>
      </c>
      <c r="M32" s="5">
        <v>86587.155952735702</v>
      </c>
      <c r="N32" s="5">
        <f t="shared" si="2"/>
        <v>16633126</v>
      </c>
      <c r="O32" s="6">
        <f t="shared" si="3"/>
        <v>192.09692034554556</v>
      </c>
      <c r="P32" s="7">
        <f t="shared" si="0"/>
        <v>4</v>
      </c>
    </row>
    <row r="33" spans="1:16" ht="13.15" customHeight="1" x14ac:dyDescent="0.35">
      <c r="A33" s="5" t="s">
        <v>248</v>
      </c>
      <c r="B33" s="5" t="str">
        <f t="shared" si="1"/>
        <v>SPA21XXX</v>
      </c>
      <c r="C33" s="5" t="str">
        <f>VLOOKUP(A33,'[1]all anchovy'!$B:$C,2,FALSE)</f>
        <v>Ukloba Fishing (Pty) Ltd</v>
      </c>
      <c r="D33" s="5" t="s">
        <v>85</v>
      </c>
      <c r="E33" s="5" t="s">
        <v>85</v>
      </c>
      <c r="F33" s="5">
        <v>3951513</v>
      </c>
      <c r="G33" s="5">
        <v>5302736</v>
      </c>
      <c r="H33" s="5">
        <v>0</v>
      </c>
      <c r="I33" s="5">
        <v>0</v>
      </c>
      <c r="J33" s="5">
        <v>91</v>
      </c>
      <c r="K33" s="5">
        <v>62</v>
      </c>
      <c r="L33" s="5">
        <v>0</v>
      </c>
      <c r="M33" s="5">
        <v>111611.59900284793</v>
      </c>
      <c r="N33" s="5">
        <f t="shared" si="2"/>
        <v>3951513</v>
      </c>
      <c r="O33" s="6">
        <f t="shared" si="3"/>
        <v>35.404142896466986</v>
      </c>
      <c r="P33" s="7">
        <f t="shared" si="0"/>
        <v>2</v>
      </c>
    </row>
    <row r="34" spans="1:16" ht="13.15" customHeight="1" x14ac:dyDescent="0.35">
      <c r="A34" s="5" t="s">
        <v>249</v>
      </c>
      <c r="B34" s="5" t="str">
        <f t="shared" si="1"/>
        <v>SPA21XXX</v>
      </c>
      <c r="C34" s="5" t="str">
        <f>VLOOKUP(A34,'[1]all anchovy'!$B:$C,2,FALSE)</f>
        <v>Bluefin Holdings Pty Ltd</v>
      </c>
      <c r="D34" s="5" t="s">
        <v>85</v>
      </c>
      <c r="E34" s="5" t="s">
        <v>85</v>
      </c>
      <c r="F34" s="5">
        <v>3877454</v>
      </c>
      <c r="G34" s="5">
        <v>3418566</v>
      </c>
      <c r="H34" s="5">
        <v>2385654</v>
      </c>
      <c r="I34" s="5">
        <v>2385654</v>
      </c>
      <c r="J34" s="5">
        <v>100</v>
      </c>
      <c r="K34" s="5">
        <v>100</v>
      </c>
      <c r="L34" s="5">
        <v>0</v>
      </c>
      <c r="M34" s="5">
        <v>9663.219816299199</v>
      </c>
      <c r="N34" s="5">
        <f t="shared" si="2"/>
        <v>6263108</v>
      </c>
      <c r="O34" s="6">
        <f t="shared" si="3"/>
        <v>648.13883147269985</v>
      </c>
      <c r="P34" s="7">
        <f t="shared" ref="P34:P57" si="5">IF(O34&lt;$S$11,$T$11,IF(O34&lt;$S$12,$T$12,IF(O34&lt;$S$13,$T$13,IF(O34&lt;$S$14,$T$14,IF(O34&lt;$S$15,$T$15,IF(O34&lt;$S$16,$T$16,IF(O34&lt;S49,T49,IF(O34&lt;S50,T50,IF(O34&lt;$S$19,$T$19,$T$20)))))))))</f>
        <v>9</v>
      </c>
    </row>
    <row r="35" spans="1:16" ht="13.15" customHeight="1" x14ac:dyDescent="0.35">
      <c r="A35" s="5" t="s">
        <v>250</v>
      </c>
      <c r="B35" s="5" t="str">
        <f t="shared" si="1"/>
        <v>SPA21XXX</v>
      </c>
      <c r="C35" s="5" t="str">
        <f>VLOOKUP(A35,'[1]all anchovy'!$B:$C,2,FALSE)</f>
        <v>HS Williams Fishing CC</v>
      </c>
      <c r="D35" s="5" t="s">
        <v>85</v>
      </c>
      <c r="E35" s="5" t="s">
        <v>85</v>
      </c>
      <c r="F35" s="5">
        <v>0</v>
      </c>
      <c r="G35" s="5">
        <v>-4077</v>
      </c>
      <c r="H35" s="5">
        <v>0</v>
      </c>
      <c r="I35" s="5">
        <v>0</v>
      </c>
      <c r="J35" s="5">
        <v>0</v>
      </c>
      <c r="K35" s="5">
        <v>100</v>
      </c>
      <c r="L35" s="5">
        <v>0</v>
      </c>
      <c r="M35" s="5">
        <v>2702.1335763188163</v>
      </c>
      <c r="N35" s="5">
        <f t="shared" si="2"/>
        <v>0</v>
      </c>
      <c r="O35" s="6">
        <f t="shared" si="3"/>
        <v>0</v>
      </c>
      <c r="P35" s="7">
        <f t="shared" si="5"/>
        <v>1</v>
      </c>
    </row>
    <row r="36" spans="1:16" ht="13.15" customHeight="1" x14ac:dyDescent="0.35">
      <c r="A36" s="5" t="s">
        <v>251</v>
      </c>
      <c r="B36" s="5" t="str">
        <f t="shared" si="1"/>
        <v>SPA21XXX</v>
      </c>
      <c r="C36" s="5" t="str">
        <f>VLOOKUP(A36,'[1]all anchovy'!$B:$C,2,FALSE)</f>
        <v>Arniston Fish Processors (Pty) Ltd</v>
      </c>
      <c r="D36" s="5" t="s">
        <v>85</v>
      </c>
      <c r="E36" s="5" t="s">
        <v>85</v>
      </c>
      <c r="F36" s="5">
        <v>431024</v>
      </c>
      <c r="G36" s="5">
        <v>11310008</v>
      </c>
      <c r="H36" s="5">
        <v>7499518</v>
      </c>
      <c r="I36" s="5">
        <v>2768058</v>
      </c>
      <c r="J36" s="5">
        <v>100</v>
      </c>
      <c r="K36" s="5">
        <v>34.357142857142854</v>
      </c>
      <c r="L36" s="5">
        <v>1</v>
      </c>
      <c r="M36" s="5">
        <v>1321.6721329284619</v>
      </c>
      <c r="N36" s="5">
        <f t="shared" si="2"/>
        <v>7930642</v>
      </c>
      <c r="O36" s="6">
        <f t="shared" si="3"/>
        <v>6000.4609330968333</v>
      </c>
      <c r="P36" s="7">
        <f t="shared" si="5"/>
        <v>10</v>
      </c>
    </row>
    <row r="37" spans="1:16" ht="13.15" customHeight="1" x14ac:dyDescent="0.35">
      <c r="A37" s="5" t="s">
        <v>252</v>
      </c>
      <c r="B37" s="5" t="str">
        <f t="shared" si="1"/>
        <v>SPA21XXX</v>
      </c>
      <c r="C37" s="5" t="str">
        <f>VLOOKUP(A37,'[1]all anchovy'!$B:$C,2,FALSE)</f>
        <v>Paternoster Vissery Pty Ltd</v>
      </c>
      <c r="D37" s="5" t="s">
        <v>85</v>
      </c>
      <c r="E37" s="5" t="s">
        <v>85</v>
      </c>
      <c r="F37" s="5">
        <v>14021067</v>
      </c>
      <c r="G37" s="5">
        <v>82876703</v>
      </c>
      <c r="H37" s="5">
        <v>21572595</v>
      </c>
      <c r="I37" s="5">
        <v>8628838</v>
      </c>
      <c r="J37" s="5">
        <v>1220000</v>
      </c>
      <c r="K37" s="5">
        <v>40</v>
      </c>
      <c r="M37" s="5">
        <v>146916.13419795927</v>
      </c>
      <c r="N37" s="5">
        <f t="shared" si="2"/>
        <v>35593662</v>
      </c>
      <c r="O37" s="6">
        <f t="shared" si="3"/>
        <v>242.27197505782459</v>
      </c>
      <c r="P37" s="7">
        <f t="shared" si="5"/>
        <v>5</v>
      </c>
    </row>
    <row r="38" spans="1:16" ht="13.15" customHeight="1" x14ac:dyDescent="0.35">
      <c r="A38" s="5" t="s">
        <v>253</v>
      </c>
      <c r="B38" s="5" t="str">
        <f t="shared" si="1"/>
        <v>SPA21XXX</v>
      </c>
      <c r="C38" s="5" t="str">
        <f>VLOOKUP(A38,'[1]all anchovy'!$B:$C,2,FALSE)</f>
        <v>Offshore Fishing company</v>
      </c>
      <c r="D38" s="5" t="s">
        <v>85</v>
      </c>
      <c r="E38" s="5" t="s">
        <v>85</v>
      </c>
      <c r="F38" s="5">
        <v>20389152</v>
      </c>
      <c r="G38" s="5">
        <v>54188988</v>
      </c>
      <c r="H38" s="5">
        <v>57823906</v>
      </c>
      <c r="I38" s="5">
        <v>57823906</v>
      </c>
      <c r="J38" s="5">
        <v>1000</v>
      </c>
      <c r="K38" s="5">
        <v>100</v>
      </c>
      <c r="L38" s="5">
        <v>11853.571428571429</v>
      </c>
      <c r="M38" s="5">
        <v>55188.97217272401</v>
      </c>
      <c r="N38" s="5">
        <f t="shared" si="2"/>
        <v>90066629.428571433</v>
      </c>
      <c r="O38" s="6">
        <f t="shared" si="3"/>
        <v>1631.9678711662068</v>
      </c>
      <c r="P38" s="7">
        <f t="shared" si="5"/>
        <v>9</v>
      </c>
    </row>
    <row r="39" spans="1:16" ht="13.15" customHeight="1" x14ac:dyDescent="0.35">
      <c r="A39" s="5" t="s">
        <v>254</v>
      </c>
      <c r="B39" s="5" t="str">
        <f t="shared" si="1"/>
        <v>SPA21XXX</v>
      </c>
      <c r="C39" s="5" t="str">
        <f>VLOOKUP(A39,'[1]all anchovy'!$B:$C,2,FALSE)</f>
        <v>Sceptre Fishing (Pty) Ltd</v>
      </c>
      <c r="D39" s="5" t="s">
        <v>85</v>
      </c>
      <c r="E39" s="5" t="s">
        <v>85</v>
      </c>
      <c r="F39" s="5">
        <v>27469397</v>
      </c>
      <c r="G39" s="5">
        <v>80966929</v>
      </c>
      <c r="H39" s="5">
        <v>40022294</v>
      </c>
      <c r="I39" s="5">
        <v>24749786</v>
      </c>
      <c r="J39" s="5">
        <v>110</v>
      </c>
      <c r="K39" s="5">
        <v>61.82285714285716</v>
      </c>
      <c r="L39" s="5">
        <v>0</v>
      </c>
      <c r="M39" s="5">
        <v>1378.6504215310911</v>
      </c>
      <c r="N39" s="5">
        <f t="shared" si="2"/>
        <v>67491691</v>
      </c>
      <c r="O39" s="6">
        <f t="shared" si="3"/>
        <v>48954.898171391113</v>
      </c>
      <c r="P39" s="7">
        <f t="shared" si="5"/>
        <v>10</v>
      </c>
    </row>
    <row r="40" spans="1:16" ht="13.15" customHeight="1" x14ac:dyDescent="0.35">
      <c r="A40" s="5" t="s">
        <v>255</v>
      </c>
      <c r="B40" s="5" t="str">
        <f t="shared" si="1"/>
        <v>SPA21XXX</v>
      </c>
      <c r="C40" s="5" t="str">
        <f>VLOOKUP(A40,'[1]all anchovy'!$B:$C,2,FALSE)</f>
        <v>Pioneer Fishing (West Coast) (Pty) Ltd</v>
      </c>
      <c r="D40" s="5" t="s">
        <v>85</v>
      </c>
      <c r="E40" s="5" t="s">
        <v>85</v>
      </c>
      <c r="F40" s="5">
        <v>264175265</v>
      </c>
      <c r="G40" s="5">
        <v>684605051</v>
      </c>
      <c r="H40" s="5">
        <v>494900000</v>
      </c>
      <c r="I40" s="5">
        <v>282360270</v>
      </c>
      <c r="J40" s="5">
        <v>50759.142857142855</v>
      </c>
      <c r="K40" s="5">
        <v>57.345000000000006</v>
      </c>
      <c r="L40" s="5">
        <v>0</v>
      </c>
      <c r="M40" s="5">
        <v>386998.56252145371</v>
      </c>
      <c r="N40" s="5">
        <f t="shared" si="2"/>
        <v>759075265</v>
      </c>
      <c r="O40" s="6">
        <f t="shared" si="3"/>
        <v>1961.4420788912357</v>
      </c>
      <c r="P40" s="7">
        <f t="shared" si="5"/>
        <v>9</v>
      </c>
    </row>
    <row r="41" spans="1:16" ht="13.15" customHeight="1" x14ac:dyDescent="0.35">
      <c r="A41" s="5" t="s">
        <v>256</v>
      </c>
      <c r="B41" s="5" t="str">
        <f t="shared" si="1"/>
        <v>SPA21XXX</v>
      </c>
      <c r="C41" s="5" t="str">
        <f>VLOOKUP(A41,'[1]all anchovy'!$B:$C,2,FALSE)</f>
        <v>Phakamisa Fishing (Pty) Ltd</v>
      </c>
      <c r="D41" s="5" t="s">
        <v>85</v>
      </c>
      <c r="E41" s="5" t="s">
        <v>85</v>
      </c>
      <c r="F41" s="5">
        <v>487107</v>
      </c>
      <c r="G41" s="5">
        <v>2899605</v>
      </c>
      <c r="H41" s="5">
        <v>0</v>
      </c>
      <c r="I41" s="5">
        <v>0</v>
      </c>
      <c r="J41" s="5">
        <v>4000</v>
      </c>
      <c r="K41" s="5">
        <v>100</v>
      </c>
      <c r="L41" s="5">
        <v>0</v>
      </c>
      <c r="M41" s="5">
        <v>39563.376512325296</v>
      </c>
      <c r="N41" s="5">
        <f t="shared" si="2"/>
        <v>487107</v>
      </c>
      <c r="O41" s="6">
        <f t="shared" si="3"/>
        <v>12.312068456751918</v>
      </c>
      <c r="P41" s="7">
        <f t="shared" si="5"/>
        <v>2</v>
      </c>
    </row>
    <row r="42" spans="1:16" ht="13.15" customHeight="1" x14ac:dyDescent="0.35">
      <c r="A42" s="5" t="s">
        <v>257</v>
      </c>
      <c r="B42" s="5" t="str">
        <f t="shared" si="1"/>
        <v>SPA21XXX</v>
      </c>
      <c r="C42" s="5" t="str">
        <f>VLOOKUP(A42,'[1]all anchovy'!$B:$C,2,FALSE)</f>
        <v xml:space="preserve">Trademane (Pty) Ltd </v>
      </c>
      <c r="D42" s="5" t="s">
        <v>85</v>
      </c>
      <c r="E42" s="5" t="s">
        <v>85</v>
      </c>
      <c r="F42" s="5">
        <v>3259</v>
      </c>
      <c r="G42" s="5">
        <v>-715081</v>
      </c>
      <c r="H42" s="5">
        <v>0</v>
      </c>
      <c r="I42" s="5">
        <v>0</v>
      </c>
      <c r="J42" s="5">
        <v>100</v>
      </c>
      <c r="K42" s="5">
        <v>100</v>
      </c>
      <c r="M42" s="5">
        <v>19091.518648460042</v>
      </c>
      <c r="N42" s="5">
        <f t="shared" si="2"/>
        <v>3259</v>
      </c>
      <c r="O42" s="6">
        <f t="shared" si="3"/>
        <v>0.17070407336416252</v>
      </c>
      <c r="P42" s="7">
        <f t="shared" si="5"/>
        <v>1</v>
      </c>
    </row>
    <row r="43" spans="1:16" ht="13.15" customHeight="1" x14ac:dyDescent="0.35">
      <c r="A43" s="5" t="s">
        <v>258</v>
      </c>
      <c r="B43" s="5" t="str">
        <f t="shared" si="1"/>
        <v>SPA21XXX</v>
      </c>
      <c r="C43" s="5" t="str">
        <f>VLOOKUP(A43,'[1]all anchovy'!$B:$C,2,FALSE)</f>
        <v xml:space="preserve">ULWANDLE FISHING </v>
      </c>
      <c r="D43" s="5" t="s">
        <v>85</v>
      </c>
      <c r="E43" s="5" t="s">
        <v>85</v>
      </c>
      <c r="F43" s="5">
        <v>1927422</v>
      </c>
      <c r="G43" s="5">
        <v>6916832</v>
      </c>
      <c r="H43" s="5">
        <v>710000</v>
      </c>
      <c r="I43" s="5">
        <v>710000</v>
      </c>
      <c r="J43" s="5">
        <v>100</v>
      </c>
      <c r="K43" s="5">
        <v>100</v>
      </c>
      <c r="L43" s="5">
        <v>0</v>
      </c>
      <c r="M43" s="5">
        <v>58742.91368570942</v>
      </c>
      <c r="N43" s="5">
        <f t="shared" si="2"/>
        <v>2637422</v>
      </c>
      <c r="O43" s="6">
        <f t="shared" si="3"/>
        <v>44.89770483825378</v>
      </c>
      <c r="P43" s="7">
        <f t="shared" si="5"/>
        <v>2</v>
      </c>
    </row>
    <row r="44" spans="1:16" ht="13.15" customHeight="1" x14ac:dyDescent="0.35">
      <c r="A44" s="5" t="s">
        <v>259</v>
      </c>
      <c r="B44" s="5" t="str">
        <f t="shared" si="1"/>
        <v>SPA21XXX</v>
      </c>
      <c r="C44" s="5" t="str">
        <f>VLOOKUP(A44,'[1]all anchovy'!$B:$C,2,FALSE)</f>
        <v>Basic Trading Company (Pty) Ltd</v>
      </c>
      <c r="D44" s="5" t="s">
        <v>85</v>
      </c>
      <c r="E44" s="5" t="s">
        <v>85</v>
      </c>
      <c r="F44" s="5">
        <v>41182</v>
      </c>
      <c r="G44" s="5">
        <v>61773</v>
      </c>
      <c r="H44" s="5">
        <v>0</v>
      </c>
      <c r="I44" s="5">
        <v>0</v>
      </c>
      <c r="J44" s="5">
        <v>100</v>
      </c>
      <c r="K44" s="5">
        <v>100</v>
      </c>
      <c r="L44" s="5">
        <v>0</v>
      </c>
      <c r="M44" s="5">
        <v>12071.744147413285</v>
      </c>
      <c r="N44" s="5">
        <f t="shared" si="2"/>
        <v>41182</v>
      </c>
      <c r="O44" s="6">
        <f t="shared" si="3"/>
        <v>3.411437444093314</v>
      </c>
      <c r="P44" s="7">
        <f t="shared" si="5"/>
        <v>2</v>
      </c>
    </row>
    <row r="45" spans="1:16" ht="13.15" customHeight="1" x14ac:dyDescent="0.35">
      <c r="A45" s="5" t="s">
        <v>260</v>
      </c>
      <c r="B45" s="5" t="str">
        <f t="shared" si="1"/>
        <v>SPA21XXX</v>
      </c>
      <c r="C45" s="5" t="str">
        <f>VLOOKUP(A45,'[1]all anchovy'!$B:$C,2,FALSE)</f>
        <v>Cape Fish Processors Pty Ltd</v>
      </c>
      <c r="D45" s="5" t="s">
        <v>85</v>
      </c>
      <c r="E45" s="5" t="s">
        <v>85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74632.981772693805</v>
      </c>
      <c r="N45" s="5">
        <f t="shared" si="2"/>
        <v>0</v>
      </c>
      <c r="O45" s="6">
        <f t="shared" si="3"/>
        <v>0</v>
      </c>
      <c r="P45" s="7">
        <f t="shared" si="5"/>
        <v>1</v>
      </c>
    </row>
    <row r="46" spans="1:16" ht="13.15" customHeight="1" x14ac:dyDescent="0.35">
      <c r="A46" s="5" t="s">
        <v>261</v>
      </c>
      <c r="B46" s="5" t="str">
        <f t="shared" si="1"/>
        <v>SPA21XXX</v>
      </c>
      <c r="C46" s="5" t="str">
        <f>VLOOKUP(A46,'[1]all anchovy'!$B:$C,2,FALSE)</f>
        <v>Afro Fishing Workers (Pty) Ltd</v>
      </c>
      <c r="D46" s="5" t="s">
        <v>85</v>
      </c>
      <c r="E46" s="5" t="s">
        <v>85</v>
      </c>
      <c r="F46" s="5">
        <v>1570407</v>
      </c>
      <c r="G46" s="5">
        <v>4124656</v>
      </c>
      <c r="H46" s="5">
        <v>3272059</v>
      </c>
      <c r="I46" s="5">
        <v>3272059</v>
      </c>
      <c r="J46" s="5">
        <v>1000</v>
      </c>
      <c r="K46" s="5">
        <v>100</v>
      </c>
      <c r="M46" s="5">
        <v>23881.903698534537</v>
      </c>
      <c r="N46" s="5">
        <f t="shared" si="2"/>
        <v>4842466</v>
      </c>
      <c r="O46" s="6">
        <f t="shared" si="3"/>
        <v>202.76716886255377</v>
      </c>
      <c r="P46" s="7">
        <f t="shared" si="5"/>
        <v>5</v>
      </c>
    </row>
    <row r="47" spans="1:16" ht="13.15" customHeight="1" x14ac:dyDescent="0.35">
      <c r="A47" s="5" t="s">
        <v>262</v>
      </c>
      <c r="B47" s="5" t="str">
        <f t="shared" si="1"/>
        <v>SPA21XXX</v>
      </c>
      <c r="C47" s="5" t="str">
        <f>VLOOKUP(A47,'[1]all anchovy'!$B:$C,2,FALSE)</f>
        <v>Community Processors and Distributors (PTY) LTD</v>
      </c>
      <c r="D47" s="5" t="s">
        <v>85</v>
      </c>
      <c r="E47" s="5" t="s">
        <v>85</v>
      </c>
      <c r="F47" s="5">
        <v>1569480</v>
      </c>
      <c r="G47" s="5">
        <v>7328867</v>
      </c>
      <c r="H47" s="5">
        <v>600000</v>
      </c>
      <c r="I47" s="5">
        <v>3000000</v>
      </c>
      <c r="J47" s="5">
        <v>200</v>
      </c>
      <c r="K47" s="5">
        <v>100</v>
      </c>
      <c r="L47" s="5">
        <v>1</v>
      </c>
      <c r="M47" s="5">
        <v>84119.846637935887</v>
      </c>
      <c r="N47" s="5">
        <f t="shared" si="2"/>
        <v>2169680</v>
      </c>
      <c r="O47" s="6">
        <f t="shared" si="3"/>
        <v>25.79272415151468</v>
      </c>
      <c r="P47" s="7">
        <f t="shared" si="5"/>
        <v>2</v>
      </c>
    </row>
    <row r="48" spans="1:16" ht="13.15" customHeight="1" x14ac:dyDescent="0.35">
      <c r="A48" s="5" t="s">
        <v>263</v>
      </c>
      <c r="B48" s="5" t="str">
        <f t="shared" si="1"/>
        <v>SPA21XXX</v>
      </c>
      <c r="C48" s="5" t="str">
        <f>VLOOKUP(A48,'[1]all anchovy'!$B:$C,2,FALSE)</f>
        <v>Stamatis Fishing cc</v>
      </c>
      <c r="D48" s="5" t="s">
        <v>85</v>
      </c>
      <c r="E48" s="5" t="s">
        <v>85</v>
      </c>
      <c r="F48" s="5">
        <v>530412</v>
      </c>
      <c r="G48" s="5">
        <v>1284604</v>
      </c>
      <c r="H48" s="5">
        <v>0</v>
      </c>
      <c r="I48" s="5">
        <v>888000</v>
      </c>
      <c r="J48" s="5">
        <v>19028.571428571428</v>
      </c>
      <c r="K48" s="5">
        <v>30</v>
      </c>
      <c r="L48" s="5">
        <v>0</v>
      </c>
      <c r="M48" s="5">
        <v>1850.436986099847</v>
      </c>
      <c r="N48" s="5">
        <f t="shared" si="2"/>
        <v>530412</v>
      </c>
      <c r="O48" s="6">
        <f t="shared" si="3"/>
        <v>286.64148197661444</v>
      </c>
      <c r="P48" s="7">
        <f t="shared" si="5"/>
        <v>5</v>
      </c>
    </row>
    <row r="49" spans="1:16" ht="13.15" customHeight="1" x14ac:dyDescent="0.35">
      <c r="A49" s="5" t="s">
        <v>264</v>
      </c>
      <c r="B49" s="5" t="str">
        <f t="shared" si="1"/>
        <v>SPA21XXX</v>
      </c>
      <c r="C49" s="5" t="str">
        <f>VLOOKUP(A49,'[1]all anchovy'!$B:$C,2,FALSE)</f>
        <v>Eigelaars Bote (Pty) Ltd</v>
      </c>
      <c r="D49" s="5" t="s">
        <v>85</v>
      </c>
      <c r="E49" s="5" t="s">
        <v>85</v>
      </c>
      <c r="F49" s="5">
        <v>0</v>
      </c>
      <c r="G49" s="5">
        <v>-12629027</v>
      </c>
      <c r="H49" s="5">
        <v>0</v>
      </c>
      <c r="I49" s="5">
        <v>0</v>
      </c>
      <c r="J49" s="5">
        <v>100</v>
      </c>
      <c r="K49" s="5">
        <v>26</v>
      </c>
      <c r="L49" s="5">
        <v>1</v>
      </c>
      <c r="M49" s="5">
        <v>23614.623441655192</v>
      </c>
      <c r="N49" s="5">
        <f t="shared" si="2"/>
        <v>100</v>
      </c>
      <c r="O49" s="6">
        <f t="shared" si="3"/>
        <v>4.2346641794678902E-3</v>
      </c>
      <c r="P49" s="7">
        <f t="shared" si="5"/>
        <v>1</v>
      </c>
    </row>
    <row r="50" spans="1:16" ht="13.15" customHeight="1" x14ac:dyDescent="0.35">
      <c r="A50" s="5" t="s">
        <v>265</v>
      </c>
      <c r="B50" s="5" t="str">
        <f t="shared" si="1"/>
        <v>SPA21XXX</v>
      </c>
      <c r="C50" s="5" t="str">
        <f>VLOOKUP(A50,'[1]all anchovy'!$B:$C,2,FALSE)</f>
        <v>Okuselwandle Fishing CC</v>
      </c>
      <c r="D50" s="5" t="s">
        <v>85</v>
      </c>
      <c r="E50" s="5" t="s">
        <v>85</v>
      </c>
      <c r="F50" s="5">
        <v>0</v>
      </c>
      <c r="G50" s="5">
        <v>11536157</v>
      </c>
      <c r="H50" s="5">
        <v>12220750</v>
      </c>
      <c r="I50" s="5">
        <v>7311493</v>
      </c>
      <c r="K50" s="5">
        <v>67</v>
      </c>
      <c r="M50" s="5">
        <v>15185.068282755889</v>
      </c>
      <c r="N50" s="5">
        <f t="shared" si="2"/>
        <v>12220750</v>
      </c>
      <c r="O50" s="6">
        <f t="shared" si="3"/>
        <v>804.78729317785428</v>
      </c>
      <c r="P50" s="7">
        <f t="shared" si="5"/>
        <v>9</v>
      </c>
    </row>
    <row r="51" spans="1:16" ht="13.15" customHeight="1" x14ac:dyDescent="0.35">
      <c r="A51" s="5" t="s">
        <v>266</v>
      </c>
      <c r="B51" s="5" t="str">
        <f t="shared" si="1"/>
        <v>SPA21XXX</v>
      </c>
      <c r="C51" s="5" t="str">
        <f>VLOOKUP(A51,'[1]all anchovy'!$B:$C,2,FALSE)</f>
        <v>Reiger Visserye BK</v>
      </c>
      <c r="D51" s="5" t="s">
        <v>85</v>
      </c>
      <c r="E51" s="5" t="s">
        <v>85</v>
      </c>
      <c r="F51" s="5">
        <v>2038298</v>
      </c>
      <c r="G51" s="5">
        <v>5406201</v>
      </c>
      <c r="H51" s="5">
        <v>3500000</v>
      </c>
      <c r="I51" s="5">
        <v>3500000</v>
      </c>
      <c r="J51" s="5">
        <v>1000</v>
      </c>
      <c r="K51" s="5">
        <v>100</v>
      </c>
      <c r="M51" s="5">
        <v>74767.583315667274</v>
      </c>
      <c r="N51" s="5">
        <f t="shared" si="2"/>
        <v>5538298</v>
      </c>
      <c r="O51" s="6">
        <f t="shared" si="3"/>
        <v>74.073518955633673</v>
      </c>
      <c r="P51" s="7">
        <f t="shared" si="5"/>
        <v>3</v>
      </c>
    </row>
    <row r="52" spans="1:16" ht="13.15" customHeight="1" x14ac:dyDescent="0.35">
      <c r="A52" s="5" t="s">
        <v>267</v>
      </c>
      <c r="B52" s="5" t="str">
        <f t="shared" si="1"/>
        <v>SPA21XXX</v>
      </c>
      <c r="C52" s="5" t="str">
        <f>VLOOKUP(A52,'[1]all anchovy'!$B:$C,2,FALSE)</f>
        <v>J ENGELBRECHT VISSERYE</v>
      </c>
      <c r="D52" s="5" t="s">
        <v>85</v>
      </c>
      <c r="E52" s="5" t="s">
        <v>85</v>
      </c>
      <c r="F52" s="5">
        <v>793395</v>
      </c>
      <c r="G52" s="5">
        <v>3618096</v>
      </c>
      <c r="J52" s="5">
        <v>1000</v>
      </c>
      <c r="K52" s="5">
        <v>100</v>
      </c>
      <c r="M52" s="5">
        <v>48962.23390203881</v>
      </c>
      <c r="N52" s="5">
        <f t="shared" si="2"/>
        <v>793395</v>
      </c>
      <c r="O52" s="6">
        <f t="shared" si="3"/>
        <v>16.204223883807774</v>
      </c>
      <c r="P52" s="7">
        <f t="shared" si="5"/>
        <v>2</v>
      </c>
    </row>
    <row r="53" spans="1:16" ht="13.15" customHeight="1" x14ac:dyDescent="0.35">
      <c r="A53" s="5" t="s">
        <v>268</v>
      </c>
      <c r="B53" s="5" t="str">
        <f t="shared" si="1"/>
        <v>SPA21XXX</v>
      </c>
      <c r="C53" s="5" t="str">
        <f>VLOOKUP(A53,'[1]all anchovy'!$B:$C,2,FALSE)</f>
        <v>Manatrade2049 CC</v>
      </c>
      <c r="D53" s="5" t="s">
        <v>85</v>
      </c>
      <c r="E53" s="5" t="s">
        <v>85</v>
      </c>
      <c r="F53" s="5">
        <v>82652</v>
      </c>
      <c r="G53" s="5">
        <v>3179175</v>
      </c>
      <c r="H53" s="5">
        <v>2575973</v>
      </c>
      <c r="I53" s="5">
        <v>2575973</v>
      </c>
      <c r="K53" s="5">
        <v>100</v>
      </c>
      <c r="M53" s="5">
        <v>89154.584891835315</v>
      </c>
      <c r="N53" s="5">
        <f t="shared" si="2"/>
        <v>2658625</v>
      </c>
      <c r="O53" s="6">
        <f t="shared" si="3"/>
        <v>29.820395700630694</v>
      </c>
      <c r="P53" s="7">
        <f t="shared" si="5"/>
        <v>2</v>
      </c>
    </row>
    <row r="54" spans="1:16" ht="13.15" customHeight="1" x14ac:dyDescent="0.35">
      <c r="A54" s="5" t="s">
        <v>269</v>
      </c>
      <c r="B54" s="5" t="str">
        <f t="shared" si="1"/>
        <v>SPA21XXX</v>
      </c>
      <c r="C54" s="5" t="str">
        <f>VLOOKUP(A54,'[1]all anchovy'!$B:$C,2,FALSE)</f>
        <v>Palm Springs Fishing</v>
      </c>
      <c r="D54" s="5" t="s">
        <v>85</v>
      </c>
      <c r="E54" s="5" t="s">
        <v>85</v>
      </c>
      <c r="F54" s="5">
        <v>564147</v>
      </c>
      <c r="G54" s="5">
        <v>3036132</v>
      </c>
      <c r="H54" s="5">
        <v>3472420</v>
      </c>
      <c r="I54" s="5">
        <v>3125178</v>
      </c>
      <c r="J54" s="5">
        <v>100</v>
      </c>
      <c r="K54" s="5">
        <v>90</v>
      </c>
      <c r="L54" s="5">
        <v>1</v>
      </c>
      <c r="M54" s="5">
        <v>40568.363321136894</v>
      </c>
      <c r="N54" s="5">
        <f t="shared" si="2"/>
        <v>4036667</v>
      </c>
      <c r="O54" s="6">
        <f t="shared" si="3"/>
        <v>99.502831012579179</v>
      </c>
      <c r="P54" s="7">
        <f t="shared" si="5"/>
        <v>3</v>
      </c>
    </row>
    <row r="55" spans="1:16" ht="13.15" customHeight="1" x14ac:dyDescent="0.35">
      <c r="A55" s="5" t="s">
        <v>270</v>
      </c>
      <c r="B55" s="5" t="str">
        <f t="shared" si="1"/>
        <v>SPA21XXX</v>
      </c>
      <c r="C55" s="5" t="str">
        <f>VLOOKUP(A55,'[1]all anchovy'!$B:$C,2,FALSE)</f>
        <v>Latief Albertyn Fisheries</v>
      </c>
      <c r="D55" s="5" t="s">
        <v>85</v>
      </c>
      <c r="E55" s="5" t="s">
        <v>85</v>
      </c>
      <c r="M55" s="5">
        <v>2320.2968555855223</v>
      </c>
      <c r="N55" s="5">
        <f t="shared" si="2"/>
        <v>0</v>
      </c>
      <c r="O55" s="6">
        <f t="shared" si="3"/>
        <v>0</v>
      </c>
      <c r="P55" s="7">
        <f t="shared" si="5"/>
        <v>1</v>
      </c>
    </row>
    <row r="56" spans="1:16" ht="13.15" customHeight="1" x14ac:dyDescent="0.35">
      <c r="A56" s="5" t="s">
        <v>271</v>
      </c>
      <c r="B56" s="5" t="str">
        <f t="shared" si="1"/>
        <v>SPA21XXX</v>
      </c>
      <c r="C56" s="5" t="str">
        <f>VLOOKUP(A56,'[1]all anchovy'!$B:$C,2,FALSE)</f>
        <v>Dromedaris Visserye Limited</v>
      </c>
      <c r="D56" s="5" t="s">
        <v>85</v>
      </c>
      <c r="E56" s="5" t="s">
        <v>85</v>
      </c>
      <c r="F56" s="5">
        <v>0</v>
      </c>
      <c r="G56" s="5">
        <v>14841432</v>
      </c>
      <c r="H56" s="5">
        <v>0</v>
      </c>
      <c r="I56" s="5">
        <v>0</v>
      </c>
      <c r="J56" s="5">
        <v>873258</v>
      </c>
      <c r="K56" s="5">
        <v>100</v>
      </c>
      <c r="L56" s="5">
        <v>4</v>
      </c>
      <c r="M56" s="5">
        <v>144213.98494841665</v>
      </c>
      <c r="N56" s="5">
        <f t="shared" si="2"/>
        <v>3493032</v>
      </c>
      <c r="O56" s="6">
        <f t="shared" si="3"/>
        <v>24.22117384281011</v>
      </c>
      <c r="P56" s="7">
        <f t="shared" si="5"/>
        <v>2</v>
      </c>
    </row>
    <row r="57" spans="1:16" ht="13.15" customHeight="1" x14ac:dyDescent="0.35">
      <c r="A57" s="5" t="s">
        <v>272</v>
      </c>
      <c r="B57" s="5" t="str">
        <f t="shared" si="1"/>
        <v>SPA21XXX</v>
      </c>
      <c r="C57" s="5" t="str">
        <f>VLOOKUP(A57,'[1]all anchovy'!$B:$C,2,FALSE)</f>
        <v>Marinata Visser Vroue Organisasie CC</v>
      </c>
      <c r="D57" s="5" t="s">
        <v>85</v>
      </c>
      <c r="E57" s="5" t="s">
        <v>85</v>
      </c>
      <c r="F57" s="5">
        <v>452839</v>
      </c>
      <c r="G57" s="5">
        <v>1424691.04</v>
      </c>
      <c r="H57" s="5">
        <v>0</v>
      </c>
      <c r="I57" s="5">
        <v>0</v>
      </c>
      <c r="J57" s="5">
        <v>0</v>
      </c>
      <c r="K57" s="5">
        <v>0</v>
      </c>
      <c r="M57" s="5">
        <v>58509.269028309514</v>
      </c>
      <c r="N57" s="5">
        <f t="shared" si="2"/>
        <v>452839</v>
      </c>
      <c r="O57" s="6">
        <f t="shared" si="3"/>
        <v>7.7396113046788431</v>
      </c>
      <c r="P57" s="7">
        <f t="shared" si="5"/>
        <v>2</v>
      </c>
    </row>
  </sheetData>
  <sheetProtection algorithmName="SHA-512" hashValue="8RG0NJChIA5ufZXAgoTAmys9F3tKd4KcI/iKrUmPNCeVZAkzEEhG/zaq5t9f2SpRTfjVs19PsRUqNFlnF2d6XA==" saltValue="/3ekbUNcEXzeUmOTPNh28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3"/>
  <sheetViews>
    <sheetView topLeftCell="J1" workbookViewId="0">
      <selection activeCell="J1" sqref="A1:XFD1048576"/>
    </sheetView>
  </sheetViews>
  <sheetFormatPr defaultColWidth="22.08984375" defaultRowHeight="13.15" customHeight="1" x14ac:dyDescent="0.35"/>
  <cols>
    <col min="1" max="1" width="11.26953125" style="5" hidden="1" customWidth="1"/>
    <col min="2" max="2" width="11.26953125" style="5" customWidth="1"/>
    <col min="3" max="3" width="0" style="5" hidden="1" customWidth="1"/>
    <col min="4" max="4" width="14.81640625" style="5" bestFit="1" customWidth="1"/>
    <col min="5" max="5" width="19.7265625" style="5" bestFit="1" customWidth="1"/>
    <col min="6" max="6" width="22.08984375" style="5" bestFit="1" customWidth="1"/>
    <col min="7" max="7" width="17.54296875" style="5" bestFit="1" customWidth="1"/>
    <col min="8" max="8" width="23" style="5" bestFit="1" customWidth="1"/>
    <col min="9" max="9" width="26.1796875" style="5" bestFit="1" customWidth="1"/>
    <col min="10" max="10" width="24.26953125" style="5" bestFit="1" customWidth="1"/>
    <col min="11" max="11" width="31.453125" style="5" bestFit="1" customWidth="1"/>
    <col min="12" max="12" width="33.1796875" style="5" bestFit="1" customWidth="1"/>
    <col min="13" max="13" width="12.26953125" style="5" customWidth="1"/>
    <col min="14" max="14" width="14.453125" style="5" bestFit="1" customWidth="1"/>
    <col min="15" max="15" width="12.08984375" style="5" customWidth="1"/>
    <col min="16" max="17" width="9.08984375" style="5" customWidth="1"/>
    <col min="18" max="18" width="24" style="5" customWidth="1"/>
    <col min="19" max="19" width="12.7265625" style="5" customWidth="1"/>
    <col min="20" max="20" width="7.08984375" style="5" customWidth="1"/>
    <col min="21" max="21" width="6.6328125" style="5" customWidth="1"/>
    <col min="22" max="22" width="6.7265625" style="5" customWidth="1"/>
    <col min="23" max="16384" width="22.08984375" style="5"/>
  </cols>
  <sheetData>
    <row r="1" spans="1:20" ht="13.15" customHeight="1" x14ac:dyDescent="0.35">
      <c r="A1" s="1" t="s">
        <v>211</v>
      </c>
      <c r="B1" s="1" t="s">
        <v>721</v>
      </c>
      <c r="C1" s="1" t="s">
        <v>212</v>
      </c>
      <c r="D1" s="1" t="s">
        <v>213</v>
      </c>
      <c r="E1" s="1" t="s">
        <v>214</v>
      </c>
      <c r="F1" s="1" t="s">
        <v>0</v>
      </c>
      <c r="G1" s="1" t="s">
        <v>1</v>
      </c>
      <c r="H1" s="1" t="s">
        <v>2</v>
      </c>
      <c r="I1" s="1" t="s">
        <v>215</v>
      </c>
      <c r="J1" s="1" t="s">
        <v>3</v>
      </c>
      <c r="K1" s="1" t="s">
        <v>4</v>
      </c>
      <c r="L1" s="1" t="s">
        <v>718</v>
      </c>
      <c r="M1" s="2"/>
      <c r="N1" s="3" t="s">
        <v>84</v>
      </c>
      <c r="O1" s="3" t="s">
        <v>88</v>
      </c>
    </row>
    <row r="2" spans="1:20" ht="13.15" customHeight="1" x14ac:dyDescent="0.35">
      <c r="A2" s="5" t="s">
        <v>277</v>
      </c>
      <c r="B2" s="5" t="str">
        <f>REPLACE(A2,6,3,"XXX")</f>
        <v>SPA21XXX</v>
      </c>
      <c r="C2" s="5" t="str">
        <f>VLOOKUP(A2,'[1]all anchovy'!$B:$C,2,FALSE)</f>
        <v>Balobi Processors (Pty) Ltd</v>
      </c>
      <c r="D2" s="5" t="s">
        <v>85</v>
      </c>
      <c r="E2" s="5" t="s">
        <v>87</v>
      </c>
      <c r="F2" s="5">
        <v>2188820</v>
      </c>
      <c r="G2" s="5">
        <v>285221</v>
      </c>
      <c r="H2" s="5">
        <v>10342500</v>
      </c>
      <c r="I2" s="5">
        <v>6295952</v>
      </c>
      <c r="J2" s="5">
        <v>100</v>
      </c>
      <c r="K2" s="5">
        <v>59.41642857142859</v>
      </c>
      <c r="L2" s="5">
        <v>98069.857142857145</v>
      </c>
      <c r="N2" s="5">
        <f>F2+(J2*L2)+H2</f>
        <v>22338305.714285716</v>
      </c>
      <c r="O2" s="7">
        <f>IF(N2&lt;$S$4,$T$4,IF(N2&lt;$S$5,$T$5,IF(N2&lt;$S$6,$T$6,IF(N2&lt;$S$7,$T$7,IF(N2&lt;$S$8,$T$8,IF(N2&lt;$S$9,$T$9,IF(N2&lt;S10,T10,IF(N2&lt;S11,T11,IF(N2&lt;$S$12,$T$12,$T$13)))))))))</f>
        <v>9</v>
      </c>
      <c r="R2" s="7" t="s">
        <v>273</v>
      </c>
      <c r="S2" s="8"/>
      <c r="T2" s="8"/>
    </row>
    <row r="3" spans="1:20" ht="13.15" customHeight="1" x14ac:dyDescent="0.35">
      <c r="A3" s="5" t="s">
        <v>278</v>
      </c>
      <c r="B3" s="5" t="str">
        <f t="shared" ref="B3:B23" si="0">REPLACE(A3,6,3,"XXX")</f>
        <v>SPA21XXX</v>
      </c>
      <c r="C3" s="5" t="str">
        <f>VLOOKUP(A3,'[1]all anchovy'!$B:$C,2,FALSE)</f>
        <v>The Cape Peninsula Linefisherman CC</v>
      </c>
      <c r="D3" s="5" t="s">
        <v>85</v>
      </c>
      <c r="E3" s="5" t="s">
        <v>87</v>
      </c>
      <c r="F3" s="5">
        <v>378223</v>
      </c>
      <c r="G3" s="5">
        <v>281719</v>
      </c>
      <c r="H3" s="5">
        <v>0</v>
      </c>
      <c r="I3" s="5">
        <v>0</v>
      </c>
      <c r="J3" s="5">
        <v>100</v>
      </c>
      <c r="K3" s="5">
        <v>83.928571428571431</v>
      </c>
      <c r="L3" s="5">
        <v>0</v>
      </c>
      <c r="N3" s="5">
        <f t="shared" ref="N3:N23" si="1">F3+(J3*L3)+H3</f>
        <v>378223</v>
      </c>
      <c r="O3" s="7">
        <f>IF(N3&lt;$S$4,$T$4,IF(N3&lt;$S$5,$T$5,IF(N3&lt;$S$6,$T$6,IF(N3&lt;$S$7,$T$7,IF(N3&lt;$S$8,$T$8,IF(N3&lt;$S$9,$T$9,IF(N3&lt;S11,T11,IF(N3&lt;S12,T12,IF(N3&lt;$S$12,$T$12,$T$13)))))))))</f>
        <v>4</v>
      </c>
      <c r="R3" s="7" t="str">
        <f>"="&amp;S3</f>
        <v>=0</v>
      </c>
      <c r="S3" s="8">
        <v>0</v>
      </c>
      <c r="T3" s="8">
        <v>0</v>
      </c>
    </row>
    <row r="4" spans="1:20" ht="13.15" customHeight="1" x14ac:dyDescent="0.35">
      <c r="A4" s="5" t="s">
        <v>279</v>
      </c>
      <c r="B4" s="5" t="str">
        <f t="shared" si="0"/>
        <v>SPA21XXX</v>
      </c>
      <c r="C4" s="5" t="str">
        <f>VLOOKUP(A4,'[1]all anchovy'!$B:$C,2,FALSE)</f>
        <v>JC Fishing CC</v>
      </c>
      <c r="D4" s="5" t="s">
        <v>85</v>
      </c>
      <c r="E4" s="5" t="s">
        <v>87</v>
      </c>
      <c r="F4" s="5">
        <v>509934</v>
      </c>
      <c r="G4" s="5">
        <v>2218032</v>
      </c>
      <c r="H4" s="5">
        <v>4355678</v>
      </c>
      <c r="I4" s="5">
        <v>4355678</v>
      </c>
      <c r="J4" s="5">
        <v>100</v>
      </c>
      <c r="K4" s="5">
        <v>100</v>
      </c>
      <c r="L4" s="5">
        <v>0</v>
      </c>
      <c r="N4" s="5">
        <f t="shared" si="1"/>
        <v>4865612</v>
      </c>
      <c r="O4" s="7">
        <f>IF(N4&lt;$S$4,$T$4,IF(N4&lt;$S$5,$T$5,IF(N4&lt;$S$6,$T$6,IF(N4&lt;$S$7,$T$7,IF(N4&lt;$S$8,$T$8,IF(N4&lt;$S$9,$T$9,IF(N4&lt;S12,T12,IF(N4&lt;S13,T13,IF(N4&lt;$S$12,$T$12,$T$13)))))))))</f>
        <v>6</v>
      </c>
      <c r="R4" s="7" t="str">
        <f>"&gt;"&amp;S3&amp;" "&amp;"and"&amp;" "&amp;"&lt;"&amp;S4</f>
        <v>&gt;0 and &lt;20000</v>
      </c>
      <c r="S4" s="8">
        <v>20000</v>
      </c>
      <c r="T4" s="8">
        <v>1</v>
      </c>
    </row>
    <row r="5" spans="1:20" ht="13.15" customHeight="1" x14ac:dyDescent="0.35">
      <c r="A5" s="5" t="s">
        <v>280</v>
      </c>
      <c r="B5" s="5" t="str">
        <f t="shared" si="0"/>
        <v>SPA21XXX</v>
      </c>
      <c r="C5" s="5" t="str">
        <f>VLOOKUP(A5,'[1]all anchovy'!$B:$C,2,FALSE)</f>
        <v>Masomelele Fishing (Pty) Ltd</v>
      </c>
      <c r="D5" s="5" t="s">
        <v>85</v>
      </c>
      <c r="E5" s="5" t="s">
        <v>87</v>
      </c>
      <c r="F5" s="5">
        <v>2272369</v>
      </c>
      <c r="G5" s="5">
        <v>3222639</v>
      </c>
      <c r="H5" s="5">
        <v>1280400</v>
      </c>
      <c r="I5" s="5">
        <v>1280400</v>
      </c>
      <c r="J5" s="5">
        <v>120</v>
      </c>
      <c r="K5" s="5">
        <v>100</v>
      </c>
      <c r="L5" s="5">
        <v>0</v>
      </c>
      <c r="N5" s="5">
        <f t="shared" si="1"/>
        <v>3552769</v>
      </c>
      <c r="O5" s="7">
        <f>IF(N5&lt;$S$4,$T$4,IF(N5&lt;$S$5,$T$5,IF(N5&lt;$S$6,$T$6,IF(N5&lt;$S$7,$T$7,IF(N5&lt;$S$8,$T$8,IF(N5&lt;$S$9,$T$9,IF(N5&lt;S13,T13,IF(N5&lt;R20,S20,IF(N5&lt;$S$12,$T$12,$T$13)))))))))</f>
        <v>6</v>
      </c>
      <c r="R5" s="7" t="str">
        <f t="shared" ref="R5:R12" si="2">"&gt;="&amp;S4&amp;" "&amp;"and"&amp;" "&amp;"&lt;"&amp;S5</f>
        <v>&gt;=20000 and &lt;50000</v>
      </c>
      <c r="S5" s="8">
        <v>50000</v>
      </c>
      <c r="T5" s="8">
        <v>2</v>
      </c>
    </row>
    <row r="6" spans="1:20" ht="13.15" customHeight="1" x14ac:dyDescent="0.35">
      <c r="A6" s="5" t="s">
        <v>281</v>
      </c>
      <c r="B6" s="5" t="str">
        <f t="shared" si="0"/>
        <v>SPA21XXX</v>
      </c>
      <c r="C6" s="5" t="str">
        <f>VLOOKUP(A6,'[1]all anchovy'!$B:$C,2,FALSE)</f>
        <v>Komicx Products (Pty) Ltd</v>
      </c>
      <c r="D6" s="5" t="s">
        <v>85</v>
      </c>
      <c r="E6" s="5" t="s">
        <v>87</v>
      </c>
      <c r="F6" s="5">
        <v>33202451</v>
      </c>
      <c r="G6" s="5">
        <v>119818320</v>
      </c>
      <c r="H6" s="5">
        <v>94209489</v>
      </c>
      <c r="I6" s="5">
        <v>71016723</v>
      </c>
      <c r="J6" s="5">
        <v>282.85714285714283</v>
      </c>
      <c r="K6" s="5">
        <v>60.36785714285714</v>
      </c>
      <c r="L6" s="5">
        <v>194523.42857142858</v>
      </c>
      <c r="N6" s="5">
        <f t="shared" si="1"/>
        <v>182434281.22448981</v>
      </c>
      <c r="O6" s="7">
        <f t="shared" ref="O6:O23" si="3">IF(N6&lt;$S$4,$T$4,IF(N6&lt;$S$5,$T$5,IF(N6&lt;$S$6,$T$6,IF(N6&lt;$S$7,$T$7,IF(N6&lt;$S$8,$T$8,IF(N6&lt;$S$9,$T$9,IF(N6&lt;R20,S20,IF(N6&lt;R21,S21,IF(N6&lt;$S$12,$T$12,$T$13)))))))))</f>
        <v>10</v>
      </c>
      <c r="R6" s="7" t="str">
        <f t="shared" si="2"/>
        <v>&gt;=50000 and &lt;100000</v>
      </c>
      <c r="S6" s="8">
        <v>100000</v>
      </c>
      <c r="T6" s="8">
        <v>3</v>
      </c>
    </row>
    <row r="7" spans="1:20" ht="13.15" customHeight="1" x14ac:dyDescent="0.35">
      <c r="A7" s="5" t="s">
        <v>283</v>
      </c>
      <c r="B7" s="5" t="str">
        <f t="shared" si="0"/>
        <v>SPA21XXX</v>
      </c>
      <c r="C7" s="5" t="str">
        <f>VLOOKUP(A7,'[1]all anchovy'!$B:$C,2,FALSE)</f>
        <v>Dyer Eiland Visserye (Pty) Ltd</v>
      </c>
      <c r="D7" s="5" t="s">
        <v>85</v>
      </c>
      <c r="E7" s="5" t="s">
        <v>87</v>
      </c>
      <c r="F7" s="5">
        <v>0</v>
      </c>
      <c r="G7" s="5">
        <v>5458003</v>
      </c>
      <c r="H7" s="5">
        <v>0</v>
      </c>
      <c r="I7" s="5">
        <v>0</v>
      </c>
      <c r="K7" s="5">
        <v>53.25</v>
      </c>
      <c r="N7" s="5">
        <f t="shared" si="1"/>
        <v>0</v>
      </c>
      <c r="O7" s="7">
        <f t="shared" si="3"/>
        <v>1</v>
      </c>
      <c r="R7" s="7" t="str">
        <f t="shared" si="2"/>
        <v>&gt;=100000 and &lt;500000</v>
      </c>
      <c r="S7" s="8">
        <v>500000</v>
      </c>
      <c r="T7" s="8">
        <v>4</v>
      </c>
    </row>
    <row r="8" spans="1:20" ht="13.15" customHeight="1" x14ac:dyDescent="0.35">
      <c r="A8" s="5" t="s">
        <v>284</v>
      </c>
      <c r="B8" s="5" t="str">
        <f t="shared" si="0"/>
        <v>SPA21XXX</v>
      </c>
      <c r="C8" s="5" t="str">
        <f>VLOOKUP(A8,'[1]all anchovy'!$B:$C,2,FALSE)</f>
        <v>Fisherman Fresh CC</v>
      </c>
      <c r="D8" s="5" t="s">
        <v>85</v>
      </c>
      <c r="E8" s="5" t="s">
        <v>87</v>
      </c>
      <c r="F8" s="5">
        <v>3806818</v>
      </c>
      <c r="G8" s="5">
        <v>13532349</v>
      </c>
      <c r="K8" s="5">
        <v>100</v>
      </c>
      <c r="N8" s="5">
        <f t="shared" si="1"/>
        <v>3806818</v>
      </c>
      <c r="O8" s="7">
        <f t="shared" si="3"/>
        <v>6</v>
      </c>
      <c r="R8" s="7" t="str">
        <f t="shared" si="2"/>
        <v>&gt;=500000 and &lt;1000000</v>
      </c>
      <c r="S8" s="8">
        <v>1000000</v>
      </c>
      <c r="T8" s="8">
        <v>5</v>
      </c>
    </row>
    <row r="9" spans="1:20" ht="13.15" customHeight="1" x14ac:dyDescent="0.35">
      <c r="A9" s="5" t="s">
        <v>285</v>
      </c>
      <c r="B9" s="5" t="str">
        <f t="shared" si="0"/>
        <v>SPA21XXX</v>
      </c>
      <c r="C9" s="5" t="str">
        <f>VLOOKUP(A9,'[1]all anchovy'!$B:$C,2,FALSE)</f>
        <v>Visko Sea Products (Pty) Ltd</v>
      </c>
      <c r="D9" s="5" t="s">
        <v>85</v>
      </c>
      <c r="E9" s="5" t="s">
        <v>87</v>
      </c>
      <c r="F9" s="5">
        <v>8005125</v>
      </c>
      <c r="G9" s="5">
        <v>18418075</v>
      </c>
      <c r="H9" s="5">
        <v>12863963</v>
      </c>
      <c r="I9" s="5">
        <v>9004774</v>
      </c>
      <c r="J9" s="5">
        <v>80002</v>
      </c>
      <c r="K9" s="5">
        <v>50</v>
      </c>
      <c r="N9" s="5">
        <f t="shared" si="1"/>
        <v>20869088</v>
      </c>
      <c r="O9" s="7">
        <f t="shared" si="3"/>
        <v>9</v>
      </c>
      <c r="R9" s="7" t="str">
        <f t="shared" si="2"/>
        <v>&gt;=1000000 and &lt;5000000</v>
      </c>
      <c r="S9" s="8">
        <v>5000000</v>
      </c>
      <c r="T9" s="8">
        <v>6</v>
      </c>
    </row>
    <row r="10" spans="1:20" ht="13.15" customHeight="1" x14ac:dyDescent="0.35">
      <c r="A10" s="5" t="s">
        <v>287</v>
      </c>
      <c r="B10" s="5" t="str">
        <f t="shared" si="0"/>
        <v>SPA21XXX</v>
      </c>
      <c r="C10" s="5" t="str">
        <f>VLOOKUP(A10,'[1]all anchovy'!$B:$C,2,FALSE)</f>
        <v>Jaloersbaai (PTY)Ltd</v>
      </c>
      <c r="D10" s="5" t="s">
        <v>85</v>
      </c>
      <c r="E10" s="5" t="s">
        <v>87</v>
      </c>
      <c r="F10" s="5">
        <v>2601213</v>
      </c>
      <c r="G10" s="5">
        <v>6244305</v>
      </c>
      <c r="H10" s="5">
        <v>6670594</v>
      </c>
      <c r="I10" s="5">
        <v>6670594</v>
      </c>
      <c r="J10" s="5">
        <v>64.285714285714292</v>
      </c>
      <c r="K10" s="5">
        <v>64.285714285714292</v>
      </c>
      <c r="L10" s="5">
        <v>0.6428571428571429</v>
      </c>
      <c r="N10" s="5">
        <f t="shared" si="1"/>
        <v>9271848.326530613</v>
      </c>
      <c r="O10" s="7">
        <f t="shared" si="3"/>
        <v>9</v>
      </c>
      <c r="R10" s="7" t="str">
        <f t="shared" si="2"/>
        <v>&gt;=5000000 and &lt;10000000</v>
      </c>
      <c r="S10" s="8">
        <v>10000000</v>
      </c>
      <c r="T10" s="8">
        <v>7</v>
      </c>
    </row>
    <row r="11" spans="1:20" ht="13.15" customHeight="1" x14ac:dyDescent="0.35">
      <c r="A11" s="5" t="s">
        <v>288</v>
      </c>
      <c r="B11" s="5" t="str">
        <f t="shared" si="0"/>
        <v>SPA21XXX</v>
      </c>
      <c r="C11" s="5" t="str">
        <f>VLOOKUP(A11,'[1]all anchovy'!$B:$C,2,FALSE)</f>
        <v>Penguin Visserye cc</v>
      </c>
      <c r="D11" s="5" t="s">
        <v>85</v>
      </c>
      <c r="E11" s="5" t="s">
        <v>87</v>
      </c>
      <c r="F11" s="5">
        <v>19061</v>
      </c>
      <c r="G11" s="5">
        <v>187941</v>
      </c>
      <c r="H11" s="5">
        <v>0</v>
      </c>
      <c r="I11" s="5">
        <v>0</v>
      </c>
      <c r="J11" s="5">
        <v>100</v>
      </c>
      <c r="K11" s="5">
        <v>100</v>
      </c>
      <c r="L11" s="5">
        <v>0</v>
      </c>
      <c r="N11" s="5">
        <f t="shared" si="1"/>
        <v>19061</v>
      </c>
      <c r="O11" s="7">
        <f t="shared" si="3"/>
        <v>1</v>
      </c>
      <c r="R11" s="7" t="str">
        <f t="shared" si="2"/>
        <v>&gt;=10000000 and &lt;20000000</v>
      </c>
      <c r="S11" s="8">
        <v>20000000</v>
      </c>
      <c r="T11" s="8">
        <v>8</v>
      </c>
    </row>
    <row r="12" spans="1:20" ht="13.15" customHeight="1" x14ac:dyDescent="0.35">
      <c r="A12" s="5" t="s">
        <v>289</v>
      </c>
      <c r="B12" s="5" t="str">
        <f t="shared" si="0"/>
        <v>SPA21XXX</v>
      </c>
      <c r="C12" s="5" t="str">
        <f>VLOOKUP(A12,'[1]all anchovy'!$B:$C,2,FALSE)</f>
        <v>Mount Pleasant Fishing (Pty) Ltd</v>
      </c>
      <c r="D12" s="5" t="s">
        <v>85</v>
      </c>
      <c r="E12" s="5" t="s">
        <v>87</v>
      </c>
      <c r="F12" s="5">
        <v>850064</v>
      </c>
      <c r="G12" s="5">
        <v>2310784</v>
      </c>
      <c r="H12" s="5">
        <v>1814379</v>
      </c>
      <c r="I12" s="5">
        <v>544342</v>
      </c>
      <c r="J12" s="5">
        <v>0</v>
      </c>
      <c r="K12" s="5">
        <v>0</v>
      </c>
      <c r="L12" s="5">
        <v>35</v>
      </c>
      <c r="N12" s="5">
        <f t="shared" si="1"/>
        <v>2664443</v>
      </c>
      <c r="O12" s="7">
        <f t="shared" si="3"/>
        <v>6</v>
      </c>
      <c r="R12" s="7" t="str">
        <f t="shared" si="2"/>
        <v>&gt;=20000000 and &lt;30000000</v>
      </c>
      <c r="S12" s="8">
        <v>30000000</v>
      </c>
      <c r="T12" s="8">
        <v>9</v>
      </c>
    </row>
    <row r="13" spans="1:20" ht="13.15" customHeight="1" x14ac:dyDescent="0.35">
      <c r="A13" s="5" t="s">
        <v>290</v>
      </c>
      <c r="B13" s="5" t="str">
        <f t="shared" si="0"/>
        <v>SPA21XXX</v>
      </c>
      <c r="C13" s="5" t="str">
        <f>VLOOKUP(A13,'[1]all anchovy'!$B:$C,2,FALSE)</f>
        <v>Yoluntu Sea Products cc</v>
      </c>
      <c r="D13" s="5" t="s">
        <v>85</v>
      </c>
      <c r="E13" s="5" t="s">
        <v>87</v>
      </c>
      <c r="F13" s="5">
        <v>545606</v>
      </c>
      <c r="G13" s="5">
        <v>0</v>
      </c>
      <c r="H13" s="5">
        <v>1485416</v>
      </c>
      <c r="I13" s="5">
        <v>1485416</v>
      </c>
      <c r="J13" s="5">
        <v>0</v>
      </c>
      <c r="K13" s="5">
        <v>42.857142857142854</v>
      </c>
      <c r="L13" s="5">
        <v>0</v>
      </c>
      <c r="N13" s="5">
        <f t="shared" si="1"/>
        <v>2031022</v>
      </c>
      <c r="O13" s="7">
        <f t="shared" si="3"/>
        <v>6</v>
      </c>
      <c r="R13" s="7" t="str">
        <f>"&gt;="&amp;" "&amp;S12</f>
        <v>&gt;= 30000000</v>
      </c>
      <c r="S13" s="8"/>
      <c r="T13" s="8">
        <v>10</v>
      </c>
    </row>
    <row r="14" spans="1:20" ht="13.15" customHeight="1" x14ac:dyDescent="0.35">
      <c r="A14" s="5" t="s">
        <v>296</v>
      </c>
      <c r="B14" s="5" t="str">
        <f t="shared" si="0"/>
        <v>SPA21XXX</v>
      </c>
      <c r="C14" s="5" t="str">
        <f>VLOOKUP(A14,'[1]all anchovy'!$B:$C,2,FALSE)</f>
        <v>Raaff Fisheries CC</v>
      </c>
      <c r="D14" s="5" t="s">
        <v>85</v>
      </c>
      <c r="E14" s="5" t="s">
        <v>87</v>
      </c>
      <c r="F14" s="5">
        <v>0</v>
      </c>
      <c r="G14" s="5">
        <v>-339025</v>
      </c>
      <c r="H14" s="5">
        <v>0</v>
      </c>
      <c r="I14" s="5">
        <v>0</v>
      </c>
      <c r="J14" s="5">
        <v>100</v>
      </c>
      <c r="K14" s="5">
        <v>100</v>
      </c>
      <c r="N14" s="5">
        <f t="shared" si="1"/>
        <v>0</v>
      </c>
      <c r="O14" s="7">
        <f t="shared" si="3"/>
        <v>1</v>
      </c>
    </row>
    <row r="15" spans="1:20" ht="13.15" customHeight="1" x14ac:dyDescent="0.35">
      <c r="A15" s="5" t="s">
        <v>291</v>
      </c>
      <c r="B15" s="5" t="str">
        <f t="shared" si="0"/>
        <v>SPA21XXX</v>
      </c>
      <c r="C15" s="5" t="str">
        <f>VLOOKUP(A15,'[1]all anchovy'!$B:$C,2,FALSE)</f>
        <v>Bayana Bayana Fishing CC</v>
      </c>
      <c r="D15" s="5" t="s">
        <v>85</v>
      </c>
      <c r="E15" s="5" t="s">
        <v>87</v>
      </c>
      <c r="F15" s="5">
        <v>22793</v>
      </c>
      <c r="G15" s="5">
        <v>6070738</v>
      </c>
      <c r="K15" s="5">
        <v>81.285714285714292</v>
      </c>
      <c r="N15" s="5">
        <f t="shared" si="1"/>
        <v>22793</v>
      </c>
      <c r="O15" s="7">
        <f t="shared" si="3"/>
        <v>2</v>
      </c>
    </row>
    <row r="16" spans="1:20" ht="13.15" customHeight="1" x14ac:dyDescent="0.35">
      <c r="A16" s="5" t="s">
        <v>292</v>
      </c>
      <c r="B16" s="5" t="str">
        <f t="shared" si="0"/>
        <v>SPA21XXX</v>
      </c>
      <c r="C16" s="5" t="str">
        <f>VLOOKUP(A16,'[1]all anchovy'!$B:$C,2,FALSE)</f>
        <v>Mayibuye Fishing (Pty) Ltd</v>
      </c>
      <c r="D16" s="5" t="s">
        <v>85</v>
      </c>
      <c r="E16" s="5" t="s">
        <v>87</v>
      </c>
      <c r="F16" s="5">
        <v>14671336</v>
      </c>
      <c r="G16" s="5">
        <v>43537933</v>
      </c>
      <c r="H16" s="5">
        <v>14425000</v>
      </c>
      <c r="I16" s="5">
        <v>14425000</v>
      </c>
      <c r="J16" s="5">
        <v>100</v>
      </c>
      <c r="K16" s="5">
        <v>100</v>
      </c>
      <c r="L16" s="5">
        <v>1</v>
      </c>
      <c r="N16" s="5">
        <f t="shared" si="1"/>
        <v>29096436</v>
      </c>
      <c r="O16" s="7">
        <f t="shared" si="3"/>
        <v>9</v>
      </c>
    </row>
    <row r="17" spans="1:15" ht="13.15" customHeight="1" x14ac:dyDescent="0.35">
      <c r="A17" s="5" t="s">
        <v>293</v>
      </c>
      <c r="B17" s="5" t="str">
        <f t="shared" si="0"/>
        <v>SPA21XXX</v>
      </c>
      <c r="C17" s="5" t="str">
        <f>VLOOKUP(A17,'[1]all anchovy'!$B:$C,2,FALSE)</f>
        <v>Risar Fishing CC</v>
      </c>
      <c r="D17" s="5" t="s">
        <v>85</v>
      </c>
      <c r="E17" s="5" t="s">
        <v>87</v>
      </c>
      <c r="F17" s="5">
        <v>466415.68</v>
      </c>
      <c r="G17" s="5">
        <v>-187214</v>
      </c>
      <c r="H17" s="5">
        <v>3619290</v>
      </c>
      <c r="I17" s="5">
        <v>3619290</v>
      </c>
      <c r="J17" s="5">
        <v>100</v>
      </c>
      <c r="K17" s="5">
        <v>100</v>
      </c>
      <c r="L17" s="5">
        <v>0</v>
      </c>
      <c r="N17" s="5">
        <f t="shared" si="1"/>
        <v>4085705.68</v>
      </c>
      <c r="O17" s="7">
        <f t="shared" si="3"/>
        <v>6</v>
      </c>
    </row>
    <row r="18" spans="1:15" ht="13.15" customHeight="1" x14ac:dyDescent="0.35">
      <c r="A18" s="5" t="s">
        <v>294</v>
      </c>
      <c r="B18" s="5" t="str">
        <f t="shared" si="0"/>
        <v>SPA21XXX</v>
      </c>
      <c r="C18" s="5" t="str">
        <f>VLOOKUP(A18,'[1]all anchovy'!$B:$C,2,FALSE)</f>
        <v>Zimele Fishing Enterprises cc</v>
      </c>
      <c r="D18" s="5" t="s">
        <v>85</v>
      </c>
      <c r="E18" s="5" t="s">
        <v>87</v>
      </c>
      <c r="F18" s="5">
        <v>523609</v>
      </c>
      <c r="G18" s="5">
        <v>-346456</v>
      </c>
      <c r="H18" s="5">
        <v>0</v>
      </c>
      <c r="I18" s="5">
        <v>0</v>
      </c>
      <c r="J18" s="5">
        <v>100</v>
      </c>
      <c r="K18" s="5">
        <v>100</v>
      </c>
      <c r="L18" s="5">
        <v>0</v>
      </c>
      <c r="N18" s="5">
        <f t="shared" si="1"/>
        <v>523609</v>
      </c>
      <c r="O18" s="7">
        <f t="shared" si="3"/>
        <v>5</v>
      </c>
    </row>
    <row r="19" spans="1:15" ht="13.15" customHeight="1" x14ac:dyDescent="0.35">
      <c r="A19" s="5" t="s">
        <v>295</v>
      </c>
      <c r="B19" s="5" t="str">
        <f t="shared" si="0"/>
        <v>SPA21XXX</v>
      </c>
      <c r="C19" s="5" t="str">
        <f>VLOOKUP(A19,'[1]all anchovy'!$B:$C,2,FALSE)</f>
        <v>Al-Aman Fishing cc</v>
      </c>
      <c r="D19" s="5" t="s">
        <v>85</v>
      </c>
      <c r="E19" s="5" t="s">
        <v>87</v>
      </c>
      <c r="F19" s="5">
        <v>539840</v>
      </c>
      <c r="G19" s="5">
        <v>-92158</v>
      </c>
      <c r="H19" s="5">
        <v>195000</v>
      </c>
      <c r="I19" s="5">
        <v>0</v>
      </c>
      <c r="J19" s="5">
        <v>92.857142857142861</v>
      </c>
      <c r="K19" s="5">
        <v>100</v>
      </c>
      <c r="L19" s="5">
        <v>0</v>
      </c>
      <c r="N19" s="5">
        <f t="shared" si="1"/>
        <v>734840</v>
      </c>
      <c r="O19" s="7">
        <f t="shared" si="3"/>
        <v>5</v>
      </c>
    </row>
    <row r="20" spans="1:15" ht="13.15" customHeight="1" x14ac:dyDescent="0.35">
      <c r="A20" s="5" t="s">
        <v>282</v>
      </c>
      <c r="B20" s="5" t="str">
        <f t="shared" si="0"/>
        <v>SPA21XXX</v>
      </c>
      <c r="C20" s="5" t="str">
        <f>VLOOKUP(A20,'[1]all anchovy'!$B:$C,2,FALSE)</f>
        <v>South East Atlantic Sea Products (PTY) LTD</v>
      </c>
      <c r="D20" s="5" t="s">
        <v>85</v>
      </c>
      <c r="E20" s="5" t="s">
        <v>87</v>
      </c>
      <c r="F20" s="5">
        <v>1735637</v>
      </c>
      <c r="G20" s="5">
        <v>-4824308</v>
      </c>
      <c r="H20" s="5">
        <v>1494121</v>
      </c>
      <c r="I20" s="5">
        <v>612589</v>
      </c>
      <c r="J20" s="5">
        <v>0</v>
      </c>
      <c r="K20" s="5">
        <v>41</v>
      </c>
      <c r="L20" s="5">
        <v>0</v>
      </c>
      <c r="N20" s="5">
        <f t="shared" si="1"/>
        <v>3229758</v>
      </c>
      <c r="O20" s="7">
        <f t="shared" si="3"/>
        <v>6</v>
      </c>
    </row>
    <row r="21" spans="1:15" ht="13.15" customHeight="1" x14ac:dyDescent="0.35">
      <c r="A21" s="5" t="s">
        <v>286</v>
      </c>
      <c r="B21" s="5" t="str">
        <f t="shared" si="0"/>
        <v>SPA21XXX</v>
      </c>
      <c r="C21" s="5" t="str">
        <f>VLOOKUP(A21,'[1]all anchovy'!$B:$C,2,FALSE)</f>
        <v>Ithemba Labantu Fishing (PTY) LTD</v>
      </c>
      <c r="D21" s="5" t="s">
        <v>85</v>
      </c>
      <c r="E21" s="5" t="s">
        <v>87</v>
      </c>
      <c r="F21" s="5">
        <v>1159792</v>
      </c>
      <c r="G21" s="5">
        <v>4746196</v>
      </c>
      <c r="H21" s="5">
        <v>1236236</v>
      </c>
      <c r="I21" s="5">
        <v>618118</v>
      </c>
      <c r="K21" s="5">
        <v>50</v>
      </c>
      <c r="N21" s="5">
        <f t="shared" si="1"/>
        <v>2396028</v>
      </c>
      <c r="O21" s="7">
        <f t="shared" si="3"/>
        <v>6</v>
      </c>
    </row>
    <row r="22" spans="1:15" ht="13.15" customHeight="1" x14ac:dyDescent="0.35">
      <c r="A22" s="5" t="s">
        <v>297</v>
      </c>
      <c r="B22" s="5" t="str">
        <f t="shared" si="0"/>
        <v>SPA21XXX</v>
      </c>
      <c r="C22" s="5" t="str">
        <f>VLOOKUP(A22,'[1]all anchovy'!$B:$C,2,FALSE)</f>
        <v>Laaggety Visserye CC</v>
      </c>
      <c r="D22" s="5" t="s">
        <v>85</v>
      </c>
      <c r="E22" s="5" t="s">
        <v>87</v>
      </c>
      <c r="F22" s="5">
        <v>22309</v>
      </c>
      <c r="G22" s="5">
        <v>114193</v>
      </c>
      <c r="N22" s="5">
        <f t="shared" si="1"/>
        <v>22309</v>
      </c>
      <c r="O22" s="7">
        <f t="shared" si="3"/>
        <v>2</v>
      </c>
    </row>
    <row r="23" spans="1:15" ht="13.15" customHeight="1" x14ac:dyDescent="0.35">
      <c r="A23" s="5" t="s">
        <v>298</v>
      </c>
      <c r="B23" s="5" t="str">
        <f t="shared" si="0"/>
        <v>SPA21XXX</v>
      </c>
      <c r="C23" s="5" t="str">
        <f>VLOOKUP(A23,'[1]all anchovy'!$B:$C,2,FALSE)</f>
        <v>MARION DAWN FISHING CC</v>
      </c>
      <c r="D23" s="5" t="s">
        <v>85</v>
      </c>
      <c r="E23" s="5" t="s">
        <v>87</v>
      </c>
      <c r="F23" s="5">
        <v>206014</v>
      </c>
      <c r="G23" s="5">
        <v>68352</v>
      </c>
      <c r="H23" s="5">
        <v>0</v>
      </c>
      <c r="I23" s="5">
        <v>0</v>
      </c>
      <c r="K23" s="5">
        <v>100</v>
      </c>
      <c r="N23" s="5">
        <f t="shared" si="1"/>
        <v>206014</v>
      </c>
      <c r="O23" s="7">
        <f t="shared" si="3"/>
        <v>4</v>
      </c>
    </row>
  </sheetData>
  <sheetProtection algorithmName="SHA-512" hashValue="uI2DqRRUXi9rycSeNSlOMqbwvY2vIOvrTEfLE5u7b5ZUaoITeO8vV8BJdMfB7slO7vrKkFuS9nyy4th8CNXddg==" saltValue="hPeKGSXnSC2FqSOBEwBJ2Q==" spinCount="100000" sheet="1" objects="1" scenarios="1"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5"/>
  <sheetViews>
    <sheetView topLeftCell="B1" workbookViewId="0">
      <selection activeCell="B1" sqref="A1:XFD1048576"/>
    </sheetView>
  </sheetViews>
  <sheetFormatPr defaultColWidth="22.08984375" defaultRowHeight="13.15" customHeight="1" x14ac:dyDescent="0.35"/>
  <cols>
    <col min="1" max="1" width="11.26953125" style="5" hidden="1" customWidth="1"/>
    <col min="2" max="2" width="11.26953125" style="5" customWidth="1"/>
    <col min="3" max="3" width="0" style="5" hidden="1" customWidth="1"/>
    <col min="4" max="4" width="14.81640625" style="5" bestFit="1" customWidth="1"/>
    <col min="5" max="5" width="19.7265625" style="5" bestFit="1" customWidth="1"/>
    <col min="6" max="6" width="22.08984375" style="5" bestFit="1" customWidth="1"/>
    <col min="7" max="7" width="17.54296875" style="5" bestFit="1" customWidth="1"/>
    <col min="8" max="8" width="23" style="5" bestFit="1" customWidth="1"/>
    <col min="9" max="9" width="26.1796875" style="5" bestFit="1" customWidth="1"/>
    <col min="10" max="10" width="24.26953125" style="5" bestFit="1" customWidth="1"/>
    <col min="11" max="11" width="31.453125" style="5" bestFit="1" customWidth="1"/>
    <col min="12" max="12" width="33.1796875" style="5" bestFit="1" customWidth="1"/>
    <col min="13" max="13" width="12.26953125" style="5" customWidth="1"/>
    <col min="14" max="14" width="14.453125" style="5" bestFit="1" customWidth="1"/>
    <col min="15" max="15" width="22.08984375" style="5"/>
    <col min="16" max="16" width="15.7265625" style="5" customWidth="1"/>
    <col min="17" max="17" width="26.08984375" style="5" customWidth="1"/>
    <col min="18" max="18" width="12.08984375" style="5" customWidth="1"/>
    <col min="19" max="19" width="5.7265625" style="5" customWidth="1"/>
    <col min="20" max="20" width="7.08984375" style="5" customWidth="1"/>
    <col min="21" max="21" width="6.6328125" style="5" customWidth="1"/>
    <col min="22" max="22" width="6.7265625" style="5" customWidth="1"/>
    <col min="23" max="16384" width="22.08984375" style="5"/>
  </cols>
  <sheetData>
    <row r="1" spans="1:19" ht="13.15" customHeight="1" x14ac:dyDescent="0.35">
      <c r="A1" s="1" t="s">
        <v>211</v>
      </c>
      <c r="B1" s="1" t="s">
        <v>721</v>
      </c>
      <c r="C1" s="1" t="s">
        <v>212</v>
      </c>
      <c r="D1" s="1" t="s">
        <v>213</v>
      </c>
      <c r="E1" s="1" t="s">
        <v>214</v>
      </c>
      <c r="F1" s="1" t="s">
        <v>0</v>
      </c>
      <c r="G1" s="1" t="s">
        <v>1</v>
      </c>
      <c r="H1" s="1" t="s">
        <v>2</v>
      </c>
      <c r="I1" s="1" t="s">
        <v>215</v>
      </c>
      <c r="J1" s="1" t="s">
        <v>3</v>
      </c>
      <c r="K1" s="1" t="s">
        <v>4</v>
      </c>
      <c r="L1" s="1" t="s">
        <v>718</v>
      </c>
      <c r="M1" s="2"/>
      <c r="N1" s="3" t="s">
        <v>84</v>
      </c>
      <c r="O1" s="3" t="s">
        <v>88</v>
      </c>
    </row>
    <row r="2" spans="1:19" ht="13.15" customHeight="1" x14ac:dyDescent="0.35">
      <c r="A2" s="5" t="s">
        <v>299</v>
      </c>
      <c r="B2" s="5" t="str">
        <f>REPLACE(A2,6,3,"XXX")</f>
        <v>SPA21XXX</v>
      </c>
      <c r="C2" s="5" t="str">
        <f>VLOOKUP(A2,'[1]all anchovy'!$B:$C,2,FALSE)</f>
        <v>Rustee (Pty) Ltd</v>
      </c>
      <c r="D2" s="5" t="s">
        <v>86</v>
      </c>
      <c r="F2" s="5">
        <v>1923010</v>
      </c>
      <c r="G2" s="5">
        <v>4413685</v>
      </c>
      <c r="H2" s="5">
        <v>6911105</v>
      </c>
      <c r="I2" s="5">
        <v>4236455</v>
      </c>
      <c r="J2" s="5">
        <v>100</v>
      </c>
      <c r="K2" s="5">
        <v>57.649999999999991</v>
      </c>
      <c r="L2" s="5">
        <v>37657.642857142855</v>
      </c>
      <c r="N2" s="5">
        <f>F2+(J2*L2)+H2</f>
        <v>12599879.285714285</v>
      </c>
      <c r="O2" s="7">
        <f t="shared" ref="O2:O33" si="0">IF(N2&lt;$R$4,$S$4,IF(N2&lt;$R$5,$S$5,IF(N2&lt;$R$6,$S$6,IF(N2&lt;$R$7,$S$7,IF(N2&lt;$R$8,$S$8,IF(N2&lt;$R$9,$S$9,IF(N2&lt;R10,S10,IF(N2&lt;R11,S11,IF(N2&lt;$R$12,$S$12,$S$13)))))))))</f>
        <v>8</v>
      </c>
      <c r="Q2" s="7" t="s">
        <v>719</v>
      </c>
      <c r="R2" s="8"/>
      <c r="S2" s="8"/>
    </row>
    <row r="3" spans="1:19" ht="13.15" customHeight="1" x14ac:dyDescent="0.35">
      <c r="A3" s="5" t="s">
        <v>301</v>
      </c>
      <c r="B3" s="5" t="str">
        <f t="shared" ref="B3:B66" si="1">REPLACE(A3,6,3,"XXX")</f>
        <v>SPA21XXX</v>
      </c>
      <c r="C3" s="5" t="str">
        <f>VLOOKUP(A3,'[1]all anchovy'!$B:$C,2,FALSE)</f>
        <v>Balobi Fishing Enterprises ( PTY) LTD</v>
      </c>
      <c r="D3" s="5" t="s">
        <v>86</v>
      </c>
      <c r="F3" s="5">
        <v>12961719</v>
      </c>
      <c r="G3" s="5">
        <v>87377982</v>
      </c>
      <c r="H3" s="5">
        <v>19768228</v>
      </c>
      <c r="I3" s="5">
        <v>7228995</v>
      </c>
      <c r="J3" s="5">
        <v>350</v>
      </c>
      <c r="K3" s="5">
        <v>45.428571428571431</v>
      </c>
      <c r="L3" s="5">
        <v>160988.71428571429</v>
      </c>
      <c r="N3" s="5">
        <f t="shared" ref="N3:N66" si="2">F3+(J3*L3)+H3</f>
        <v>89075997</v>
      </c>
      <c r="O3" s="7">
        <f t="shared" si="0"/>
        <v>10</v>
      </c>
      <c r="Q3" s="7" t="str">
        <f>"="&amp;R3</f>
        <v>=0</v>
      </c>
      <c r="R3" s="8">
        <v>0</v>
      </c>
      <c r="S3" s="8">
        <v>0</v>
      </c>
    </row>
    <row r="4" spans="1:19" ht="13.15" customHeight="1" x14ac:dyDescent="0.35">
      <c r="A4" s="5" t="s">
        <v>303</v>
      </c>
      <c r="B4" s="5" t="str">
        <f t="shared" si="1"/>
        <v>SPA21XXX</v>
      </c>
      <c r="C4" s="5" t="str">
        <f>VLOOKUP(A4,'[1]all anchovy'!$B:$C,2,FALSE)</f>
        <v>LM FISHERIES (PTY) LTD</v>
      </c>
      <c r="D4" s="5" t="s">
        <v>86</v>
      </c>
      <c r="F4" s="5">
        <v>5908277</v>
      </c>
      <c r="G4" s="5">
        <v>19517859</v>
      </c>
      <c r="H4" s="5">
        <v>20186653</v>
      </c>
      <c r="I4" s="5">
        <v>14157122</v>
      </c>
      <c r="J4" s="5">
        <v>200</v>
      </c>
      <c r="K4" s="5">
        <v>67.645000000000024</v>
      </c>
      <c r="L4" s="5">
        <v>55590.142857142855</v>
      </c>
      <c r="N4" s="5">
        <f t="shared" si="2"/>
        <v>37212958.571428567</v>
      </c>
      <c r="O4" s="7">
        <f t="shared" si="0"/>
        <v>10</v>
      </c>
      <c r="Q4" s="7" t="str">
        <f>"&gt;"&amp;R3&amp;" "&amp;"and"&amp;" "&amp;"&lt;"&amp;R4</f>
        <v>&gt;0 and &lt;20000</v>
      </c>
      <c r="R4" s="8">
        <v>20000</v>
      </c>
      <c r="S4" s="8">
        <v>1</v>
      </c>
    </row>
    <row r="5" spans="1:19" ht="13.15" customHeight="1" x14ac:dyDescent="0.35">
      <c r="A5" s="5" t="s">
        <v>305</v>
      </c>
      <c r="B5" s="5" t="str">
        <f t="shared" si="1"/>
        <v>SPA21XXX</v>
      </c>
      <c r="C5" s="5" t="str">
        <f>VLOOKUP(A5,'[1]all anchovy'!$B:$C,2,FALSE)</f>
        <v>The Jenny Fishing Enterprises (Pty) Ltd</v>
      </c>
      <c r="D5" s="5" t="s">
        <v>86</v>
      </c>
      <c r="F5" s="5">
        <v>3948119</v>
      </c>
      <c r="G5" s="5">
        <v>12001519</v>
      </c>
      <c r="H5" s="5">
        <v>12620000</v>
      </c>
      <c r="I5" s="5">
        <v>7529880</v>
      </c>
      <c r="J5" s="5">
        <v>120</v>
      </c>
      <c r="K5" s="5">
        <v>38.758571428571429</v>
      </c>
      <c r="L5" s="5">
        <v>31575.928571428572</v>
      </c>
      <c r="N5" s="5">
        <f t="shared" si="2"/>
        <v>20357230.428571429</v>
      </c>
      <c r="O5" s="7">
        <f t="shared" si="0"/>
        <v>10</v>
      </c>
      <c r="Q5" s="7" t="str">
        <f t="shared" ref="Q5:Q12" si="3">"&gt;="&amp;R4&amp;" "&amp;"and"&amp;" "&amp;"&lt;"&amp;R5</f>
        <v>&gt;=20000 and &lt;50000</v>
      </c>
      <c r="R5" s="8">
        <v>50000</v>
      </c>
      <c r="S5" s="8">
        <v>2</v>
      </c>
    </row>
    <row r="6" spans="1:19" ht="13.15" customHeight="1" x14ac:dyDescent="0.35">
      <c r="A6" s="5" t="s">
        <v>307</v>
      </c>
      <c r="B6" s="5" t="str">
        <f t="shared" si="1"/>
        <v>SPA21XXX</v>
      </c>
      <c r="C6" s="5" t="str">
        <f>VLOOKUP(A6,'[1]all anchovy'!$B:$C,2,FALSE)</f>
        <v>MTV Fishing St Francis Bay (Pty) Ltd</v>
      </c>
      <c r="D6" s="5" t="s">
        <v>86</v>
      </c>
      <c r="F6" s="5">
        <v>3687899</v>
      </c>
      <c r="G6" s="5">
        <v>14039559</v>
      </c>
      <c r="H6" s="5">
        <v>14250000</v>
      </c>
      <c r="I6" s="5">
        <v>8568450</v>
      </c>
      <c r="J6" s="5">
        <v>120</v>
      </c>
      <c r="K6" s="5">
        <v>50.629999999999988</v>
      </c>
      <c r="L6" s="5">
        <v>23268.428571428572</v>
      </c>
      <c r="N6" s="5">
        <f t="shared" si="2"/>
        <v>20730110.428571429</v>
      </c>
      <c r="O6" s="7">
        <f t="shared" si="0"/>
        <v>10</v>
      </c>
      <c r="Q6" s="7" t="str">
        <f t="shared" si="3"/>
        <v>&gt;=50000 and &lt;100000</v>
      </c>
      <c r="R6" s="8">
        <v>100000</v>
      </c>
      <c r="S6" s="8">
        <v>3</v>
      </c>
    </row>
    <row r="7" spans="1:19" ht="13.15" customHeight="1" x14ac:dyDescent="0.35">
      <c r="A7" s="5" t="s">
        <v>309</v>
      </c>
      <c r="B7" s="5" t="str">
        <f t="shared" si="1"/>
        <v>SPA21XXX</v>
      </c>
      <c r="C7" s="5" t="str">
        <f>VLOOKUP(A7,'[1]all anchovy'!$B:$C,2,FALSE)</f>
        <v>Trawl Investments CC</v>
      </c>
      <c r="D7" s="5" t="s">
        <v>86</v>
      </c>
      <c r="F7" s="5">
        <v>1480875</v>
      </c>
      <c r="G7" s="5">
        <v>3640179</v>
      </c>
      <c r="H7" s="5">
        <v>0</v>
      </c>
      <c r="I7" s="5">
        <v>0</v>
      </c>
      <c r="J7" s="5">
        <v>100</v>
      </c>
      <c r="K7" s="5">
        <v>92.928571428571431</v>
      </c>
      <c r="N7" s="5">
        <f t="shared" si="2"/>
        <v>1480875</v>
      </c>
      <c r="O7" s="7">
        <f t="shared" si="0"/>
        <v>6</v>
      </c>
      <c r="Q7" s="7" t="str">
        <f t="shared" si="3"/>
        <v>&gt;=100000 and &lt;500000</v>
      </c>
      <c r="R7" s="8">
        <v>500000</v>
      </c>
      <c r="S7" s="8">
        <v>4</v>
      </c>
    </row>
    <row r="8" spans="1:19" ht="13.15" customHeight="1" x14ac:dyDescent="0.35">
      <c r="A8" s="5" t="s">
        <v>311</v>
      </c>
      <c r="B8" s="5" t="str">
        <f t="shared" si="1"/>
        <v>SPA21XXX</v>
      </c>
      <c r="C8" s="5" t="str">
        <f>VLOOKUP(A8,'[1]all anchovy'!$B:$C,2,FALSE)</f>
        <v>GGA Fishing Enterprizes (Pty) Ltd</v>
      </c>
      <c r="D8" s="5" t="s">
        <v>86</v>
      </c>
      <c r="F8" s="5">
        <v>1232351</v>
      </c>
      <c r="G8" s="5">
        <v>1574779</v>
      </c>
      <c r="H8" s="5">
        <v>4750000</v>
      </c>
      <c r="I8" s="5">
        <v>2818175</v>
      </c>
      <c r="J8" s="5">
        <v>64.285714285714292</v>
      </c>
      <c r="K8" s="5">
        <v>37.214285714285715</v>
      </c>
      <c r="L8" s="5">
        <v>23350.928571428572</v>
      </c>
      <c r="N8" s="5">
        <f t="shared" si="2"/>
        <v>7483482.1224489799</v>
      </c>
      <c r="O8" s="7">
        <f t="shared" si="0"/>
        <v>9</v>
      </c>
      <c r="Q8" s="7" t="str">
        <f t="shared" si="3"/>
        <v>&gt;=500000 and &lt;1000000</v>
      </c>
      <c r="R8" s="8">
        <v>1000000</v>
      </c>
      <c r="S8" s="8">
        <v>5</v>
      </c>
    </row>
    <row r="9" spans="1:19" ht="13.15" customHeight="1" x14ac:dyDescent="0.35">
      <c r="A9" s="5" t="s">
        <v>313</v>
      </c>
      <c r="B9" s="5" t="str">
        <f t="shared" si="1"/>
        <v>SPA21XXX</v>
      </c>
      <c r="C9" s="5" t="str">
        <f>VLOOKUP(A9,'[1]all anchovy'!$B:$C,2,FALSE)</f>
        <v>El Calamar (Pty) Ltd</v>
      </c>
      <c r="D9" s="5" t="s">
        <v>86</v>
      </c>
      <c r="F9" s="5">
        <v>2182</v>
      </c>
      <c r="G9" s="5">
        <v>762704</v>
      </c>
      <c r="H9" s="5">
        <v>612000</v>
      </c>
      <c r="I9" s="5">
        <v>380602</v>
      </c>
      <c r="J9" s="5">
        <v>21.428571428571427</v>
      </c>
      <c r="K9" s="5">
        <v>13.32642857142857</v>
      </c>
      <c r="L9" s="5">
        <v>632.78571428571433</v>
      </c>
      <c r="N9" s="5">
        <f t="shared" si="2"/>
        <v>627741.69387755101</v>
      </c>
      <c r="O9" s="7">
        <f t="shared" si="0"/>
        <v>5</v>
      </c>
      <c r="Q9" s="7" t="str">
        <f t="shared" si="3"/>
        <v>&gt;=1000000 and &lt;5000000</v>
      </c>
      <c r="R9" s="8">
        <v>5000000</v>
      </c>
      <c r="S9" s="8">
        <v>6</v>
      </c>
    </row>
    <row r="10" spans="1:19" ht="13.15" customHeight="1" x14ac:dyDescent="0.35">
      <c r="A10" s="5" t="s">
        <v>315</v>
      </c>
      <c r="B10" s="5" t="str">
        <f t="shared" si="1"/>
        <v>SPA21XXX</v>
      </c>
      <c r="C10" s="5" t="str">
        <f>VLOOKUP(A10,'[1]all anchovy'!$B:$C,2,FALSE)</f>
        <v>INGWE EMNYAMA FISHING ENTERPRISES (PTY) LTD</v>
      </c>
      <c r="D10" s="5" t="s">
        <v>86</v>
      </c>
      <c r="F10" s="5">
        <v>367515</v>
      </c>
      <c r="G10" s="5">
        <v>1118062</v>
      </c>
      <c r="H10" s="5">
        <v>200000</v>
      </c>
      <c r="I10" s="5">
        <v>200000</v>
      </c>
      <c r="J10" s="5">
        <v>34.285714285714285</v>
      </c>
      <c r="K10" s="5">
        <v>28.571428571428573</v>
      </c>
      <c r="L10" s="5">
        <v>2121.8571428571427</v>
      </c>
      <c r="N10" s="5">
        <f t="shared" si="2"/>
        <v>640264.38775510201</v>
      </c>
      <c r="O10" s="7">
        <f t="shared" si="0"/>
        <v>5</v>
      </c>
      <c r="Q10" s="7" t="str">
        <f t="shared" si="3"/>
        <v>&gt;=5000000 and &lt;10000000</v>
      </c>
      <c r="R10" s="8">
        <v>10000000</v>
      </c>
      <c r="S10" s="8">
        <v>7</v>
      </c>
    </row>
    <row r="11" spans="1:19" ht="13.15" customHeight="1" x14ac:dyDescent="0.35">
      <c r="A11" s="5" t="s">
        <v>317</v>
      </c>
      <c r="B11" s="5" t="str">
        <f t="shared" si="1"/>
        <v>SPA21XXX</v>
      </c>
      <c r="C11" s="5" t="str">
        <f>VLOOKUP(A11,'[1]all anchovy'!$B:$C,2,FALSE)</f>
        <v>Interfish (Pty) Ltd</v>
      </c>
      <c r="D11" s="5" t="s">
        <v>86</v>
      </c>
      <c r="F11" s="5">
        <v>956740</v>
      </c>
      <c r="G11" s="5">
        <v>4004979</v>
      </c>
      <c r="H11" s="5">
        <v>7953816</v>
      </c>
      <c r="I11" s="5">
        <v>4936591</v>
      </c>
      <c r="J11" s="5">
        <v>2000</v>
      </c>
      <c r="K11" s="5">
        <v>68.192857142857136</v>
      </c>
      <c r="L11" s="5">
        <v>3317</v>
      </c>
      <c r="N11" s="5">
        <f t="shared" si="2"/>
        <v>15544556</v>
      </c>
      <c r="O11" s="7">
        <f t="shared" si="0"/>
        <v>9</v>
      </c>
      <c r="Q11" s="7" t="str">
        <f t="shared" si="3"/>
        <v>&gt;=10000000 and &lt;15000000</v>
      </c>
      <c r="R11" s="8">
        <v>15000000</v>
      </c>
      <c r="S11" s="8">
        <v>8</v>
      </c>
    </row>
    <row r="12" spans="1:19" ht="13.15" customHeight="1" x14ac:dyDescent="0.35">
      <c r="A12" s="5" t="s">
        <v>318</v>
      </c>
      <c r="B12" s="5" t="str">
        <f t="shared" si="1"/>
        <v>SPA21XXX</v>
      </c>
      <c r="C12" s="5" t="str">
        <f>VLOOKUP(A12,'[1]all anchovy'!$B:$C,2,FALSE)</f>
        <v>Merca Fishing (Pty) Ltd</v>
      </c>
      <c r="D12" s="5" t="s">
        <v>86</v>
      </c>
      <c r="F12" s="5">
        <v>42617</v>
      </c>
      <c r="G12" s="5">
        <v>-622404</v>
      </c>
      <c r="H12" s="5">
        <v>0</v>
      </c>
      <c r="I12" s="5">
        <v>0</v>
      </c>
      <c r="J12" s="5">
        <v>21.428571428571427</v>
      </c>
      <c r="K12" s="5">
        <v>21.428571428571427</v>
      </c>
      <c r="L12" s="5">
        <v>0</v>
      </c>
      <c r="N12" s="5">
        <f t="shared" si="2"/>
        <v>42617</v>
      </c>
      <c r="O12" s="7">
        <f t="shared" si="0"/>
        <v>2</v>
      </c>
      <c r="Q12" s="7" t="str">
        <f t="shared" si="3"/>
        <v>&gt;=15000000 and &lt;20000000</v>
      </c>
      <c r="R12" s="8">
        <v>20000000</v>
      </c>
      <c r="S12" s="8">
        <v>9</v>
      </c>
    </row>
    <row r="13" spans="1:19" ht="13.15" customHeight="1" x14ac:dyDescent="0.35">
      <c r="A13" s="5" t="s">
        <v>319</v>
      </c>
      <c r="B13" s="5" t="str">
        <f t="shared" si="1"/>
        <v>SPA21XXX</v>
      </c>
      <c r="C13" s="5" t="str">
        <f>VLOOKUP(A13,'[1]all anchovy'!$B:$C,2,FALSE)</f>
        <v>Biz Afrika 1504 (Pty) Ltd</v>
      </c>
      <c r="D13" s="5" t="s">
        <v>86</v>
      </c>
      <c r="F13" s="5">
        <v>19384</v>
      </c>
      <c r="G13" s="5">
        <v>-693837</v>
      </c>
      <c r="H13" s="5">
        <v>0</v>
      </c>
      <c r="I13" s="5">
        <v>0</v>
      </c>
      <c r="J13" s="5">
        <v>100</v>
      </c>
      <c r="K13" s="5">
        <v>7.1428571428571432</v>
      </c>
      <c r="L13" s="5">
        <v>0</v>
      </c>
      <c r="N13" s="5">
        <f t="shared" si="2"/>
        <v>19384</v>
      </c>
      <c r="O13" s="7">
        <f t="shared" si="0"/>
        <v>1</v>
      </c>
      <c r="Q13" s="7" t="str">
        <f>"&gt;="&amp;" "&amp;R12</f>
        <v>&gt;= 20000000</v>
      </c>
      <c r="R13" s="8"/>
      <c r="S13" s="8">
        <v>10</v>
      </c>
    </row>
    <row r="14" spans="1:19" ht="13.15" customHeight="1" x14ac:dyDescent="0.35">
      <c r="A14" s="5" t="s">
        <v>320</v>
      </c>
      <c r="B14" s="5" t="str">
        <f t="shared" si="1"/>
        <v>SPA21XXX</v>
      </c>
      <c r="C14" s="5" t="str">
        <f>VLOOKUP(A14,'[1]all anchovy'!$B:$C,2,FALSE)</f>
        <v>Allie-Vis Fishing Enterprises cc</v>
      </c>
      <c r="D14" s="5" t="s">
        <v>86</v>
      </c>
      <c r="F14" s="5">
        <v>44587</v>
      </c>
      <c r="G14" s="5">
        <v>1231452</v>
      </c>
      <c r="H14" s="5">
        <v>0</v>
      </c>
      <c r="I14" s="5">
        <v>0</v>
      </c>
      <c r="J14" s="5">
        <v>0</v>
      </c>
      <c r="K14" s="5">
        <v>100</v>
      </c>
      <c r="N14" s="5">
        <f t="shared" si="2"/>
        <v>44587</v>
      </c>
      <c r="O14" s="7">
        <f t="shared" si="0"/>
        <v>2</v>
      </c>
    </row>
    <row r="15" spans="1:19" ht="13.15" customHeight="1" x14ac:dyDescent="0.35">
      <c r="A15" s="5" t="s">
        <v>321</v>
      </c>
      <c r="B15" s="5" t="str">
        <f t="shared" si="1"/>
        <v>SPA21XXX</v>
      </c>
      <c r="C15" s="5" t="str">
        <f>VLOOKUP(A15,'[1]all anchovy'!$B:$C,2,FALSE)</f>
        <v>Safrika fishing cc</v>
      </c>
      <c r="D15" s="5" t="s">
        <v>86</v>
      </c>
      <c r="N15" s="5">
        <f t="shared" si="2"/>
        <v>0</v>
      </c>
      <c r="O15" s="7">
        <f t="shared" si="0"/>
        <v>1</v>
      </c>
    </row>
    <row r="16" spans="1:19" ht="13.15" customHeight="1" x14ac:dyDescent="0.35">
      <c r="A16" s="5" t="s">
        <v>323</v>
      </c>
      <c r="B16" s="5" t="str">
        <f t="shared" si="1"/>
        <v>SPA21XXX</v>
      </c>
      <c r="C16" s="5" t="str">
        <f>VLOOKUP(A16,'[1]all anchovy'!$B:$C,2,FALSE)</f>
        <v>Nati si Nako fishing cc</v>
      </c>
      <c r="D16" s="5" t="s">
        <v>86</v>
      </c>
      <c r="N16" s="5">
        <f t="shared" si="2"/>
        <v>0</v>
      </c>
      <c r="O16" s="7">
        <f t="shared" si="0"/>
        <v>1</v>
      </c>
    </row>
    <row r="17" spans="1:15" ht="13.15" customHeight="1" x14ac:dyDescent="0.35">
      <c r="A17" s="5" t="s">
        <v>325</v>
      </c>
      <c r="B17" s="5" t="str">
        <f t="shared" si="1"/>
        <v>SPA21XXX</v>
      </c>
      <c r="C17" s="5" t="str">
        <f>VLOOKUP(A17,'[1]all anchovy'!$B:$C,2,FALSE)</f>
        <v>During Visserye Bk</v>
      </c>
      <c r="D17" s="5" t="s">
        <v>86</v>
      </c>
      <c r="F17" s="5">
        <v>20978</v>
      </c>
      <c r="G17" s="5">
        <v>736501</v>
      </c>
      <c r="H17" s="5">
        <v>0</v>
      </c>
      <c r="I17" s="5">
        <v>0</v>
      </c>
      <c r="J17" s="5">
        <v>100</v>
      </c>
      <c r="K17" s="5">
        <v>100</v>
      </c>
      <c r="N17" s="5">
        <f t="shared" si="2"/>
        <v>20978</v>
      </c>
      <c r="O17" s="7">
        <f t="shared" si="0"/>
        <v>2</v>
      </c>
    </row>
    <row r="18" spans="1:15" ht="13.15" customHeight="1" x14ac:dyDescent="0.35">
      <c r="A18" s="5" t="s">
        <v>327</v>
      </c>
      <c r="B18" s="5" t="str">
        <f t="shared" si="1"/>
        <v>SPA21XXX</v>
      </c>
      <c r="C18" s="5" t="str">
        <f>VLOOKUP(A18,'[1]all anchovy'!$B:$C,2,FALSE)</f>
        <v>BATSILVA (PTY) LTD</v>
      </c>
      <c r="D18" s="5" t="s">
        <v>86</v>
      </c>
      <c r="F18" s="5">
        <v>0</v>
      </c>
      <c r="G18" s="5">
        <v>-248747</v>
      </c>
      <c r="H18" s="5">
        <v>0</v>
      </c>
      <c r="I18" s="5">
        <v>0</v>
      </c>
      <c r="J18" s="5">
        <v>485.71428571428572</v>
      </c>
      <c r="K18" s="5">
        <v>44.714285714285715</v>
      </c>
      <c r="N18" s="5">
        <f t="shared" si="2"/>
        <v>0</v>
      </c>
      <c r="O18" s="7">
        <f t="shared" si="0"/>
        <v>1</v>
      </c>
    </row>
    <row r="19" spans="1:15" ht="13.15" customHeight="1" x14ac:dyDescent="0.35">
      <c r="A19" s="5" t="s">
        <v>329</v>
      </c>
      <c r="B19" s="5" t="str">
        <f t="shared" si="1"/>
        <v>SPA21XXX</v>
      </c>
      <c r="C19" s="5" t="str">
        <f>VLOOKUP(A19,'[1]all anchovy'!$B:$C,2,FALSE)</f>
        <v>Gibbiseps Visserye Pty Ltd</v>
      </c>
      <c r="D19" s="5" t="s">
        <v>86</v>
      </c>
      <c r="G19" s="5">
        <v>435791</v>
      </c>
      <c r="H19" s="5">
        <v>1238438</v>
      </c>
      <c r="I19" s="5">
        <v>1232367</v>
      </c>
      <c r="J19" s="5">
        <v>1000</v>
      </c>
      <c r="K19" s="5">
        <v>100</v>
      </c>
      <c r="L19" s="5">
        <v>1</v>
      </c>
      <c r="N19" s="5">
        <f t="shared" si="2"/>
        <v>1239438</v>
      </c>
      <c r="O19" s="7">
        <f t="shared" si="0"/>
        <v>6</v>
      </c>
    </row>
    <row r="20" spans="1:15" ht="13.15" customHeight="1" x14ac:dyDescent="0.35">
      <c r="A20" s="5" t="s">
        <v>330</v>
      </c>
      <c r="B20" s="5" t="str">
        <f t="shared" si="1"/>
        <v>SPA21XXX</v>
      </c>
      <c r="C20" s="5" t="str">
        <f>VLOOKUP(A20,'[1]all anchovy'!$B:$C,2,FALSE)</f>
        <v>AX FISHING (PTY) LTD</v>
      </c>
      <c r="D20" s="5" t="s">
        <v>86</v>
      </c>
      <c r="F20" s="5">
        <v>61410</v>
      </c>
      <c r="G20" s="5">
        <v>835893</v>
      </c>
      <c r="H20" s="5">
        <v>300000</v>
      </c>
      <c r="I20" s="5">
        <v>153000</v>
      </c>
      <c r="J20" s="5">
        <v>485.71428571428572</v>
      </c>
      <c r="K20" s="5">
        <v>34.35</v>
      </c>
      <c r="N20" s="5">
        <f t="shared" si="2"/>
        <v>361410</v>
      </c>
      <c r="O20" s="7">
        <f t="shared" si="0"/>
        <v>4</v>
      </c>
    </row>
    <row r="21" spans="1:15" ht="13.15" customHeight="1" x14ac:dyDescent="0.35">
      <c r="A21" s="5" t="s">
        <v>331</v>
      </c>
      <c r="B21" s="5" t="str">
        <f t="shared" si="1"/>
        <v>SPA21XXX</v>
      </c>
      <c r="C21" s="5" t="str">
        <f>VLOOKUP(A21,'[1]all anchovy'!$B:$C,2,FALSE)</f>
        <v>AGULHAS FISHING (PTY) LTD</v>
      </c>
      <c r="D21" s="5" t="s">
        <v>86</v>
      </c>
      <c r="F21" s="5">
        <v>0</v>
      </c>
      <c r="G21" s="5">
        <v>-278085</v>
      </c>
      <c r="H21" s="5">
        <v>0</v>
      </c>
      <c r="I21" s="5">
        <v>0</v>
      </c>
      <c r="J21" s="5">
        <v>428.57142857142856</v>
      </c>
      <c r="K21" s="5">
        <v>42.879999999999995</v>
      </c>
      <c r="N21" s="5">
        <f t="shared" si="2"/>
        <v>0</v>
      </c>
      <c r="O21" s="7">
        <f t="shared" si="0"/>
        <v>1</v>
      </c>
    </row>
    <row r="22" spans="1:15" ht="13.15" customHeight="1" x14ac:dyDescent="0.35">
      <c r="A22" s="5" t="s">
        <v>333</v>
      </c>
      <c r="B22" s="5" t="str">
        <f t="shared" si="1"/>
        <v>SPA21XXX</v>
      </c>
      <c r="C22" s="5" t="str">
        <f>VLOOKUP(A22,'[1]all anchovy'!$B:$C,2,FALSE)</f>
        <v>Spring Forest Trading 295 CC</v>
      </c>
      <c r="D22" s="5" t="s">
        <v>86</v>
      </c>
      <c r="F22" s="5">
        <v>0</v>
      </c>
      <c r="G22" s="5">
        <v>-171014</v>
      </c>
      <c r="H22" s="5">
        <v>0</v>
      </c>
      <c r="I22" s="5">
        <v>0</v>
      </c>
      <c r="J22" s="5">
        <v>100</v>
      </c>
      <c r="K22" s="5">
        <v>100</v>
      </c>
      <c r="N22" s="5">
        <f t="shared" si="2"/>
        <v>0</v>
      </c>
      <c r="O22" s="7">
        <f t="shared" si="0"/>
        <v>1</v>
      </c>
    </row>
    <row r="23" spans="1:15" ht="13.15" customHeight="1" x14ac:dyDescent="0.35">
      <c r="A23" s="5" t="s">
        <v>335</v>
      </c>
      <c r="B23" s="5" t="str">
        <f t="shared" si="1"/>
        <v>SPA21XXX</v>
      </c>
      <c r="C23" s="5" t="str">
        <f>VLOOKUP(A23,'[1]all anchovy'!$B:$C,2,FALSE)</f>
        <v>T&amp;N Visserye Bk</v>
      </c>
      <c r="D23" s="5" t="s">
        <v>86</v>
      </c>
      <c r="F23" s="5">
        <v>207937</v>
      </c>
      <c r="G23" s="5">
        <v>-139140</v>
      </c>
      <c r="H23" s="5">
        <v>0</v>
      </c>
      <c r="I23" s="5">
        <v>0</v>
      </c>
      <c r="J23" s="5">
        <v>100</v>
      </c>
      <c r="K23" s="5">
        <v>100</v>
      </c>
      <c r="N23" s="5">
        <f t="shared" si="2"/>
        <v>207937</v>
      </c>
      <c r="O23" s="7">
        <f t="shared" si="0"/>
        <v>4</v>
      </c>
    </row>
    <row r="24" spans="1:15" ht="13.15" customHeight="1" x14ac:dyDescent="0.35">
      <c r="A24" s="5" t="s">
        <v>337</v>
      </c>
      <c r="B24" s="5" t="str">
        <f t="shared" si="1"/>
        <v>SPA21XXX</v>
      </c>
      <c r="C24" s="5" t="str">
        <f>VLOOKUP(A24,'[1]all anchovy'!$B:$C,2,FALSE)</f>
        <v>York Point Fisheries CC</v>
      </c>
      <c r="D24" s="5" t="s">
        <v>86</v>
      </c>
      <c r="F24" s="5">
        <v>0</v>
      </c>
      <c r="G24" s="5">
        <v>18727</v>
      </c>
      <c r="H24" s="5">
        <v>0</v>
      </c>
      <c r="I24" s="5">
        <v>0</v>
      </c>
      <c r="J24" s="5">
        <v>100</v>
      </c>
      <c r="K24" s="5">
        <v>100</v>
      </c>
      <c r="N24" s="5">
        <f t="shared" si="2"/>
        <v>0</v>
      </c>
      <c r="O24" s="7">
        <f t="shared" si="0"/>
        <v>1</v>
      </c>
    </row>
    <row r="25" spans="1:15" ht="13.15" customHeight="1" x14ac:dyDescent="0.35">
      <c r="A25" s="5" t="s">
        <v>339</v>
      </c>
      <c r="B25" s="5" t="str">
        <f t="shared" si="1"/>
        <v>SPA21XXX</v>
      </c>
      <c r="C25" s="5" t="str">
        <f>VLOOKUP(A25,'[1]all anchovy'!$B:$C,2,FALSE)</f>
        <v>Julies Vissery Bk</v>
      </c>
      <c r="D25" s="5" t="s">
        <v>86</v>
      </c>
      <c r="F25" s="5">
        <v>0</v>
      </c>
      <c r="G25" s="5">
        <v>76695</v>
      </c>
      <c r="H25" s="5">
        <v>0</v>
      </c>
      <c r="I25" s="5">
        <v>0</v>
      </c>
      <c r="J25" s="5">
        <v>100</v>
      </c>
      <c r="K25" s="5">
        <v>100</v>
      </c>
      <c r="N25" s="5">
        <f t="shared" si="2"/>
        <v>0</v>
      </c>
      <c r="O25" s="7">
        <f t="shared" si="0"/>
        <v>1</v>
      </c>
    </row>
    <row r="26" spans="1:15" ht="13.15" customHeight="1" x14ac:dyDescent="0.35">
      <c r="A26" s="5" t="s">
        <v>341</v>
      </c>
      <c r="B26" s="5" t="str">
        <f t="shared" si="1"/>
        <v>SPA21XXX</v>
      </c>
      <c r="C26" s="5" t="str">
        <f>VLOOKUP(A26,'[1]all anchovy'!$B:$C,2,FALSE)</f>
        <v>Chapmans Seafood Company (Pty) Ltd</v>
      </c>
      <c r="D26" s="5" t="s">
        <v>86</v>
      </c>
      <c r="F26" s="5">
        <v>21130518</v>
      </c>
      <c r="G26" s="5">
        <v>53360750</v>
      </c>
      <c r="H26" s="5">
        <v>2350086</v>
      </c>
      <c r="I26" s="5">
        <v>2350086</v>
      </c>
      <c r="J26" s="5">
        <v>120</v>
      </c>
      <c r="K26" s="5">
        <v>100</v>
      </c>
      <c r="L26" s="5">
        <v>0</v>
      </c>
      <c r="N26" s="5">
        <f t="shared" si="2"/>
        <v>23480604</v>
      </c>
      <c r="O26" s="7">
        <f t="shared" si="0"/>
        <v>10</v>
      </c>
    </row>
    <row r="27" spans="1:15" ht="13.15" customHeight="1" x14ac:dyDescent="0.35">
      <c r="A27" s="5" t="s">
        <v>342</v>
      </c>
      <c r="B27" s="5" t="str">
        <f t="shared" si="1"/>
        <v>SPA21XXX</v>
      </c>
      <c r="C27" s="5" t="str">
        <f>VLOOKUP(A27,'[1]all anchovy'!$B:$C,2,FALSE)</f>
        <v>Amaqobela Fishing (Pty) Ltd</v>
      </c>
      <c r="D27" s="5" t="s">
        <v>86</v>
      </c>
      <c r="F27" s="5">
        <v>17083</v>
      </c>
      <c r="G27" s="5">
        <v>-4361</v>
      </c>
      <c r="H27" s="5">
        <v>0</v>
      </c>
      <c r="I27" s="5">
        <v>0</v>
      </c>
      <c r="K27" s="5">
        <v>62.5</v>
      </c>
      <c r="N27" s="5">
        <f t="shared" si="2"/>
        <v>17083</v>
      </c>
      <c r="O27" s="7">
        <f t="shared" si="0"/>
        <v>1</v>
      </c>
    </row>
    <row r="28" spans="1:15" ht="13.15" customHeight="1" x14ac:dyDescent="0.35">
      <c r="A28" s="5" t="s">
        <v>344</v>
      </c>
      <c r="B28" s="5" t="str">
        <f t="shared" si="1"/>
        <v>SPA21XXX</v>
      </c>
      <c r="C28" s="5" t="str">
        <f>VLOOKUP(A28,'[1]all anchovy'!$B:$C,2,FALSE)</f>
        <v>J-BAY SQUID CATCHERS (PTY) LTD</v>
      </c>
      <c r="D28" s="5" t="s">
        <v>86</v>
      </c>
      <c r="F28" s="5">
        <v>108221</v>
      </c>
      <c r="G28" s="5">
        <v>1118</v>
      </c>
      <c r="H28" s="5">
        <v>156000</v>
      </c>
      <c r="I28" s="5">
        <v>156000</v>
      </c>
      <c r="J28" s="5">
        <v>1000</v>
      </c>
      <c r="K28" s="5">
        <v>100</v>
      </c>
      <c r="N28" s="5">
        <f t="shared" si="2"/>
        <v>264221</v>
      </c>
      <c r="O28" s="7">
        <f t="shared" si="0"/>
        <v>4</v>
      </c>
    </row>
    <row r="29" spans="1:15" ht="13.15" customHeight="1" x14ac:dyDescent="0.35">
      <c r="A29" s="5" t="s">
        <v>345</v>
      </c>
      <c r="B29" s="5" t="str">
        <f t="shared" si="1"/>
        <v>SPA21XXX</v>
      </c>
      <c r="C29" s="5" t="str">
        <f>VLOOKUP(A29,'[1]all anchovy'!$B:$C,2,FALSE)</f>
        <v>Nalitha Fishing Group Pty Limited</v>
      </c>
      <c r="D29" s="5" t="s">
        <v>86</v>
      </c>
      <c r="F29" s="5">
        <v>237180</v>
      </c>
      <c r="G29" s="5">
        <v>152040</v>
      </c>
      <c r="H29" s="5">
        <v>0</v>
      </c>
      <c r="I29" s="5">
        <v>0</v>
      </c>
      <c r="J29" s="5">
        <v>100</v>
      </c>
      <c r="K29" s="5">
        <v>100</v>
      </c>
      <c r="N29" s="5">
        <f t="shared" si="2"/>
        <v>237180</v>
      </c>
      <c r="O29" s="7">
        <f t="shared" si="0"/>
        <v>4</v>
      </c>
    </row>
    <row r="30" spans="1:15" ht="13.15" customHeight="1" x14ac:dyDescent="0.35">
      <c r="A30" s="5" t="s">
        <v>346</v>
      </c>
      <c r="B30" s="5" t="str">
        <f t="shared" si="1"/>
        <v>SPA21XXX</v>
      </c>
      <c r="C30" s="5" t="str">
        <f>VLOOKUP(A30,'[1]all anchovy'!$B:$C,2,FALSE)</f>
        <v>AT ALL TIMES FISHING (PTY) LTD</v>
      </c>
      <c r="D30" s="5" t="s">
        <v>86</v>
      </c>
      <c r="F30" s="5">
        <v>0</v>
      </c>
      <c r="G30" s="5">
        <v>0</v>
      </c>
      <c r="H30" s="5">
        <v>168000</v>
      </c>
      <c r="I30" s="5">
        <v>168000</v>
      </c>
      <c r="J30" s="5">
        <v>14.285714285714286</v>
      </c>
      <c r="K30" s="5">
        <v>14.285714285714286</v>
      </c>
      <c r="L30" s="5">
        <v>0</v>
      </c>
      <c r="N30" s="5">
        <f t="shared" si="2"/>
        <v>168000</v>
      </c>
      <c r="O30" s="7">
        <f t="shared" si="0"/>
        <v>4</v>
      </c>
    </row>
    <row r="31" spans="1:15" ht="13.15" customHeight="1" x14ac:dyDescent="0.35">
      <c r="A31" s="5" t="s">
        <v>347</v>
      </c>
      <c r="B31" s="5" t="str">
        <f t="shared" si="1"/>
        <v>SPA21XXX</v>
      </c>
      <c r="C31" s="5" t="str">
        <f>VLOOKUP(A31,'[1]all anchovy'!$B:$C,2,FALSE)</f>
        <v>Atlantis Seafood Products (Pty) Ltd</v>
      </c>
      <c r="D31" s="5" t="s">
        <v>86</v>
      </c>
      <c r="F31" s="5">
        <v>989123</v>
      </c>
      <c r="G31" s="5">
        <v>23154750</v>
      </c>
      <c r="H31" s="5">
        <v>28328239</v>
      </c>
      <c r="I31" s="5">
        <v>2016403</v>
      </c>
      <c r="J31" s="5">
        <v>78.571428571428569</v>
      </c>
      <c r="K31" s="5">
        <v>28.571428571428573</v>
      </c>
      <c r="N31" s="5">
        <f t="shared" si="2"/>
        <v>29317362</v>
      </c>
      <c r="O31" s="7">
        <f t="shared" si="0"/>
        <v>10</v>
      </c>
    </row>
    <row r="32" spans="1:15" ht="13.15" customHeight="1" x14ac:dyDescent="0.35">
      <c r="A32" s="5" t="s">
        <v>348</v>
      </c>
      <c r="B32" s="5" t="str">
        <f t="shared" si="1"/>
        <v>SPA21XXX</v>
      </c>
      <c r="C32" s="5" t="str">
        <f>VLOOKUP(A32,'[1]all anchovy'!$B:$C,2,FALSE)</f>
        <v>BIZ AFRIKA 32 (PTY)LTD</v>
      </c>
      <c r="D32" s="5" t="s">
        <v>86</v>
      </c>
      <c r="F32" s="5">
        <v>378162</v>
      </c>
      <c r="G32" s="5">
        <v>1625870</v>
      </c>
      <c r="H32" s="5">
        <v>1589918</v>
      </c>
      <c r="I32" s="5">
        <v>1589918</v>
      </c>
      <c r="J32" s="5">
        <v>58.214285714285715</v>
      </c>
      <c r="K32" s="5">
        <v>100</v>
      </c>
      <c r="L32" s="5">
        <v>1</v>
      </c>
      <c r="N32" s="5">
        <f t="shared" si="2"/>
        <v>1968138.2142857143</v>
      </c>
      <c r="O32" s="7">
        <f t="shared" si="0"/>
        <v>6</v>
      </c>
    </row>
    <row r="33" spans="1:15" ht="13.15" customHeight="1" x14ac:dyDescent="0.35">
      <c r="A33" s="5" t="s">
        <v>350</v>
      </c>
      <c r="B33" s="5" t="str">
        <f t="shared" si="1"/>
        <v>SPA21XXX</v>
      </c>
      <c r="C33" s="5" t="str">
        <f>VLOOKUP(A33,'[1]all anchovy'!$B:$C,2,FALSE)</f>
        <v>Abba Langebaan Fishing CC</v>
      </c>
      <c r="D33" s="5" t="s">
        <v>86</v>
      </c>
      <c r="F33" s="5">
        <v>34960.78</v>
      </c>
      <c r="G33" s="5">
        <v>70650.22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N33" s="5">
        <f t="shared" si="2"/>
        <v>34960.78</v>
      </c>
      <c r="O33" s="7">
        <f t="shared" si="0"/>
        <v>2</v>
      </c>
    </row>
    <row r="34" spans="1:15" ht="13.15" customHeight="1" x14ac:dyDescent="0.35">
      <c r="A34" s="5" t="s">
        <v>352</v>
      </c>
      <c r="B34" s="5" t="str">
        <f t="shared" si="1"/>
        <v>SPA21XXX</v>
      </c>
      <c r="C34" s="5" t="str">
        <f>VLOOKUP(A34,'[1]all anchovy'!$B:$C,2,FALSE)</f>
        <v>Mictel Fishing cc</v>
      </c>
      <c r="D34" s="5" t="s">
        <v>86</v>
      </c>
      <c r="F34" s="5">
        <v>2065144</v>
      </c>
      <c r="G34" s="5">
        <v>69933</v>
      </c>
      <c r="H34" s="5">
        <v>0</v>
      </c>
      <c r="I34" s="5">
        <v>0</v>
      </c>
      <c r="N34" s="5">
        <f t="shared" si="2"/>
        <v>2065144</v>
      </c>
      <c r="O34" s="7">
        <f t="shared" ref="O34:O65" si="4">IF(N34&lt;$R$4,$S$4,IF(N34&lt;$R$5,$S$5,IF(N34&lt;$R$6,$S$6,IF(N34&lt;$R$7,$S$7,IF(N34&lt;$R$8,$S$8,IF(N34&lt;$R$9,$S$9,IF(N34&lt;R42,S42,IF(N34&lt;R43,S43,IF(N34&lt;$R$12,$S$12,$S$13)))))))))</f>
        <v>6</v>
      </c>
    </row>
    <row r="35" spans="1:15" ht="13.15" customHeight="1" x14ac:dyDescent="0.35">
      <c r="A35" s="5" t="s">
        <v>354</v>
      </c>
      <c r="B35" s="5" t="str">
        <f t="shared" si="1"/>
        <v>SPA21XXX</v>
      </c>
      <c r="C35" s="5" t="str">
        <f>VLOOKUP(A35,'[1]all anchovy'!$B:$C,2,FALSE)</f>
        <v>Sizabantu Fishing Corpration (Pty) Ltd</v>
      </c>
      <c r="D35" s="5" t="s">
        <v>86</v>
      </c>
      <c r="F35" s="5">
        <v>257595</v>
      </c>
      <c r="G35" s="5">
        <v>-108584</v>
      </c>
      <c r="H35" s="5">
        <v>0</v>
      </c>
      <c r="I35" s="5">
        <v>0</v>
      </c>
      <c r="J35" s="5">
        <v>100</v>
      </c>
      <c r="K35" s="5">
        <v>70.042857142857159</v>
      </c>
      <c r="N35" s="5">
        <f t="shared" si="2"/>
        <v>257595</v>
      </c>
      <c r="O35" s="7">
        <f t="shared" si="4"/>
        <v>4</v>
      </c>
    </row>
    <row r="36" spans="1:15" ht="13.15" customHeight="1" x14ac:dyDescent="0.35">
      <c r="A36" s="5" t="s">
        <v>356</v>
      </c>
      <c r="B36" s="5" t="str">
        <f t="shared" si="1"/>
        <v>SPA21XXX</v>
      </c>
      <c r="C36" s="5" t="str">
        <f>VLOOKUP(A36,'[1]all anchovy'!$B:$C,2,FALSE)</f>
        <v>AFD FISHING CC</v>
      </c>
      <c r="D36" s="5" t="s">
        <v>86</v>
      </c>
      <c r="F36" s="5">
        <v>1625909</v>
      </c>
      <c r="G36" s="5">
        <v>4918378</v>
      </c>
      <c r="H36" s="5">
        <v>0</v>
      </c>
      <c r="I36" s="5">
        <v>0</v>
      </c>
      <c r="J36" s="5">
        <v>100</v>
      </c>
      <c r="K36" s="5">
        <v>100</v>
      </c>
      <c r="N36" s="5">
        <f t="shared" si="2"/>
        <v>1625909</v>
      </c>
      <c r="O36" s="7">
        <f t="shared" si="4"/>
        <v>6</v>
      </c>
    </row>
    <row r="37" spans="1:15" ht="13.15" customHeight="1" x14ac:dyDescent="0.35">
      <c r="A37" s="5" t="s">
        <v>357</v>
      </c>
      <c r="B37" s="5" t="str">
        <f t="shared" si="1"/>
        <v>SPA21XXX</v>
      </c>
      <c r="C37" s="5" t="str">
        <f>VLOOKUP(A37,'[1]all anchovy'!$B:$C,2,FALSE)</f>
        <v>Ocean Ukhozi Fishing (Pty) Ltd</v>
      </c>
      <c r="D37" s="5" t="s">
        <v>86</v>
      </c>
      <c r="F37" s="5">
        <v>1400798</v>
      </c>
      <c r="G37" s="5">
        <v>-1540835</v>
      </c>
      <c r="H37" s="5">
        <v>0</v>
      </c>
      <c r="I37" s="5">
        <v>0</v>
      </c>
      <c r="J37" s="5">
        <v>100</v>
      </c>
      <c r="K37" s="5">
        <v>81.142857142857139</v>
      </c>
      <c r="N37" s="5">
        <f t="shared" si="2"/>
        <v>1400798</v>
      </c>
      <c r="O37" s="7">
        <f t="shared" si="4"/>
        <v>6</v>
      </c>
    </row>
    <row r="38" spans="1:15" ht="13.15" customHeight="1" x14ac:dyDescent="0.35">
      <c r="A38" s="5" t="s">
        <v>359</v>
      </c>
      <c r="B38" s="5" t="str">
        <f t="shared" si="1"/>
        <v>SPA21XXX</v>
      </c>
      <c r="C38" s="5" t="str">
        <f>VLOOKUP(A38,'[1]all anchovy'!$B:$C,2,FALSE)</f>
        <v>Valortrade 1143 cc</v>
      </c>
      <c r="D38" s="5" t="s">
        <v>86</v>
      </c>
      <c r="F38" s="5">
        <v>0</v>
      </c>
      <c r="G38" s="5">
        <v>-3938</v>
      </c>
      <c r="H38" s="5">
        <v>0</v>
      </c>
      <c r="I38" s="5">
        <v>0</v>
      </c>
      <c r="J38" s="5">
        <v>100</v>
      </c>
      <c r="K38" s="5">
        <v>100</v>
      </c>
      <c r="N38" s="5">
        <f t="shared" si="2"/>
        <v>0</v>
      </c>
      <c r="O38" s="7">
        <f t="shared" si="4"/>
        <v>1</v>
      </c>
    </row>
    <row r="39" spans="1:15" ht="13.15" customHeight="1" x14ac:dyDescent="0.35">
      <c r="A39" s="5" t="s">
        <v>361</v>
      </c>
      <c r="B39" s="5" t="str">
        <f t="shared" si="1"/>
        <v>SPA21XXX</v>
      </c>
      <c r="C39" s="5" t="str">
        <f>VLOOKUP(A39,'[1]all anchovy'!$B:$C,2,FALSE)</f>
        <v>TARIDOR FIVE CC</v>
      </c>
      <c r="D39" s="5" t="s">
        <v>86</v>
      </c>
      <c r="F39" s="5">
        <v>221560</v>
      </c>
      <c r="G39" s="5">
        <v>3869791</v>
      </c>
      <c r="H39" s="5">
        <v>710000</v>
      </c>
      <c r="I39" s="5">
        <v>710000</v>
      </c>
      <c r="J39" s="5">
        <v>100</v>
      </c>
      <c r="K39" s="5">
        <v>100</v>
      </c>
      <c r="L39" s="5">
        <v>0</v>
      </c>
      <c r="N39" s="5">
        <f t="shared" si="2"/>
        <v>931560</v>
      </c>
      <c r="O39" s="7">
        <f t="shared" si="4"/>
        <v>5</v>
      </c>
    </row>
    <row r="40" spans="1:15" ht="13.15" customHeight="1" x14ac:dyDescent="0.35">
      <c r="A40" s="5" t="s">
        <v>362</v>
      </c>
      <c r="B40" s="5" t="str">
        <f t="shared" si="1"/>
        <v>SPA21XXX</v>
      </c>
      <c r="C40" s="5" t="str">
        <f>VLOOKUP(A40,'[1]all anchovy'!$B:$C,2,FALSE)</f>
        <v>TITANCOR ELEVEN CC</v>
      </c>
      <c r="D40" s="5" t="s">
        <v>86</v>
      </c>
      <c r="F40" s="5">
        <v>22069</v>
      </c>
      <c r="G40" s="5">
        <v>-53908</v>
      </c>
      <c r="H40" s="5">
        <v>0</v>
      </c>
      <c r="I40" s="5">
        <v>0</v>
      </c>
      <c r="J40" s="5">
        <v>100</v>
      </c>
      <c r="K40" s="5">
        <v>100</v>
      </c>
      <c r="L40" s="5">
        <v>0</v>
      </c>
      <c r="N40" s="5">
        <f t="shared" si="2"/>
        <v>22069</v>
      </c>
      <c r="O40" s="7">
        <f t="shared" si="4"/>
        <v>2</v>
      </c>
    </row>
    <row r="41" spans="1:15" ht="13.15" customHeight="1" x14ac:dyDescent="0.35">
      <c r="A41" s="5" t="s">
        <v>364</v>
      </c>
      <c r="B41" s="5" t="str">
        <f t="shared" si="1"/>
        <v>SPA21XXX</v>
      </c>
      <c r="C41" s="5" t="str">
        <f>VLOOKUP(A41,'[1]all anchovy'!$B:$C,2,FALSE)</f>
        <v>South African Fishing Empowerment Corporation (Pty) Ltd</v>
      </c>
      <c r="D41" s="5" t="s">
        <v>86</v>
      </c>
      <c r="F41" s="5">
        <v>194952</v>
      </c>
      <c r="G41" s="5">
        <v>-404665</v>
      </c>
      <c r="H41" s="5">
        <v>1356000</v>
      </c>
      <c r="I41" s="5">
        <v>1356000</v>
      </c>
      <c r="J41" s="5">
        <v>12000000</v>
      </c>
      <c r="K41" s="5">
        <v>100</v>
      </c>
      <c r="N41" s="5">
        <f t="shared" si="2"/>
        <v>1550952</v>
      </c>
      <c r="O41" s="7">
        <f t="shared" si="4"/>
        <v>6</v>
      </c>
    </row>
    <row r="42" spans="1:15" ht="13.15" customHeight="1" x14ac:dyDescent="0.35">
      <c r="A42" s="5" t="s">
        <v>365</v>
      </c>
      <c r="B42" s="5" t="str">
        <f t="shared" si="1"/>
        <v>SPA21XXX</v>
      </c>
      <c r="C42" s="5" t="str">
        <f>VLOOKUP(A42,'[1]all anchovy'!$B:$C,2,FALSE)</f>
        <v>Sneeuberg Fishing (Pty) Ltd</v>
      </c>
      <c r="D42" s="5" t="s">
        <v>86</v>
      </c>
      <c r="F42" s="5">
        <v>294623</v>
      </c>
      <c r="G42" s="5">
        <v>921666</v>
      </c>
      <c r="H42" s="5">
        <v>170000</v>
      </c>
      <c r="I42" s="5">
        <v>170000</v>
      </c>
      <c r="K42" s="5">
        <v>75</v>
      </c>
      <c r="N42" s="5">
        <f t="shared" si="2"/>
        <v>464623</v>
      </c>
      <c r="O42" s="7">
        <f t="shared" si="4"/>
        <v>4</v>
      </c>
    </row>
    <row r="43" spans="1:15" ht="13.15" customHeight="1" x14ac:dyDescent="0.35">
      <c r="A43" s="5" t="s">
        <v>367</v>
      </c>
      <c r="B43" s="5" t="str">
        <f t="shared" si="1"/>
        <v>SPA21XXX</v>
      </c>
      <c r="C43" s="5" t="str">
        <f>VLOOKUP(A43,'[1]all anchovy'!$B:$C,2,FALSE)</f>
        <v>Hacky Fishing (Pty) Ltd</v>
      </c>
      <c r="D43" s="5" t="s">
        <v>86</v>
      </c>
      <c r="F43" s="5">
        <v>0</v>
      </c>
      <c r="G43" s="5">
        <v>-4170014</v>
      </c>
      <c r="H43" s="5">
        <v>0</v>
      </c>
      <c r="I43" s="5">
        <v>0</v>
      </c>
      <c r="J43" s="5">
        <v>100</v>
      </c>
      <c r="K43" s="5">
        <v>100</v>
      </c>
      <c r="N43" s="5">
        <f t="shared" si="2"/>
        <v>0</v>
      </c>
      <c r="O43" s="7">
        <f t="shared" si="4"/>
        <v>1</v>
      </c>
    </row>
    <row r="44" spans="1:15" ht="13.15" customHeight="1" x14ac:dyDescent="0.35">
      <c r="A44" s="5" t="s">
        <v>368</v>
      </c>
      <c r="B44" s="5" t="str">
        <f t="shared" si="1"/>
        <v>SPA21XXX</v>
      </c>
      <c r="C44" s="5" t="str">
        <f>VLOOKUP(A44,'[1]all anchovy'!$B:$C,2,FALSE)</f>
        <v>The Tuna Hake Fishing Corporation Ltd</v>
      </c>
      <c r="D44" s="5" t="s">
        <v>86</v>
      </c>
      <c r="F44" s="5">
        <v>4660908</v>
      </c>
      <c r="G44" s="5">
        <v>16384635</v>
      </c>
      <c r="H44" s="5">
        <v>11783067</v>
      </c>
      <c r="I44" s="5">
        <v>8577395</v>
      </c>
      <c r="J44" s="5">
        <v>383.14285714285717</v>
      </c>
      <c r="K44" s="5">
        <v>72.192857142857136</v>
      </c>
      <c r="N44" s="5">
        <f t="shared" si="2"/>
        <v>16443975</v>
      </c>
      <c r="O44" s="7">
        <f t="shared" si="4"/>
        <v>9</v>
      </c>
    </row>
    <row r="45" spans="1:15" ht="13.15" customHeight="1" x14ac:dyDescent="0.35">
      <c r="A45" s="5" t="s">
        <v>369</v>
      </c>
      <c r="B45" s="5" t="str">
        <f t="shared" si="1"/>
        <v>SPA21XXX</v>
      </c>
      <c r="C45" s="5" t="str">
        <f>VLOOKUP(A45,'[1]all anchovy'!$B:$C,2,FALSE)</f>
        <v>Dippa Distributors (Pty) Ltd</v>
      </c>
      <c r="D45" s="5" t="s">
        <v>86</v>
      </c>
      <c r="F45" s="5">
        <v>0</v>
      </c>
      <c r="G45" s="5">
        <v>0</v>
      </c>
      <c r="H45" s="5">
        <v>0</v>
      </c>
      <c r="I45" s="5">
        <v>0</v>
      </c>
      <c r="K45" s="5">
        <v>0</v>
      </c>
      <c r="N45" s="5">
        <f t="shared" si="2"/>
        <v>0</v>
      </c>
      <c r="O45" s="7">
        <f t="shared" si="4"/>
        <v>1</v>
      </c>
    </row>
    <row r="46" spans="1:15" ht="13.15" customHeight="1" x14ac:dyDescent="0.35">
      <c r="A46" s="5" t="s">
        <v>370</v>
      </c>
      <c r="B46" s="5" t="str">
        <f t="shared" si="1"/>
        <v>SPA21XXX</v>
      </c>
      <c r="C46" s="5" t="str">
        <f>VLOOKUP(A46,'[1]all anchovy'!$B:$C,2,FALSE)</f>
        <v>TAMARIN FISHING (PTY) LTD</v>
      </c>
      <c r="D46" s="5" t="s">
        <v>86</v>
      </c>
      <c r="F46" s="5">
        <v>3209036</v>
      </c>
      <c r="G46" s="5">
        <v>7008041</v>
      </c>
      <c r="H46" s="5">
        <v>5140000</v>
      </c>
      <c r="I46" s="5">
        <v>3427218</v>
      </c>
      <c r="J46" s="5">
        <v>50</v>
      </c>
      <c r="K46" s="5">
        <v>33.335000000000001</v>
      </c>
      <c r="L46" s="5">
        <v>0</v>
      </c>
      <c r="N46" s="5">
        <f t="shared" si="2"/>
        <v>8349036</v>
      </c>
      <c r="O46" s="7">
        <f t="shared" si="4"/>
        <v>9</v>
      </c>
    </row>
    <row r="47" spans="1:15" ht="13.15" customHeight="1" x14ac:dyDescent="0.35">
      <c r="A47" s="5" t="s">
        <v>372</v>
      </c>
      <c r="B47" s="5" t="str">
        <f t="shared" si="1"/>
        <v>SPA21XXX</v>
      </c>
      <c r="C47" s="5" t="str">
        <f>VLOOKUP(A47,'[1]all anchovy'!$B:$C,2,FALSE)</f>
        <v>GAMKA FISHING (PTY) LTD</v>
      </c>
      <c r="D47" s="5" t="s">
        <v>86</v>
      </c>
      <c r="F47" s="5">
        <v>3576105</v>
      </c>
      <c r="G47" s="5">
        <v>8619207</v>
      </c>
      <c r="H47" s="5">
        <v>5840000</v>
      </c>
      <c r="I47" s="5">
        <v>4993083</v>
      </c>
      <c r="J47" s="5">
        <v>60</v>
      </c>
      <c r="K47" s="5">
        <v>30.535714285714285</v>
      </c>
      <c r="L47" s="5">
        <v>0</v>
      </c>
      <c r="N47" s="5">
        <f t="shared" si="2"/>
        <v>9416105</v>
      </c>
      <c r="O47" s="7">
        <f t="shared" si="4"/>
        <v>9</v>
      </c>
    </row>
    <row r="48" spans="1:15" ht="13.15" customHeight="1" x14ac:dyDescent="0.35">
      <c r="A48" s="5" t="s">
        <v>374</v>
      </c>
      <c r="B48" s="5" t="str">
        <f t="shared" si="1"/>
        <v>SPA21XXX</v>
      </c>
      <c r="C48" s="5" t="str">
        <f>VLOOKUP(A48,'[1]all anchovy'!$B:$C,2,FALSE)</f>
        <v>Chetty’s Fisheries CC</v>
      </c>
      <c r="D48" s="5" t="s">
        <v>86</v>
      </c>
      <c r="F48" s="5">
        <v>2515086</v>
      </c>
      <c r="G48" s="5">
        <v>7094939</v>
      </c>
      <c r="H48" s="5">
        <v>1840000</v>
      </c>
      <c r="I48" s="5">
        <v>1656000</v>
      </c>
      <c r="K48" s="5">
        <v>90</v>
      </c>
      <c r="N48" s="5">
        <f t="shared" si="2"/>
        <v>4355086</v>
      </c>
      <c r="O48" s="7">
        <f t="shared" si="4"/>
        <v>6</v>
      </c>
    </row>
    <row r="49" spans="1:15" ht="13.15" customHeight="1" x14ac:dyDescent="0.35">
      <c r="A49" s="5" t="s">
        <v>376</v>
      </c>
      <c r="B49" s="5" t="str">
        <f t="shared" si="1"/>
        <v>SPA21XXX</v>
      </c>
      <c r="C49" s="5" t="str">
        <f>VLOOKUP(A49,'[1]all anchovy'!$B:$C,2,FALSE)</f>
        <v>ZIMKHITHA FISHING (PTY)LTD</v>
      </c>
      <c r="D49" s="5" t="s">
        <v>86</v>
      </c>
      <c r="F49" s="5">
        <v>2073873</v>
      </c>
      <c r="G49" s="5">
        <v>5072650</v>
      </c>
      <c r="H49" s="5">
        <v>950204</v>
      </c>
      <c r="I49" s="5">
        <v>950204</v>
      </c>
      <c r="J49" s="5">
        <v>50</v>
      </c>
      <c r="K49" s="5">
        <v>50</v>
      </c>
      <c r="L49" s="5">
        <v>0</v>
      </c>
      <c r="N49" s="5">
        <f t="shared" si="2"/>
        <v>3024077</v>
      </c>
      <c r="O49" s="7">
        <f t="shared" si="4"/>
        <v>6</v>
      </c>
    </row>
    <row r="50" spans="1:15" ht="13.15" customHeight="1" x14ac:dyDescent="0.35">
      <c r="A50" s="5" t="s">
        <v>377</v>
      </c>
      <c r="B50" s="5" t="str">
        <f t="shared" si="1"/>
        <v>SPA21XXX</v>
      </c>
      <c r="C50" s="5" t="str">
        <f>VLOOKUP(A50,'[1]all anchovy'!$B:$C,2,FALSE)</f>
        <v>COMMUNITY WORKERS FISHING ENTERPRISES (PTY) LTD</v>
      </c>
      <c r="D50" s="5" t="s">
        <v>86</v>
      </c>
      <c r="F50" s="5">
        <v>2444086</v>
      </c>
      <c r="G50" s="5">
        <v>4466254</v>
      </c>
      <c r="H50" s="5">
        <v>2373939</v>
      </c>
      <c r="I50" s="5">
        <v>2373939</v>
      </c>
      <c r="J50" s="5">
        <v>1000</v>
      </c>
      <c r="K50" s="5">
        <v>100</v>
      </c>
      <c r="L50" s="5">
        <v>7149.2857142857147</v>
      </c>
      <c r="N50" s="5">
        <f t="shared" si="2"/>
        <v>11967310.714285715</v>
      </c>
      <c r="O50" s="7">
        <f t="shared" si="4"/>
        <v>9</v>
      </c>
    </row>
    <row r="51" spans="1:15" ht="13.15" customHeight="1" x14ac:dyDescent="0.35">
      <c r="A51" s="5" t="s">
        <v>378</v>
      </c>
      <c r="B51" s="5" t="str">
        <f t="shared" si="1"/>
        <v>SPA21XXX</v>
      </c>
      <c r="C51" s="5" t="str">
        <f>VLOOKUP(A51,'[1]all anchovy'!$B:$C,2,FALSE)</f>
        <v xml:space="preserve">J&amp;J Visserye </v>
      </c>
      <c r="D51" s="5" t="s">
        <v>86</v>
      </c>
      <c r="F51" s="5">
        <v>270815</v>
      </c>
      <c r="G51" s="5">
        <v>901845</v>
      </c>
      <c r="J51" s="5">
        <v>7242.8571428571431</v>
      </c>
      <c r="K51" s="5">
        <v>100</v>
      </c>
      <c r="N51" s="5">
        <f t="shared" si="2"/>
        <v>270815</v>
      </c>
      <c r="O51" s="7">
        <f t="shared" si="4"/>
        <v>4</v>
      </c>
    </row>
    <row r="52" spans="1:15" ht="13.15" customHeight="1" x14ac:dyDescent="0.35">
      <c r="A52" s="5" t="s">
        <v>379</v>
      </c>
      <c r="B52" s="5" t="str">
        <f t="shared" si="1"/>
        <v>SPA21XXX</v>
      </c>
      <c r="C52" s="5" t="str">
        <f>VLOOKUP(A52,'[1]all anchovy'!$B:$C,2,FALSE)</f>
        <v>Hentiq 1173 (PTY)Ltd</v>
      </c>
      <c r="D52" s="5" t="s">
        <v>86</v>
      </c>
      <c r="F52" s="5">
        <v>931721</v>
      </c>
      <c r="G52" s="5">
        <v>1809215</v>
      </c>
      <c r="H52" s="5">
        <v>2208755</v>
      </c>
      <c r="I52" s="5">
        <v>1325253</v>
      </c>
      <c r="J52" s="5">
        <v>0</v>
      </c>
      <c r="K52" s="5">
        <v>60</v>
      </c>
      <c r="L52" s="5">
        <v>0</v>
      </c>
      <c r="N52" s="5">
        <f t="shared" si="2"/>
        <v>3140476</v>
      </c>
      <c r="O52" s="7">
        <f t="shared" si="4"/>
        <v>6</v>
      </c>
    </row>
    <row r="53" spans="1:15" ht="13.15" customHeight="1" x14ac:dyDescent="0.35">
      <c r="A53" s="5" t="s">
        <v>381</v>
      </c>
      <c r="B53" s="5" t="str">
        <f t="shared" si="1"/>
        <v>SPA21XXX</v>
      </c>
      <c r="C53" s="5" t="str">
        <f>VLOOKUP(A53,'[1]all anchovy'!$B:$C,2,FALSE)</f>
        <v>Kalmia Trading 1001 cc</v>
      </c>
      <c r="D53" s="5" t="s">
        <v>86</v>
      </c>
      <c r="F53" s="5">
        <v>446776</v>
      </c>
      <c r="G53" s="5">
        <v>-3738902</v>
      </c>
      <c r="N53" s="5">
        <f t="shared" si="2"/>
        <v>446776</v>
      </c>
      <c r="O53" s="7">
        <f t="shared" si="4"/>
        <v>4</v>
      </c>
    </row>
    <row r="54" spans="1:15" ht="13.15" customHeight="1" x14ac:dyDescent="0.35">
      <c r="A54" s="5" t="s">
        <v>383</v>
      </c>
      <c r="B54" s="5" t="str">
        <f t="shared" si="1"/>
        <v>SPA21XXX</v>
      </c>
      <c r="C54" s="5" t="str">
        <f>VLOOKUP(A54,'[1]all anchovy'!$B:$C,2,FALSE)</f>
        <v>Korana Fishing Pty Ltd</v>
      </c>
      <c r="D54" s="5" t="s">
        <v>86</v>
      </c>
      <c r="N54" s="5">
        <f t="shared" si="2"/>
        <v>0</v>
      </c>
      <c r="O54" s="7">
        <f t="shared" si="4"/>
        <v>1</v>
      </c>
    </row>
    <row r="55" spans="1:15" ht="13.15" customHeight="1" x14ac:dyDescent="0.35">
      <c r="A55" s="5" t="s">
        <v>384</v>
      </c>
      <c r="B55" s="5" t="str">
        <f t="shared" si="1"/>
        <v>SPA21XXX</v>
      </c>
      <c r="C55" s="5" t="str">
        <f>VLOOKUP(A55,'[1]all anchovy'!$B:$C,2,FALSE)</f>
        <v xml:space="preserve"> Red Hawk Fishing cc</v>
      </c>
      <c r="D55" s="5" t="s">
        <v>86</v>
      </c>
      <c r="F55" s="5">
        <v>0</v>
      </c>
      <c r="G55" s="5">
        <v>386532</v>
      </c>
      <c r="N55" s="5">
        <f t="shared" si="2"/>
        <v>0</v>
      </c>
      <c r="O55" s="7">
        <f t="shared" si="4"/>
        <v>1</v>
      </c>
    </row>
    <row r="56" spans="1:15" ht="13.15" customHeight="1" x14ac:dyDescent="0.35">
      <c r="A56" s="5" t="s">
        <v>386</v>
      </c>
      <c r="B56" s="5" t="str">
        <f t="shared" si="1"/>
        <v>SPA21XXX</v>
      </c>
      <c r="C56" s="5" t="str">
        <f>VLOOKUP(A56,'[1]all anchovy'!$B:$C,2,FALSE)</f>
        <v>ANG JERRY FISHING CC</v>
      </c>
      <c r="D56" s="5" t="s">
        <v>86</v>
      </c>
      <c r="F56" s="5">
        <v>1676983</v>
      </c>
      <c r="G56" s="5">
        <v>4164965</v>
      </c>
      <c r="H56" s="5">
        <v>0</v>
      </c>
      <c r="I56" s="5">
        <v>0</v>
      </c>
      <c r="J56" s="5">
        <v>100</v>
      </c>
      <c r="K56" s="5">
        <v>100</v>
      </c>
      <c r="N56" s="5">
        <f t="shared" si="2"/>
        <v>1676983</v>
      </c>
      <c r="O56" s="7">
        <f t="shared" si="4"/>
        <v>6</v>
      </c>
    </row>
    <row r="57" spans="1:15" ht="13.15" customHeight="1" x14ac:dyDescent="0.35">
      <c r="A57" s="5" t="s">
        <v>387</v>
      </c>
      <c r="B57" s="5" t="str">
        <f t="shared" si="1"/>
        <v>SPA21XXX</v>
      </c>
      <c r="C57" s="5" t="str">
        <f>VLOOKUP(A57,'[1]all anchovy'!$B:$C,2,FALSE)</f>
        <v>PJF MARINE CC</v>
      </c>
      <c r="D57" s="5" t="s">
        <v>86</v>
      </c>
      <c r="F57" s="5">
        <v>0</v>
      </c>
      <c r="G57" s="5">
        <v>-93683</v>
      </c>
      <c r="H57" s="5">
        <v>5500</v>
      </c>
      <c r="I57" s="5">
        <v>5500</v>
      </c>
      <c r="J57" s="5">
        <v>28.571428571428573</v>
      </c>
      <c r="K57" s="5">
        <v>28.571428571428573</v>
      </c>
      <c r="L57" s="5">
        <v>0</v>
      </c>
      <c r="N57" s="5">
        <f t="shared" si="2"/>
        <v>5500</v>
      </c>
      <c r="O57" s="7">
        <f t="shared" si="4"/>
        <v>1</v>
      </c>
    </row>
    <row r="58" spans="1:15" ht="13.15" customHeight="1" x14ac:dyDescent="0.35">
      <c r="A58" s="5" t="s">
        <v>388</v>
      </c>
      <c r="B58" s="5" t="str">
        <f t="shared" si="1"/>
        <v>SPA21XXX</v>
      </c>
      <c r="C58" s="5" t="str">
        <f>VLOOKUP(A58,'[1]all anchovy'!$B:$C,2,FALSE)</f>
        <v>KREEFBAAI VISSERYE (PTY) LTD</v>
      </c>
      <c r="D58" s="5" t="s">
        <v>86</v>
      </c>
      <c r="F58" s="5">
        <v>0</v>
      </c>
      <c r="G58" s="5">
        <v>-1447068</v>
      </c>
      <c r="H58" s="5">
        <v>1934180</v>
      </c>
      <c r="I58" s="5">
        <v>1934180</v>
      </c>
      <c r="J58" s="5">
        <v>85.714285714285708</v>
      </c>
      <c r="K58" s="5">
        <v>85.714285714285708</v>
      </c>
      <c r="L58" s="5">
        <v>0</v>
      </c>
      <c r="N58" s="5">
        <f t="shared" si="2"/>
        <v>1934180</v>
      </c>
      <c r="O58" s="7">
        <f t="shared" si="4"/>
        <v>6</v>
      </c>
    </row>
    <row r="59" spans="1:15" ht="13.15" customHeight="1" x14ac:dyDescent="0.35">
      <c r="A59" s="5" t="s">
        <v>389</v>
      </c>
      <c r="B59" s="5" t="str">
        <f t="shared" si="1"/>
        <v>SPA21XXX</v>
      </c>
      <c r="C59" s="5" t="str">
        <f>VLOOKUP(A59,'[1]all anchovy'!$B:$C,2,FALSE)</f>
        <v>Sea Haven Fishing Holdings Pty Ltd</v>
      </c>
      <c r="D59" s="5" t="s">
        <v>86</v>
      </c>
      <c r="F59" s="5">
        <v>134278</v>
      </c>
      <c r="G59" s="5">
        <v>340996</v>
      </c>
      <c r="H59" s="5">
        <v>240000</v>
      </c>
      <c r="I59" s="5">
        <v>240000</v>
      </c>
      <c r="J59" s="5">
        <v>100</v>
      </c>
      <c r="K59" s="5">
        <v>100</v>
      </c>
      <c r="L59" s="5">
        <v>0</v>
      </c>
      <c r="N59" s="5">
        <f t="shared" si="2"/>
        <v>374278</v>
      </c>
      <c r="O59" s="7">
        <f t="shared" si="4"/>
        <v>4</v>
      </c>
    </row>
    <row r="60" spans="1:15" ht="13.15" customHeight="1" x14ac:dyDescent="0.35">
      <c r="A60" s="5" t="s">
        <v>391</v>
      </c>
      <c r="B60" s="5" t="str">
        <f t="shared" si="1"/>
        <v>SPA21XXX</v>
      </c>
      <c r="C60" s="5" t="str">
        <f>VLOOKUP(A60,'[1]all anchovy'!$B:$C,2,FALSE)</f>
        <v>Kusasa Commodities 63 Pty Ltd</v>
      </c>
      <c r="D60" s="5" t="s">
        <v>86</v>
      </c>
      <c r="F60" s="5">
        <v>348251</v>
      </c>
      <c r="G60" s="5">
        <v>3308668</v>
      </c>
      <c r="H60" s="5">
        <v>2864848</v>
      </c>
      <c r="I60" s="5">
        <v>2262848</v>
      </c>
      <c r="J60" s="5">
        <v>100</v>
      </c>
      <c r="K60" s="5">
        <v>100</v>
      </c>
      <c r="L60" s="5">
        <v>0</v>
      </c>
      <c r="N60" s="5">
        <f t="shared" si="2"/>
        <v>3213099</v>
      </c>
      <c r="O60" s="7">
        <f t="shared" si="4"/>
        <v>6</v>
      </c>
    </row>
    <row r="61" spans="1:15" ht="13.15" customHeight="1" x14ac:dyDescent="0.35">
      <c r="A61" s="5" t="s">
        <v>393</v>
      </c>
      <c r="B61" s="5" t="str">
        <f t="shared" si="1"/>
        <v>SPA21XXX</v>
      </c>
      <c r="C61" s="5" t="str">
        <f>VLOOKUP(A61,'[1]all anchovy'!$B:$C,2,FALSE)</f>
        <v>VALLEY RIVER TRADING 265 CC</v>
      </c>
      <c r="D61" s="5" t="s">
        <v>86</v>
      </c>
      <c r="F61" s="5">
        <v>0</v>
      </c>
      <c r="G61" s="5">
        <v>7056749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N61" s="5">
        <f t="shared" si="2"/>
        <v>0</v>
      </c>
      <c r="O61" s="7">
        <f t="shared" si="4"/>
        <v>1</v>
      </c>
    </row>
    <row r="62" spans="1:15" ht="13.15" customHeight="1" x14ac:dyDescent="0.35">
      <c r="A62" s="5" t="s">
        <v>395</v>
      </c>
      <c r="B62" s="5" t="str">
        <f t="shared" si="1"/>
        <v>SPA21XXX</v>
      </c>
      <c r="C62" s="5" t="str">
        <f>VLOOKUP(A62,'[1]all anchovy'!$B:$C,2,FALSE)</f>
        <v>BOAT ROCK FISHING CC</v>
      </c>
      <c r="D62" s="5" t="s">
        <v>86</v>
      </c>
      <c r="F62" s="5">
        <v>0</v>
      </c>
      <c r="G62" s="5">
        <v>308847</v>
      </c>
      <c r="H62" s="5">
        <v>1888000</v>
      </c>
      <c r="I62" s="5">
        <v>1888000</v>
      </c>
      <c r="K62" s="5">
        <v>100</v>
      </c>
      <c r="N62" s="5">
        <f t="shared" si="2"/>
        <v>1888000</v>
      </c>
      <c r="O62" s="7">
        <f t="shared" si="4"/>
        <v>6</v>
      </c>
    </row>
    <row r="63" spans="1:15" ht="13.15" customHeight="1" x14ac:dyDescent="0.35">
      <c r="A63" s="5" t="s">
        <v>396</v>
      </c>
      <c r="B63" s="5" t="str">
        <f t="shared" si="1"/>
        <v>SPA21XXX</v>
      </c>
      <c r="C63" s="5" t="str">
        <f>VLOOKUP(A63,'[1]all anchovy'!$B:$C,2,FALSE)</f>
        <v xml:space="preserve">PELIKAAN VISSRYE (PTY) LTD </v>
      </c>
      <c r="D63" s="5" t="s">
        <v>86</v>
      </c>
      <c r="F63" s="5">
        <v>6562</v>
      </c>
      <c r="G63" s="5">
        <v>15070</v>
      </c>
      <c r="H63" s="5">
        <v>0</v>
      </c>
      <c r="I63" s="5">
        <v>0</v>
      </c>
      <c r="J63" s="5">
        <v>0</v>
      </c>
      <c r="K63" s="5">
        <v>100</v>
      </c>
      <c r="N63" s="5">
        <f t="shared" si="2"/>
        <v>6562</v>
      </c>
      <c r="O63" s="7">
        <f t="shared" si="4"/>
        <v>1</v>
      </c>
    </row>
    <row r="64" spans="1:15" ht="13.15" customHeight="1" x14ac:dyDescent="0.35">
      <c r="A64" s="5" t="s">
        <v>397</v>
      </c>
      <c r="B64" s="5" t="str">
        <f t="shared" si="1"/>
        <v>SPA21XXX</v>
      </c>
      <c r="C64" s="5" t="str">
        <f>VLOOKUP(A64,'[1]all anchovy'!$B:$C,2,FALSE)</f>
        <v>Kusasa Commodities 245 (Pty) Ltd</v>
      </c>
      <c r="D64" s="5" t="s">
        <v>86</v>
      </c>
      <c r="F64" s="5">
        <v>1331879</v>
      </c>
      <c r="G64" s="5">
        <v>4884128</v>
      </c>
      <c r="H64" s="5">
        <v>3781546</v>
      </c>
      <c r="I64" s="5">
        <v>3261270</v>
      </c>
      <c r="J64" s="5">
        <v>88.214285714285708</v>
      </c>
      <c r="K64" s="5">
        <v>83.5</v>
      </c>
      <c r="N64" s="5">
        <f t="shared" si="2"/>
        <v>5113425</v>
      </c>
      <c r="O64" s="7">
        <f t="shared" si="4"/>
        <v>9</v>
      </c>
    </row>
    <row r="65" spans="1:15" ht="13.15" customHeight="1" x14ac:dyDescent="0.35">
      <c r="A65" s="5" t="s">
        <v>399</v>
      </c>
      <c r="B65" s="5" t="str">
        <f t="shared" si="1"/>
        <v>SPA21XXX</v>
      </c>
      <c r="C65" s="5" t="str">
        <f>VLOOKUP(A65,'[1]all anchovy'!$B:$C,2,FALSE)</f>
        <v>Lavender Moon Trading 49 CC</v>
      </c>
      <c r="D65" s="5" t="s">
        <v>86</v>
      </c>
      <c r="F65" s="5">
        <v>2022646</v>
      </c>
      <c r="G65" s="5">
        <v>0</v>
      </c>
      <c r="H65" s="5">
        <v>0</v>
      </c>
      <c r="I65" s="5">
        <v>0</v>
      </c>
      <c r="K65" s="5">
        <v>100</v>
      </c>
      <c r="N65" s="5">
        <f t="shared" si="2"/>
        <v>2022646</v>
      </c>
      <c r="O65" s="7">
        <f t="shared" si="4"/>
        <v>6</v>
      </c>
    </row>
    <row r="66" spans="1:15" ht="13.15" customHeight="1" x14ac:dyDescent="0.35">
      <c r="A66" s="5" t="s">
        <v>401</v>
      </c>
      <c r="B66" s="5" t="str">
        <f t="shared" si="1"/>
        <v>SPA21XXX</v>
      </c>
      <c r="C66" s="5" t="str">
        <f>VLOOKUP(A66,'[1]all anchovy'!$B:$C,2,FALSE)</f>
        <v>Pakamani Fishing (Pty) Ltd</v>
      </c>
      <c r="D66" s="5" t="s">
        <v>86</v>
      </c>
      <c r="F66" s="5">
        <v>1057904</v>
      </c>
      <c r="G66" s="5">
        <v>2955376</v>
      </c>
      <c r="H66" s="5">
        <v>0</v>
      </c>
      <c r="I66" s="5">
        <v>0</v>
      </c>
      <c r="J66" s="5">
        <v>135</v>
      </c>
      <c r="K66" s="5">
        <v>97.142857142857139</v>
      </c>
      <c r="L66" s="5">
        <v>0</v>
      </c>
      <c r="N66" s="5">
        <f t="shared" si="2"/>
        <v>1057904</v>
      </c>
      <c r="O66" s="7">
        <f t="shared" ref="O66:O95" si="5">IF(N66&lt;$R$4,$S$4,IF(N66&lt;$R$5,$S$5,IF(N66&lt;$R$6,$S$6,IF(N66&lt;$R$7,$S$7,IF(N66&lt;$R$8,$S$8,IF(N66&lt;$R$9,$S$9,IF(N66&lt;R74,S74,IF(N66&lt;R75,S75,IF(N66&lt;$R$12,$S$12,$S$13)))))))))</f>
        <v>6</v>
      </c>
    </row>
    <row r="67" spans="1:15" ht="13.15" customHeight="1" x14ac:dyDescent="0.35">
      <c r="A67" s="5" t="s">
        <v>402</v>
      </c>
      <c r="B67" s="5" t="str">
        <f t="shared" ref="B67:B95" si="6">REPLACE(A67,6,3,"XXX")</f>
        <v>SPA21XXX</v>
      </c>
      <c r="C67" s="5" t="str">
        <f>VLOOKUP(A67,'[1]all anchovy'!$B:$C,2,FALSE)</f>
        <v>Isivile Masikhane (Pty) Ltd</v>
      </c>
      <c r="D67" s="5" t="s">
        <v>86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N67" s="5">
        <f t="shared" ref="N67:N95" si="7">F67+(J67*L67)+H67</f>
        <v>0</v>
      </c>
      <c r="O67" s="7">
        <f t="shared" si="5"/>
        <v>1</v>
      </c>
    </row>
    <row r="68" spans="1:15" ht="13.15" customHeight="1" x14ac:dyDescent="0.35">
      <c r="A68" s="5" t="s">
        <v>403</v>
      </c>
      <c r="B68" s="5" t="str">
        <f t="shared" si="6"/>
        <v>SPA21XXX</v>
      </c>
      <c r="C68" s="5" t="str">
        <f>VLOOKUP(A68,'[1]all anchovy'!$B:$C,2,FALSE)</f>
        <v>Changing Tide 113(Pty)Ltd</v>
      </c>
      <c r="D68" s="5" t="s">
        <v>86</v>
      </c>
      <c r="F68" s="5">
        <v>11830198</v>
      </c>
      <c r="G68" s="5">
        <v>29903678</v>
      </c>
      <c r="H68" s="5">
        <v>34750000</v>
      </c>
      <c r="I68" s="5">
        <v>12363000</v>
      </c>
      <c r="J68" s="5">
        <v>200</v>
      </c>
      <c r="K68" s="5">
        <v>40.142857142857146</v>
      </c>
      <c r="N68" s="5">
        <f t="shared" si="7"/>
        <v>46580198</v>
      </c>
      <c r="O68" s="7">
        <f t="shared" si="5"/>
        <v>10</v>
      </c>
    </row>
    <row r="69" spans="1:15" ht="13.15" customHeight="1" x14ac:dyDescent="0.35">
      <c r="A69" s="5" t="s">
        <v>405</v>
      </c>
      <c r="B69" s="5" t="str">
        <f t="shared" si="6"/>
        <v>SPA21XXX</v>
      </c>
      <c r="C69" s="5" t="str">
        <f>VLOOKUP(A69,'[1]all anchovy'!$B:$C,2,FALSE)</f>
        <v>Kupukani Fishing (PTY) LTD</v>
      </c>
      <c r="D69" s="5" t="s">
        <v>86</v>
      </c>
      <c r="F69" s="5">
        <v>908338</v>
      </c>
      <c r="G69" s="5">
        <v>857292</v>
      </c>
      <c r="H69" s="5">
        <v>0</v>
      </c>
      <c r="I69" s="5">
        <v>0</v>
      </c>
      <c r="J69" s="5">
        <v>100</v>
      </c>
      <c r="K69" s="5">
        <v>80.428571428571431</v>
      </c>
      <c r="L69" s="5">
        <v>0</v>
      </c>
      <c r="N69" s="5">
        <f t="shared" si="7"/>
        <v>908338</v>
      </c>
      <c r="O69" s="7">
        <f t="shared" si="5"/>
        <v>5</v>
      </c>
    </row>
    <row r="70" spans="1:15" ht="13.15" customHeight="1" x14ac:dyDescent="0.35">
      <c r="A70" s="5" t="s">
        <v>406</v>
      </c>
      <c r="B70" s="5" t="str">
        <f t="shared" si="6"/>
        <v>SPA21XXX</v>
      </c>
      <c r="C70" s="5" t="str">
        <f>VLOOKUP(A70,'[1]all anchovy'!$B:$C,2,FALSE)</f>
        <v>NPS Agencies CC</v>
      </c>
      <c r="D70" s="5" t="s">
        <v>86</v>
      </c>
      <c r="F70" s="5">
        <v>67817</v>
      </c>
      <c r="G70" s="5">
        <v>642223</v>
      </c>
      <c r="H70" s="5">
        <v>40500</v>
      </c>
      <c r="I70" s="5">
        <v>40500</v>
      </c>
      <c r="J70" s="5">
        <v>0</v>
      </c>
      <c r="K70" s="5">
        <v>0</v>
      </c>
      <c r="L70" s="5">
        <v>0</v>
      </c>
      <c r="N70" s="5">
        <f t="shared" si="7"/>
        <v>108317</v>
      </c>
      <c r="O70" s="7">
        <f t="shared" si="5"/>
        <v>4</v>
      </c>
    </row>
    <row r="71" spans="1:15" ht="13.15" customHeight="1" x14ac:dyDescent="0.35">
      <c r="A71" s="5" t="s">
        <v>407</v>
      </c>
      <c r="B71" s="5" t="str">
        <f t="shared" si="6"/>
        <v>SPA21XXX</v>
      </c>
      <c r="C71" s="5" t="str">
        <f>VLOOKUP(A71,'[1]all anchovy'!$B:$C,2,FALSE)</f>
        <v>Rietvlei Fishing CC</v>
      </c>
      <c r="D71" s="5" t="s">
        <v>86</v>
      </c>
      <c r="F71" s="5">
        <v>222156</v>
      </c>
      <c r="G71" s="5">
        <v>2163568</v>
      </c>
      <c r="H71" s="5">
        <v>0</v>
      </c>
      <c r="I71" s="5">
        <v>0</v>
      </c>
      <c r="J71" s="5">
        <v>100</v>
      </c>
      <c r="K71" s="5">
        <v>87.372857142857143</v>
      </c>
      <c r="N71" s="5">
        <f t="shared" si="7"/>
        <v>222156</v>
      </c>
      <c r="O71" s="7">
        <f t="shared" si="5"/>
        <v>4</v>
      </c>
    </row>
    <row r="72" spans="1:15" ht="13.15" customHeight="1" x14ac:dyDescent="0.35">
      <c r="A72" s="5" t="s">
        <v>408</v>
      </c>
      <c r="B72" s="5" t="str">
        <f t="shared" si="6"/>
        <v>SPA21XXX</v>
      </c>
      <c r="C72" s="5" t="str">
        <f>VLOOKUP(A72,'[1]all anchovy'!$B:$C,2,FALSE)</f>
        <v>DD REID FISHERY CC</v>
      </c>
      <c r="D72" s="5" t="s">
        <v>86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N72" s="5">
        <f t="shared" si="7"/>
        <v>0</v>
      </c>
      <c r="O72" s="7">
        <f t="shared" si="5"/>
        <v>1</v>
      </c>
    </row>
    <row r="73" spans="1:15" ht="13.15" customHeight="1" x14ac:dyDescent="0.35">
      <c r="A73" s="5" t="s">
        <v>410</v>
      </c>
      <c r="B73" s="5" t="str">
        <f t="shared" si="6"/>
        <v>SPA21XXX</v>
      </c>
      <c r="C73" s="5" t="str">
        <f>VLOOKUP(A73,'[1]all anchovy'!$B:$C,2,FALSE)</f>
        <v>finecorp trading 113 cc</v>
      </c>
      <c r="D73" s="5" t="s">
        <v>86</v>
      </c>
      <c r="F73" s="5">
        <v>4824119</v>
      </c>
      <c r="G73" s="5">
        <v>35799748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N73" s="5">
        <f t="shared" si="7"/>
        <v>4824119</v>
      </c>
      <c r="O73" s="7">
        <f t="shared" si="5"/>
        <v>6</v>
      </c>
    </row>
    <row r="74" spans="1:15" ht="13.15" customHeight="1" x14ac:dyDescent="0.35">
      <c r="A74" s="5" t="s">
        <v>412</v>
      </c>
      <c r="B74" s="5" t="str">
        <f t="shared" si="6"/>
        <v>SPA21XXX</v>
      </c>
      <c r="C74" s="5" t="str">
        <f>VLOOKUP(A74,'[1]all anchovy'!$B:$C,2,FALSE)</f>
        <v>Sereteng Fishing CC</v>
      </c>
      <c r="D74" s="5" t="s">
        <v>86</v>
      </c>
      <c r="F74" s="5">
        <v>0</v>
      </c>
      <c r="N74" s="5">
        <f t="shared" si="7"/>
        <v>0</v>
      </c>
      <c r="O74" s="7">
        <f t="shared" si="5"/>
        <v>1</v>
      </c>
    </row>
    <row r="75" spans="1:15" ht="13.15" customHeight="1" x14ac:dyDescent="0.35">
      <c r="A75" s="5" t="s">
        <v>414</v>
      </c>
      <c r="B75" s="5" t="str">
        <f t="shared" si="6"/>
        <v>SPA21XXX</v>
      </c>
      <c r="C75" s="5" t="str">
        <f>VLOOKUP(A75,'[1]all anchovy'!$B:$C,2,FALSE)</f>
        <v>Nascimento Fishing CC</v>
      </c>
      <c r="D75" s="5" t="s">
        <v>86</v>
      </c>
      <c r="G75" s="5">
        <v>1192</v>
      </c>
      <c r="I75" s="5">
        <v>1400</v>
      </c>
      <c r="J75" s="5">
        <v>20</v>
      </c>
      <c r="N75" s="5">
        <f t="shared" si="7"/>
        <v>0</v>
      </c>
      <c r="O75" s="7">
        <f t="shared" si="5"/>
        <v>1</v>
      </c>
    </row>
    <row r="76" spans="1:15" ht="13.15" customHeight="1" x14ac:dyDescent="0.35">
      <c r="A76" s="5" t="s">
        <v>416</v>
      </c>
      <c r="B76" s="5" t="str">
        <f t="shared" si="6"/>
        <v>SPA21XXX</v>
      </c>
      <c r="C76" s="5" t="str">
        <f>VLOOKUP(A76,'[1]all anchovy'!$B:$C,2,FALSE)</f>
        <v>A Penglides (Pty) Ltd</v>
      </c>
      <c r="D76" s="5" t="s">
        <v>86</v>
      </c>
      <c r="F76" s="5">
        <v>0</v>
      </c>
      <c r="G76" s="5">
        <v>-355925</v>
      </c>
      <c r="H76" s="5">
        <v>0</v>
      </c>
      <c r="I76" s="5">
        <v>0</v>
      </c>
      <c r="J76" s="5">
        <v>100</v>
      </c>
      <c r="K76" s="5">
        <v>100</v>
      </c>
      <c r="N76" s="5">
        <f t="shared" si="7"/>
        <v>0</v>
      </c>
      <c r="O76" s="7">
        <f t="shared" si="5"/>
        <v>1</v>
      </c>
    </row>
    <row r="77" spans="1:15" ht="13.15" customHeight="1" x14ac:dyDescent="0.35">
      <c r="A77" s="5" t="s">
        <v>417</v>
      </c>
      <c r="B77" s="5" t="str">
        <f t="shared" si="6"/>
        <v>SPA21XXX</v>
      </c>
      <c r="C77" s="5" t="str">
        <f>VLOOKUP(A77,'[1]all anchovy'!$B:$C,2,FALSE)</f>
        <v>Silver Solutions 2092 Cc</v>
      </c>
      <c r="D77" s="5" t="s">
        <v>86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N77" s="5">
        <f t="shared" si="7"/>
        <v>0</v>
      </c>
      <c r="O77" s="7">
        <f t="shared" si="5"/>
        <v>1</v>
      </c>
    </row>
    <row r="78" spans="1:15" ht="13.15" customHeight="1" x14ac:dyDescent="0.35">
      <c r="A78" s="5" t="s">
        <v>419</v>
      </c>
      <c r="B78" s="5" t="str">
        <f t="shared" si="6"/>
        <v>SPA21XXX</v>
      </c>
      <c r="C78" s="5" t="str">
        <f>VLOOKUP(A78,'[1]all anchovy'!$B:$C,2,FALSE)</f>
        <v>FINMAN 213 CC</v>
      </c>
      <c r="D78" s="5" t="s">
        <v>86</v>
      </c>
      <c r="F78" s="5">
        <v>0</v>
      </c>
      <c r="G78" s="5">
        <v>104964000</v>
      </c>
      <c r="H78" s="5">
        <v>0</v>
      </c>
      <c r="I78" s="5">
        <v>0</v>
      </c>
      <c r="J78" s="5">
        <v>42.857142857142854</v>
      </c>
      <c r="K78" s="5">
        <v>42.857142857142854</v>
      </c>
      <c r="L78" s="5">
        <v>0</v>
      </c>
      <c r="N78" s="5">
        <f t="shared" si="7"/>
        <v>0</v>
      </c>
      <c r="O78" s="7">
        <f t="shared" si="5"/>
        <v>1</v>
      </c>
    </row>
    <row r="79" spans="1:15" ht="13.15" customHeight="1" x14ac:dyDescent="0.35">
      <c r="A79" s="5" t="s">
        <v>421</v>
      </c>
      <c r="B79" s="5" t="str">
        <f t="shared" si="6"/>
        <v>SPA21XXX</v>
      </c>
      <c r="C79" s="5" t="str">
        <f>VLOOKUP(A79,'[1]all anchovy'!$B:$C,2,FALSE)</f>
        <v xml:space="preserve">FG Fishing Enterprises </v>
      </c>
      <c r="D79" s="5" t="s">
        <v>86</v>
      </c>
      <c r="F79" s="5">
        <v>0</v>
      </c>
      <c r="G79" s="5">
        <v>360241</v>
      </c>
      <c r="N79" s="5">
        <f t="shared" si="7"/>
        <v>0</v>
      </c>
      <c r="O79" s="7">
        <f t="shared" si="5"/>
        <v>1</v>
      </c>
    </row>
    <row r="80" spans="1:15" ht="13.15" customHeight="1" x14ac:dyDescent="0.35">
      <c r="A80" s="5" t="s">
        <v>422</v>
      </c>
      <c r="B80" s="5" t="str">
        <f t="shared" si="6"/>
        <v>SPA21XXX</v>
      </c>
      <c r="C80" s="5" t="str">
        <f>VLOOKUP(A80,'[1]all anchovy'!$B:$C,2,FALSE)</f>
        <v>ARROW LINE FOURTEEN</v>
      </c>
      <c r="D80" s="5" t="s">
        <v>86</v>
      </c>
      <c r="N80" s="5">
        <f t="shared" si="7"/>
        <v>0</v>
      </c>
      <c r="O80" s="7">
        <f t="shared" si="5"/>
        <v>1</v>
      </c>
    </row>
    <row r="81" spans="1:15" ht="13.15" customHeight="1" x14ac:dyDescent="0.35">
      <c r="A81" s="5" t="s">
        <v>423</v>
      </c>
      <c r="B81" s="5" t="str">
        <f t="shared" si="6"/>
        <v>SPA21XXX</v>
      </c>
      <c r="C81" s="5" t="str">
        <f>VLOOKUP(A81,'[1]all anchovy'!$B:$C,2,FALSE)</f>
        <v>Klipbank Visserye Personeel (Pty) LTD</v>
      </c>
      <c r="D81" s="5" t="s">
        <v>86</v>
      </c>
      <c r="H81" s="5">
        <v>82000</v>
      </c>
      <c r="I81" s="5">
        <v>27291</v>
      </c>
      <c r="J81" s="5">
        <v>100</v>
      </c>
      <c r="K81" s="5">
        <v>41.5</v>
      </c>
      <c r="N81" s="5">
        <f t="shared" si="7"/>
        <v>82000</v>
      </c>
      <c r="O81" s="7">
        <f t="shared" si="5"/>
        <v>3</v>
      </c>
    </row>
    <row r="82" spans="1:15" ht="13.15" customHeight="1" x14ac:dyDescent="0.35">
      <c r="A82" s="5" t="s">
        <v>424</v>
      </c>
      <c r="B82" s="5" t="str">
        <f t="shared" si="6"/>
        <v>SPA21XXX</v>
      </c>
      <c r="C82" s="5" t="str">
        <f>VLOOKUP(A82,'[1]all anchovy'!$B:$C,2,FALSE)</f>
        <v>XSTINCT TRADING</v>
      </c>
      <c r="D82" s="5" t="s">
        <v>86</v>
      </c>
      <c r="F82" s="5">
        <v>107422</v>
      </c>
      <c r="G82" s="5">
        <v>365422</v>
      </c>
      <c r="H82" s="5">
        <v>0</v>
      </c>
      <c r="I82" s="5">
        <v>0</v>
      </c>
      <c r="K82" s="5">
        <v>100</v>
      </c>
      <c r="N82" s="5">
        <f t="shared" si="7"/>
        <v>107422</v>
      </c>
      <c r="O82" s="7">
        <f t="shared" si="5"/>
        <v>4</v>
      </c>
    </row>
    <row r="83" spans="1:15" ht="13.15" customHeight="1" x14ac:dyDescent="0.35">
      <c r="A83" s="5" t="s">
        <v>426</v>
      </c>
      <c r="B83" s="5" t="str">
        <f t="shared" si="6"/>
        <v>SPA21XXX</v>
      </c>
      <c r="C83" s="5" t="str">
        <f>VLOOKUP(A83,'[1]all anchovy'!$B:$C,2,FALSE)</f>
        <v>St Jakob &amp; Vennote CC</v>
      </c>
      <c r="D83" s="5" t="s">
        <v>86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N83" s="5">
        <f t="shared" si="7"/>
        <v>0</v>
      </c>
      <c r="O83" s="7">
        <f t="shared" si="5"/>
        <v>1</v>
      </c>
    </row>
    <row r="84" spans="1:15" ht="13.15" customHeight="1" x14ac:dyDescent="0.35">
      <c r="A84" s="5" t="s">
        <v>428</v>
      </c>
      <c r="B84" s="5" t="str">
        <f t="shared" si="6"/>
        <v>SPA21XXX</v>
      </c>
      <c r="C84" s="5" t="str">
        <f>VLOOKUP(A84,'[1]all anchovy'!$B:$C,2,FALSE)</f>
        <v>SIYAPHUHLISA TRADING (PTY) LYTD</v>
      </c>
      <c r="D84" s="5" t="s">
        <v>86</v>
      </c>
      <c r="F84" s="5">
        <v>11175</v>
      </c>
      <c r="G84" s="5">
        <v>25716</v>
      </c>
      <c r="H84" s="5">
        <v>0</v>
      </c>
      <c r="I84" s="5">
        <v>0</v>
      </c>
      <c r="K84" s="5">
        <v>100</v>
      </c>
      <c r="N84" s="5">
        <f t="shared" si="7"/>
        <v>11175</v>
      </c>
      <c r="O84" s="7">
        <f t="shared" si="5"/>
        <v>1</v>
      </c>
    </row>
    <row r="85" spans="1:15" ht="13.15" customHeight="1" x14ac:dyDescent="0.35">
      <c r="A85" s="5" t="s">
        <v>430</v>
      </c>
      <c r="B85" s="5" t="str">
        <f t="shared" si="6"/>
        <v>SPA21XXX</v>
      </c>
      <c r="C85" s="5" t="str">
        <f>VLOOKUP(A85,'[1]all anchovy'!$B:$C,2,FALSE)</f>
        <v xml:space="preserve">Ukuloba Kulungile Investments (Pty) Ltd       </v>
      </c>
      <c r="D85" s="5" t="s">
        <v>86</v>
      </c>
      <c r="F85" s="5">
        <v>2545292</v>
      </c>
      <c r="G85" s="5">
        <v>73039692</v>
      </c>
      <c r="H85" s="5">
        <v>19006177</v>
      </c>
      <c r="I85" s="5">
        <v>19006177</v>
      </c>
      <c r="J85" s="5">
        <v>400</v>
      </c>
      <c r="K85" s="5">
        <v>100</v>
      </c>
      <c r="L85" s="5">
        <v>0</v>
      </c>
      <c r="N85" s="5">
        <f t="shared" si="7"/>
        <v>21551469</v>
      </c>
      <c r="O85" s="7">
        <f t="shared" si="5"/>
        <v>10</v>
      </c>
    </row>
    <row r="86" spans="1:15" ht="13.15" customHeight="1" x14ac:dyDescent="0.35">
      <c r="A86" s="5" t="s">
        <v>431</v>
      </c>
      <c r="B86" s="5" t="str">
        <f t="shared" si="6"/>
        <v>SPA21XXX</v>
      </c>
      <c r="C86" s="5" t="str">
        <f>VLOOKUP(A86,'[1]all anchovy'!$B:$C,2,FALSE)</f>
        <v>BMC VISSERYE BK</v>
      </c>
      <c r="D86" s="5" t="s">
        <v>86</v>
      </c>
      <c r="F86" s="5">
        <v>909748</v>
      </c>
      <c r="G86" s="5">
        <v>1656026</v>
      </c>
      <c r="H86" s="5">
        <v>2513548</v>
      </c>
      <c r="I86" s="5">
        <v>2513548</v>
      </c>
      <c r="J86" s="5">
        <v>100</v>
      </c>
      <c r="K86" s="5">
        <v>93.27000000000001</v>
      </c>
      <c r="L86" s="5">
        <v>0</v>
      </c>
      <c r="N86" s="5">
        <f t="shared" si="7"/>
        <v>3423296</v>
      </c>
      <c r="O86" s="7">
        <f t="shared" si="5"/>
        <v>6</v>
      </c>
    </row>
    <row r="87" spans="1:15" ht="13.15" customHeight="1" x14ac:dyDescent="0.35">
      <c r="A87" s="5" t="s">
        <v>432</v>
      </c>
      <c r="B87" s="5" t="str">
        <f t="shared" si="6"/>
        <v>SPA21XXX</v>
      </c>
      <c r="C87" s="5" t="str">
        <f>VLOOKUP(A87,'[1]all anchovy'!$B:$C,2,FALSE)</f>
        <v>Alicente Fishing (PTY) Ltd</v>
      </c>
      <c r="D87" s="5" t="s">
        <v>86</v>
      </c>
      <c r="F87" s="5">
        <v>782448</v>
      </c>
      <c r="G87" s="5">
        <v>1265222</v>
      </c>
      <c r="H87" s="5">
        <v>1004661</v>
      </c>
      <c r="I87" s="5">
        <v>502712</v>
      </c>
      <c r="J87" s="5">
        <v>0</v>
      </c>
      <c r="K87" s="5">
        <v>50.019999999999989</v>
      </c>
      <c r="L87" s="5">
        <v>0</v>
      </c>
      <c r="N87" s="5">
        <f t="shared" si="7"/>
        <v>1787109</v>
      </c>
      <c r="O87" s="7">
        <f t="shared" si="5"/>
        <v>6</v>
      </c>
    </row>
    <row r="88" spans="1:15" ht="13.15" customHeight="1" x14ac:dyDescent="0.35">
      <c r="A88" s="5" t="s">
        <v>434</v>
      </c>
      <c r="B88" s="5" t="str">
        <f t="shared" si="6"/>
        <v>SPA21XXX</v>
      </c>
      <c r="C88" s="5" t="str">
        <f>VLOOKUP(A88,'[1]all anchovy'!$B:$C,2,FALSE)</f>
        <v>Sevlac Investments No. 51CC</v>
      </c>
      <c r="D88" s="5" t="s">
        <v>86</v>
      </c>
      <c r="F88" s="5">
        <v>0</v>
      </c>
      <c r="G88" s="5">
        <v>-2496563</v>
      </c>
      <c r="H88" s="5">
        <v>0</v>
      </c>
      <c r="I88" s="5">
        <v>0</v>
      </c>
      <c r="J88" s="5">
        <v>85.714285714285708</v>
      </c>
      <c r="K88" s="5">
        <v>43.714285714285715</v>
      </c>
      <c r="L88" s="5">
        <v>0</v>
      </c>
      <c r="N88" s="5">
        <f t="shared" si="7"/>
        <v>0</v>
      </c>
      <c r="O88" s="7">
        <f t="shared" si="5"/>
        <v>1</v>
      </c>
    </row>
    <row r="89" spans="1:15" ht="13.15" customHeight="1" x14ac:dyDescent="0.35">
      <c r="A89" s="5" t="s">
        <v>436</v>
      </c>
      <c r="B89" s="5" t="str">
        <f t="shared" si="6"/>
        <v>SPA21XXX</v>
      </c>
      <c r="C89" s="5" t="str">
        <f>VLOOKUP(A89,'[1]all anchovy'!$B:$C,2,FALSE)</f>
        <v>TIMOWIZE (PTY) LTD</v>
      </c>
      <c r="D89" s="5" t="s">
        <v>86</v>
      </c>
      <c r="F89" s="5">
        <v>2754589</v>
      </c>
      <c r="G89" s="5">
        <v>6183650</v>
      </c>
      <c r="H89" s="5">
        <v>0</v>
      </c>
      <c r="I89" s="5">
        <v>0</v>
      </c>
      <c r="J89" s="5">
        <v>1000</v>
      </c>
      <c r="K89" s="5">
        <v>82.149999999999991</v>
      </c>
      <c r="N89" s="5">
        <f t="shared" si="7"/>
        <v>2754589</v>
      </c>
      <c r="O89" s="7">
        <f t="shared" si="5"/>
        <v>6</v>
      </c>
    </row>
    <row r="90" spans="1:15" ht="13.15" customHeight="1" x14ac:dyDescent="0.35">
      <c r="A90" s="5" t="s">
        <v>437</v>
      </c>
      <c r="B90" s="5" t="str">
        <f t="shared" si="6"/>
        <v>SPA21XXX</v>
      </c>
      <c r="C90" s="5" t="str">
        <f>VLOOKUP(A90,'[1]all anchovy'!$B:$C,2,FALSE)</f>
        <v>ARGENTO TRADING 69 CC</v>
      </c>
      <c r="D90" s="5" t="s">
        <v>86</v>
      </c>
      <c r="F90" s="5">
        <v>0</v>
      </c>
      <c r="G90" s="5">
        <v>-3331920</v>
      </c>
      <c r="H90" s="5">
        <v>0</v>
      </c>
      <c r="I90" s="5">
        <v>0</v>
      </c>
      <c r="J90" s="5">
        <v>100</v>
      </c>
      <c r="K90" s="5">
        <v>100</v>
      </c>
      <c r="N90" s="5">
        <f t="shared" si="7"/>
        <v>0</v>
      </c>
      <c r="O90" s="7">
        <f t="shared" si="5"/>
        <v>1</v>
      </c>
    </row>
    <row r="91" spans="1:15" ht="13.15" customHeight="1" x14ac:dyDescent="0.35">
      <c r="A91" s="5" t="s">
        <v>438</v>
      </c>
      <c r="B91" s="5" t="str">
        <f t="shared" si="6"/>
        <v>SPA21XXX</v>
      </c>
      <c r="C91" s="5" t="str">
        <f>VLOOKUP(A91,'[1]all anchovy'!$B:$C,2,FALSE)</f>
        <v>Atlantico Sea Fisheries Pty(Ltd)</v>
      </c>
      <c r="D91" s="5" t="s">
        <v>86</v>
      </c>
      <c r="N91" s="5">
        <f t="shared" si="7"/>
        <v>0</v>
      </c>
      <c r="O91" s="7">
        <f t="shared" si="5"/>
        <v>1</v>
      </c>
    </row>
    <row r="92" spans="1:15" ht="13.15" customHeight="1" x14ac:dyDescent="0.35">
      <c r="A92" s="5" t="s">
        <v>440</v>
      </c>
      <c r="B92" s="5" t="str">
        <f t="shared" si="6"/>
        <v>SPA21XXX</v>
      </c>
      <c r="C92" s="5" t="str">
        <f>VLOOKUP(A92,'[1]all anchovy'!$B:$C,2,FALSE)</f>
        <v>GOLD BLACKWOOD TRADING AND INVESTMENT (PTY)LTD</v>
      </c>
      <c r="D92" s="5" t="s">
        <v>86</v>
      </c>
      <c r="N92" s="5">
        <f t="shared" si="7"/>
        <v>0</v>
      </c>
      <c r="O92" s="7">
        <f t="shared" si="5"/>
        <v>1</v>
      </c>
    </row>
    <row r="93" spans="1:15" ht="13.15" customHeight="1" x14ac:dyDescent="0.35">
      <c r="A93" s="5" t="s">
        <v>441</v>
      </c>
      <c r="B93" s="5" t="str">
        <f t="shared" si="6"/>
        <v>SPA21XXX</v>
      </c>
      <c r="C93" s="5" t="str">
        <f>VLOOKUP(A93,'[1]all anchovy'!$B:$C,2,FALSE)</f>
        <v>Seafreeze Fishing (Pty) Ltd</v>
      </c>
      <c r="D93" s="5" t="s">
        <v>86</v>
      </c>
      <c r="F93" s="5">
        <v>125029</v>
      </c>
      <c r="G93" s="5">
        <v>320256</v>
      </c>
      <c r="H93" s="5">
        <v>0</v>
      </c>
      <c r="I93" s="5">
        <v>0</v>
      </c>
      <c r="J93" s="5">
        <v>0</v>
      </c>
      <c r="K93" s="5">
        <v>0</v>
      </c>
      <c r="N93" s="5">
        <f t="shared" si="7"/>
        <v>125029</v>
      </c>
      <c r="O93" s="7">
        <f t="shared" si="5"/>
        <v>4</v>
      </c>
    </row>
    <row r="94" spans="1:15" ht="13.15" customHeight="1" x14ac:dyDescent="0.35">
      <c r="A94" s="5" t="s">
        <v>442</v>
      </c>
      <c r="B94" s="5" t="str">
        <f t="shared" si="6"/>
        <v>SPA21XXX</v>
      </c>
      <c r="C94" s="5" t="str">
        <f>VLOOKUP(A94,'[1]all anchovy'!$B:$C,2,FALSE)</f>
        <v xml:space="preserve">Global Pack trading 193 (Pty) ltd </v>
      </c>
      <c r="D94" s="5" t="s">
        <v>86</v>
      </c>
      <c r="N94" s="5">
        <f t="shared" si="7"/>
        <v>0</v>
      </c>
      <c r="O94" s="7">
        <f t="shared" si="5"/>
        <v>1</v>
      </c>
    </row>
    <row r="95" spans="1:15" ht="13.15" customHeight="1" x14ac:dyDescent="0.35">
      <c r="A95" s="5" t="s">
        <v>444</v>
      </c>
      <c r="B95" s="5" t="str">
        <f t="shared" si="6"/>
        <v>SPA21XXX</v>
      </c>
      <c r="C95" s="5" t="str">
        <f>VLOOKUP(A95,'[1]all anchovy'!$B:$C,2,FALSE)</f>
        <v>COASTAL TRAWLERS</v>
      </c>
      <c r="D95" s="5" t="s">
        <v>86</v>
      </c>
      <c r="N95" s="5">
        <f t="shared" si="7"/>
        <v>0</v>
      </c>
      <c r="O95" s="7">
        <f t="shared" si="5"/>
        <v>1</v>
      </c>
    </row>
  </sheetData>
  <sheetProtection algorithmName="SHA-512" hashValue="AP9B3XWLVnhczB/cnmB2+kdcxqOZxri29Izoaai9k7dcpVYKlkHI+DN+NuHYwMbGtZcz4s18oh4inl1Ax8hWTw==" saltValue="74Uo/Gw6m/Mdfo0IQULD/A==" spinCount="100000" sheet="1" objects="1" scenarios="1" select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75"/>
  <sheetViews>
    <sheetView topLeftCell="B1" workbookViewId="0">
      <selection activeCell="B1" sqref="A1:XFD1048576"/>
    </sheetView>
  </sheetViews>
  <sheetFormatPr defaultColWidth="22.08984375" defaultRowHeight="13.15" customHeight="1" x14ac:dyDescent="0.35"/>
  <cols>
    <col min="1" max="1" width="11.26953125" style="5" hidden="1" customWidth="1"/>
    <col min="2" max="2" width="11.26953125" style="5" customWidth="1"/>
    <col min="3" max="3" width="0" style="5" hidden="1" customWidth="1"/>
    <col min="4" max="4" width="14.81640625" style="5" bestFit="1" customWidth="1"/>
    <col min="5" max="5" width="19.7265625" style="5" bestFit="1" customWidth="1"/>
    <col min="6" max="6" width="22.08984375" style="5" bestFit="1" customWidth="1"/>
    <col min="7" max="7" width="17.54296875" style="5" bestFit="1" customWidth="1"/>
    <col min="8" max="8" width="23" style="5" bestFit="1" customWidth="1"/>
    <col min="9" max="9" width="26.1796875" style="5" bestFit="1" customWidth="1"/>
    <col min="10" max="10" width="24.26953125" style="5" bestFit="1" customWidth="1"/>
    <col min="11" max="11" width="31.453125" style="5" bestFit="1" customWidth="1"/>
    <col min="12" max="12" width="33.1796875" style="5" bestFit="1" customWidth="1"/>
    <col min="13" max="13" width="12.26953125" style="5" customWidth="1"/>
    <col min="14" max="14" width="14.453125" style="5" bestFit="1" customWidth="1"/>
    <col min="15" max="15" width="22.08984375" style="5"/>
    <col min="16" max="16" width="15.7265625" style="5" customWidth="1"/>
    <col min="17" max="17" width="26.08984375" style="5" customWidth="1"/>
    <col min="18" max="18" width="12.08984375" style="5" customWidth="1"/>
    <col min="19" max="19" width="5.7265625" style="5" customWidth="1"/>
    <col min="20" max="20" width="7.08984375" style="5" customWidth="1"/>
    <col min="21" max="21" width="6.6328125" style="5" customWidth="1"/>
    <col min="22" max="22" width="6.7265625" style="5" customWidth="1"/>
    <col min="23" max="16384" width="22.08984375" style="5"/>
  </cols>
  <sheetData>
    <row r="1" spans="1:19" ht="13.15" customHeight="1" x14ac:dyDescent="0.35">
      <c r="A1" s="1" t="s">
        <v>211</v>
      </c>
      <c r="B1" s="1" t="s">
        <v>721</v>
      </c>
      <c r="C1" s="1" t="s">
        <v>212</v>
      </c>
      <c r="D1" s="1" t="s">
        <v>213</v>
      </c>
      <c r="E1" s="1" t="s">
        <v>214</v>
      </c>
      <c r="F1" s="1" t="s">
        <v>0</v>
      </c>
      <c r="G1" s="1" t="s">
        <v>1</v>
      </c>
      <c r="H1" s="1" t="s">
        <v>2</v>
      </c>
      <c r="I1" s="1" t="s">
        <v>215</v>
      </c>
      <c r="J1" s="1" t="s">
        <v>3</v>
      </c>
      <c r="K1" s="1" t="s">
        <v>4</v>
      </c>
      <c r="L1" s="1" t="s">
        <v>718</v>
      </c>
      <c r="M1" s="2"/>
      <c r="N1" s="3" t="s">
        <v>84</v>
      </c>
      <c r="O1" s="3" t="s">
        <v>88</v>
      </c>
    </row>
    <row r="2" spans="1:19" ht="13.15" customHeight="1" x14ac:dyDescent="0.35">
      <c r="A2" s="5" t="s">
        <v>446</v>
      </c>
      <c r="B2" s="5" t="str">
        <f>REPLACE(A2,6,3,"XXX")</f>
        <v>SPA21XXX</v>
      </c>
      <c r="C2" s="5" t="str">
        <f>VLOOKUP(A2,'[1]all anchovy'!$B:$C,2,FALSE)</f>
        <v>SIHLANGENE FISHING (PTY) LTD</v>
      </c>
      <c r="D2" s="5" t="s">
        <v>87</v>
      </c>
      <c r="N2" s="5">
        <f>F2+(J2*L2)+H2</f>
        <v>0</v>
      </c>
      <c r="O2" s="7">
        <f t="shared" ref="O2:O33" si="0">IF(N2&lt;$R$4,$S$4,IF(N2&lt;$R$5,$S$5,IF(N2&lt;$R$6,$S$6,IF(N2&lt;$R$7,$S$7,IF(N2&lt;$R$8,$S$8,IF(N2&lt;$R$9,$S$9,IF(N2&lt;R10,S10,IF(N2&lt;R11,S11,IF(N2&lt;$R$12,$S$12,$S$13)))))))))</f>
        <v>1</v>
      </c>
      <c r="Q2" s="7" t="s">
        <v>720</v>
      </c>
      <c r="R2" s="8"/>
      <c r="S2" s="8"/>
    </row>
    <row r="3" spans="1:19" ht="13.15" customHeight="1" x14ac:dyDescent="0.35">
      <c r="A3" s="5" t="s">
        <v>448</v>
      </c>
      <c r="B3" s="5" t="str">
        <f t="shared" ref="B3:B66" si="1">REPLACE(A3,6,3,"XXX")</f>
        <v>SPA21XXX</v>
      </c>
      <c r="C3" s="5" t="str">
        <f>VLOOKUP(A3,'[1]all anchovy'!$B:$C,2,FALSE)</f>
        <v>Schooner View Fish Traders (Pty) Ltd</v>
      </c>
      <c r="D3" s="5" t="s">
        <v>87</v>
      </c>
      <c r="F3" s="5">
        <v>0</v>
      </c>
      <c r="G3" s="5">
        <v>-47837</v>
      </c>
      <c r="H3" s="5">
        <v>0</v>
      </c>
      <c r="I3" s="5">
        <v>0</v>
      </c>
      <c r="J3" s="5">
        <v>14.285714285714286</v>
      </c>
      <c r="K3" s="5">
        <v>14.285714285714286</v>
      </c>
      <c r="L3" s="5">
        <v>0</v>
      </c>
      <c r="N3" s="5">
        <f t="shared" ref="N3:N66" si="2">F3+(J3*L3)+H3</f>
        <v>0</v>
      </c>
      <c r="O3" s="7">
        <f t="shared" si="0"/>
        <v>1</v>
      </c>
      <c r="Q3" s="7"/>
      <c r="R3" s="8"/>
      <c r="S3" s="8"/>
    </row>
    <row r="4" spans="1:19" ht="13.15" customHeight="1" x14ac:dyDescent="0.35">
      <c r="A4" s="5" t="s">
        <v>450</v>
      </c>
      <c r="B4" s="5" t="str">
        <f t="shared" si="1"/>
        <v>SPA21XXX</v>
      </c>
      <c r="C4" s="5" t="str">
        <f>VLOOKUP(A4,'[1]all anchovy'!$B:$C,2,FALSE)</f>
        <v>Fishermen Community of Sea Vista (Pty) Ltd</v>
      </c>
      <c r="D4" s="5" t="s">
        <v>87</v>
      </c>
      <c r="F4" s="5">
        <v>0</v>
      </c>
      <c r="G4" s="5">
        <v>-56504</v>
      </c>
      <c r="H4" s="5">
        <v>0</v>
      </c>
      <c r="I4" s="5">
        <v>0</v>
      </c>
      <c r="J4" s="5">
        <v>28.571428571428573</v>
      </c>
      <c r="K4" s="5">
        <v>28.571428571428573</v>
      </c>
      <c r="L4" s="5">
        <v>0</v>
      </c>
      <c r="N4" s="5">
        <f t="shared" si="2"/>
        <v>0</v>
      </c>
      <c r="O4" s="7">
        <f t="shared" si="0"/>
        <v>1</v>
      </c>
      <c r="Q4" s="7" t="str">
        <f>"&gt;"&amp;R3&amp;" "&amp;"and"&amp;" "&amp;"&lt;"&amp;R4</f>
        <v>&gt; and &lt;1</v>
      </c>
      <c r="R4" s="8">
        <v>1</v>
      </c>
      <c r="S4" s="8">
        <v>1</v>
      </c>
    </row>
    <row r="5" spans="1:19" ht="13.15" customHeight="1" x14ac:dyDescent="0.35">
      <c r="A5" s="5" t="s">
        <v>452</v>
      </c>
      <c r="B5" s="5" t="str">
        <f t="shared" si="1"/>
        <v>SPA21XXX</v>
      </c>
      <c r="C5" s="5" t="str">
        <f>VLOOKUP(A5,'[1]all anchovy'!$B:$C,2,FALSE)</f>
        <v>Iqhawe Fishing (PTY) Ltd</v>
      </c>
      <c r="D5" s="5" t="s">
        <v>87</v>
      </c>
      <c r="F5" s="5">
        <v>0</v>
      </c>
      <c r="G5" s="5">
        <v>-56789</v>
      </c>
      <c r="H5" s="5">
        <v>0</v>
      </c>
      <c r="I5" s="5">
        <v>0</v>
      </c>
      <c r="J5" s="5">
        <v>14.285714285714286</v>
      </c>
      <c r="K5" s="5">
        <v>14.285714285714286</v>
      </c>
      <c r="L5" s="5">
        <v>0</v>
      </c>
      <c r="N5" s="5">
        <f t="shared" si="2"/>
        <v>0</v>
      </c>
      <c r="O5" s="7">
        <f t="shared" si="0"/>
        <v>1</v>
      </c>
      <c r="Q5" s="7" t="str">
        <f t="shared" ref="Q5:Q12" si="3">"&gt;="&amp;R4&amp;" "&amp;"and"&amp;" "&amp;"&lt;"&amp;R5</f>
        <v>&gt;=1 and &lt;5000</v>
      </c>
      <c r="R5" s="8">
        <v>5000</v>
      </c>
      <c r="S5" s="8">
        <v>2</v>
      </c>
    </row>
    <row r="6" spans="1:19" ht="13.15" customHeight="1" x14ac:dyDescent="0.35">
      <c r="A6" s="5" t="s">
        <v>453</v>
      </c>
      <c r="B6" s="5" t="str">
        <f t="shared" si="1"/>
        <v>SPA21XXX</v>
      </c>
      <c r="C6" s="5" t="str">
        <f>VLOOKUP(A6,'[1]all anchovy'!$B:$C,2,FALSE)</f>
        <v>AMAQHAWE ASELWANDLE (PTY) LTD</v>
      </c>
      <c r="D6" s="5" t="s">
        <v>87</v>
      </c>
      <c r="F6" s="5">
        <v>0</v>
      </c>
      <c r="G6" s="5">
        <v>-46400</v>
      </c>
      <c r="H6" s="5">
        <v>0</v>
      </c>
      <c r="I6" s="5">
        <v>0</v>
      </c>
      <c r="J6" s="5">
        <v>28.571428571428573</v>
      </c>
      <c r="K6" s="5">
        <v>14.285714285714286</v>
      </c>
      <c r="L6" s="5">
        <v>0</v>
      </c>
      <c r="N6" s="5">
        <f t="shared" si="2"/>
        <v>0</v>
      </c>
      <c r="O6" s="7">
        <f t="shared" si="0"/>
        <v>1</v>
      </c>
      <c r="Q6" s="7" t="str">
        <f t="shared" si="3"/>
        <v>&gt;=5000 and &lt;10000</v>
      </c>
      <c r="R6" s="8">
        <v>10000</v>
      </c>
      <c r="S6" s="8">
        <v>3</v>
      </c>
    </row>
    <row r="7" spans="1:19" ht="13.15" customHeight="1" x14ac:dyDescent="0.35">
      <c r="A7" s="5" t="s">
        <v>455</v>
      </c>
      <c r="B7" s="5" t="str">
        <f t="shared" si="1"/>
        <v>SPA21XXX</v>
      </c>
      <c r="C7" s="5" t="str">
        <f>VLOOKUP(A7,'[1]all anchovy'!$B:$C,2,FALSE)</f>
        <v>MAMLAMBO FISHING (PTY) LTD</v>
      </c>
      <c r="D7" s="5" t="s">
        <v>87</v>
      </c>
      <c r="F7" s="5">
        <v>0</v>
      </c>
      <c r="G7" s="5">
        <v>-58478</v>
      </c>
      <c r="H7" s="5">
        <v>0</v>
      </c>
      <c r="I7" s="5">
        <v>0</v>
      </c>
      <c r="J7" s="5">
        <v>14.285714285714286</v>
      </c>
      <c r="K7" s="5">
        <v>14.285714285714286</v>
      </c>
      <c r="L7" s="5">
        <v>0</v>
      </c>
      <c r="N7" s="5">
        <f t="shared" si="2"/>
        <v>0</v>
      </c>
      <c r="O7" s="7">
        <f t="shared" si="0"/>
        <v>1</v>
      </c>
      <c r="Q7" s="7" t="str">
        <f t="shared" si="3"/>
        <v>&gt;=10000 and &lt;25000</v>
      </c>
      <c r="R7" s="8">
        <v>25000</v>
      </c>
      <c r="S7" s="8">
        <v>4</v>
      </c>
    </row>
    <row r="8" spans="1:19" ht="13.15" customHeight="1" x14ac:dyDescent="0.35">
      <c r="A8" s="5" t="s">
        <v>457</v>
      </c>
      <c r="B8" s="5" t="str">
        <f t="shared" si="1"/>
        <v>SPA21XXX</v>
      </c>
      <c r="C8" s="5" t="str">
        <f>VLOOKUP(A8,'[1]all anchovy'!$B:$C,2,FALSE)</f>
        <v>Uvimba Trading and Supplies (Pty) Ltd</v>
      </c>
      <c r="D8" s="5" t="s">
        <v>87</v>
      </c>
      <c r="F8" s="5">
        <v>0</v>
      </c>
      <c r="G8" s="5">
        <v>-74255</v>
      </c>
      <c r="H8" s="5">
        <v>0</v>
      </c>
      <c r="I8" s="5">
        <v>0</v>
      </c>
      <c r="J8" s="5">
        <v>100</v>
      </c>
      <c r="K8" s="5">
        <v>77.428571428571431</v>
      </c>
      <c r="L8" s="5">
        <v>0</v>
      </c>
      <c r="N8" s="5">
        <f t="shared" si="2"/>
        <v>0</v>
      </c>
      <c r="O8" s="7">
        <f t="shared" si="0"/>
        <v>1</v>
      </c>
      <c r="Q8" s="7" t="str">
        <f t="shared" si="3"/>
        <v>&gt;=25000 and &lt;50000</v>
      </c>
      <c r="R8" s="8">
        <v>50000</v>
      </c>
      <c r="S8" s="8">
        <v>5</v>
      </c>
    </row>
    <row r="9" spans="1:19" ht="13.15" customHeight="1" x14ac:dyDescent="0.35">
      <c r="A9" s="5" t="s">
        <v>458</v>
      </c>
      <c r="B9" s="5" t="str">
        <f t="shared" si="1"/>
        <v>SPA21XXX</v>
      </c>
      <c r="C9" s="5" t="str">
        <f>VLOOKUP(A9,'[1]all anchovy'!$B:$C,2,FALSE)</f>
        <v xml:space="preserve">Hook and line fresh (pty)ltd </v>
      </c>
      <c r="D9" s="5" t="s">
        <v>87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N9" s="5">
        <f t="shared" si="2"/>
        <v>0</v>
      </c>
      <c r="O9" s="7">
        <f t="shared" si="0"/>
        <v>1</v>
      </c>
      <c r="Q9" s="7" t="str">
        <f t="shared" si="3"/>
        <v>&gt;=50000 and &lt;100000</v>
      </c>
      <c r="R9" s="8">
        <v>100000</v>
      </c>
      <c r="S9" s="8">
        <v>6</v>
      </c>
    </row>
    <row r="10" spans="1:19" ht="13.15" customHeight="1" x14ac:dyDescent="0.35">
      <c r="A10" s="5" t="s">
        <v>459</v>
      </c>
      <c r="B10" s="5" t="str">
        <f t="shared" si="1"/>
        <v>SPA21XXX</v>
      </c>
      <c r="C10" s="5" t="str">
        <f>VLOOKUP(A10,'[1]all anchovy'!$B:$C,2,FALSE)</f>
        <v>Decon foods (Pty) Ltd</v>
      </c>
      <c r="D10" s="5" t="s">
        <v>87</v>
      </c>
      <c r="F10" s="5">
        <v>23</v>
      </c>
      <c r="G10" s="5">
        <v>5961</v>
      </c>
      <c r="H10" s="5">
        <v>0</v>
      </c>
      <c r="I10" s="5">
        <v>0</v>
      </c>
      <c r="J10" s="5">
        <v>285.71428571428572</v>
      </c>
      <c r="K10" s="5">
        <v>28.571428571428573</v>
      </c>
      <c r="L10" s="5">
        <v>0</v>
      </c>
      <c r="N10" s="5">
        <f t="shared" si="2"/>
        <v>23</v>
      </c>
      <c r="O10" s="7">
        <f t="shared" si="0"/>
        <v>2</v>
      </c>
      <c r="Q10" s="7" t="str">
        <f t="shared" si="3"/>
        <v>&gt;=100000 and &lt;250000</v>
      </c>
      <c r="R10" s="8">
        <v>250000</v>
      </c>
      <c r="S10" s="8">
        <v>7</v>
      </c>
    </row>
    <row r="11" spans="1:19" ht="13.15" customHeight="1" x14ac:dyDescent="0.35">
      <c r="A11" s="5" t="s">
        <v>460</v>
      </c>
      <c r="B11" s="5" t="str">
        <f t="shared" si="1"/>
        <v>SPA21XXX</v>
      </c>
      <c r="C11" s="5" t="str">
        <f>VLOOKUP(A11,'[1]all anchovy'!$B:$C,2,FALSE)</f>
        <v>G and G Fisheries</v>
      </c>
      <c r="D11" s="5" t="s">
        <v>87</v>
      </c>
      <c r="F11" s="5">
        <v>278638</v>
      </c>
      <c r="G11" s="5">
        <v>3336798</v>
      </c>
      <c r="H11" s="5">
        <v>600000</v>
      </c>
      <c r="I11" s="5">
        <v>600000</v>
      </c>
      <c r="K11" s="5">
        <v>100</v>
      </c>
      <c r="N11" s="5">
        <f t="shared" si="2"/>
        <v>878638</v>
      </c>
      <c r="O11" s="7">
        <f t="shared" si="0"/>
        <v>9</v>
      </c>
      <c r="Q11" s="7" t="str">
        <f t="shared" si="3"/>
        <v>&gt;=250000 and &lt;500000</v>
      </c>
      <c r="R11" s="8">
        <v>500000</v>
      </c>
      <c r="S11" s="8">
        <v>8</v>
      </c>
    </row>
    <row r="12" spans="1:19" ht="13.15" customHeight="1" x14ac:dyDescent="0.35">
      <c r="A12" s="5" t="s">
        <v>461</v>
      </c>
      <c r="B12" s="5" t="str">
        <f t="shared" si="1"/>
        <v>SPA21XXX</v>
      </c>
      <c r="C12" s="5" t="str">
        <f>VLOOKUP(A12,'[1]all anchovy'!$B:$C,2,FALSE)</f>
        <v>Chinafric Fishing (Pty) Ltd</v>
      </c>
      <c r="D12" s="5" t="s">
        <v>87</v>
      </c>
      <c r="F12" s="5">
        <v>0</v>
      </c>
      <c r="G12" s="5">
        <v>-890390</v>
      </c>
      <c r="H12" s="5">
        <v>0</v>
      </c>
      <c r="I12" s="5">
        <v>0</v>
      </c>
      <c r="J12" s="5">
        <v>142.85714285714286</v>
      </c>
      <c r="K12" s="5">
        <v>14.285714285714286</v>
      </c>
      <c r="L12" s="5">
        <v>0</v>
      </c>
      <c r="N12" s="5">
        <f t="shared" si="2"/>
        <v>0</v>
      </c>
      <c r="O12" s="7">
        <f t="shared" si="0"/>
        <v>1</v>
      </c>
      <c r="Q12" s="7" t="str">
        <f t="shared" si="3"/>
        <v>&gt;=500000 and &lt;1000000</v>
      </c>
      <c r="R12" s="8">
        <v>1000000</v>
      </c>
      <c r="S12" s="8">
        <v>9</v>
      </c>
    </row>
    <row r="13" spans="1:19" ht="13.15" customHeight="1" x14ac:dyDescent="0.35">
      <c r="A13" s="5" t="s">
        <v>462</v>
      </c>
      <c r="B13" s="5" t="str">
        <f t="shared" si="1"/>
        <v>SPA21XXX</v>
      </c>
      <c r="C13" s="5" t="str">
        <f>VLOOKUP(A13,'[1]all anchovy'!$B:$C,2,FALSE)</f>
        <v>MJLN GROUP (PTY) LTD</v>
      </c>
      <c r="D13" s="5" t="s">
        <v>87</v>
      </c>
      <c r="N13" s="5">
        <f t="shared" si="2"/>
        <v>0</v>
      </c>
      <c r="O13" s="7">
        <f t="shared" si="0"/>
        <v>1</v>
      </c>
      <c r="Q13" s="7" t="str">
        <f>"&gt;="&amp;" "&amp;R12</f>
        <v>&gt;= 1000000</v>
      </c>
      <c r="R13" s="8"/>
      <c r="S13" s="8">
        <v>10</v>
      </c>
    </row>
    <row r="14" spans="1:19" ht="13.15" customHeight="1" x14ac:dyDescent="0.35">
      <c r="A14" s="5" t="s">
        <v>463</v>
      </c>
      <c r="B14" s="5" t="str">
        <f t="shared" si="1"/>
        <v>SPA21XXX</v>
      </c>
      <c r="C14" s="5" t="str">
        <f>VLOOKUP(A14,'[1]all anchovy'!$B:$C,2,FALSE)</f>
        <v>Mohzeen Trading (Pty) Ltd</v>
      </c>
      <c r="D14" s="5" t="s">
        <v>87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N14" s="5">
        <f t="shared" si="2"/>
        <v>0</v>
      </c>
      <c r="O14" s="7">
        <f t="shared" si="0"/>
        <v>1</v>
      </c>
    </row>
    <row r="15" spans="1:19" ht="13.15" customHeight="1" x14ac:dyDescent="0.35">
      <c r="A15" s="5" t="s">
        <v>464</v>
      </c>
      <c r="B15" s="5" t="str">
        <f t="shared" si="1"/>
        <v>SPA21XXX</v>
      </c>
      <c r="C15" s="5" t="str">
        <f>VLOOKUP(A15,'[1]all anchovy'!$B:$C,2,FALSE)</f>
        <v>Thalassa Investments (Pty) Ltd</v>
      </c>
      <c r="D15" s="5" t="s">
        <v>87</v>
      </c>
      <c r="F15" s="5">
        <v>4054</v>
      </c>
      <c r="G15" s="5">
        <v>-257402</v>
      </c>
      <c r="H15" s="5">
        <v>0</v>
      </c>
      <c r="I15" s="5">
        <v>0</v>
      </c>
      <c r="J15" s="5">
        <v>57.142857142857146</v>
      </c>
      <c r="K15" s="5">
        <v>14.285714285714286</v>
      </c>
      <c r="L15" s="5">
        <v>0</v>
      </c>
      <c r="N15" s="5">
        <f t="shared" si="2"/>
        <v>4054</v>
      </c>
      <c r="O15" s="7">
        <f t="shared" si="0"/>
        <v>2</v>
      </c>
    </row>
    <row r="16" spans="1:19" ht="13.15" customHeight="1" x14ac:dyDescent="0.35">
      <c r="A16" s="5" t="s">
        <v>465</v>
      </c>
      <c r="B16" s="5" t="str">
        <f t="shared" si="1"/>
        <v>SPA21XXX</v>
      </c>
      <c r="C16" s="5" t="str">
        <f>VLOOKUP(A16,'[1]all anchovy'!$B:$C,2,FALSE)</f>
        <v>MCR Fishing (Pty) Ltd</v>
      </c>
      <c r="D16" s="5" t="s">
        <v>87</v>
      </c>
      <c r="N16" s="5">
        <f t="shared" si="2"/>
        <v>0</v>
      </c>
      <c r="O16" s="7">
        <f t="shared" si="0"/>
        <v>1</v>
      </c>
    </row>
    <row r="17" spans="1:15" ht="13.15" customHeight="1" x14ac:dyDescent="0.35">
      <c r="A17" s="5" t="s">
        <v>467</v>
      </c>
      <c r="B17" s="5" t="str">
        <f t="shared" si="1"/>
        <v>SPA21XXX</v>
      </c>
      <c r="C17" s="5" t="str">
        <f>VLOOKUP(A17,'[1]all anchovy'!$B:$C,2,FALSE)</f>
        <v>L and A Empire Holdings (Pty) Ltd</v>
      </c>
      <c r="D17" s="5" t="s">
        <v>87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N17" s="5">
        <f t="shared" si="2"/>
        <v>0</v>
      </c>
      <c r="O17" s="7">
        <f t="shared" si="0"/>
        <v>1</v>
      </c>
    </row>
    <row r="18" spans="1:15" ht="13.15" customHeight="1" x14ac:dyDescent="0.35">
      <c r="A18" s="5" t="s">
        <v>469</v>
      </c>
      <c r="B18" s="5" t="str">
        <f t="shared" si="1"/>
        <v>SPA21XXX</v>
      </c>
      <c r="C18" s="5" t="str">
        <f>VLOOKUP(A18,'[1]all anchovy'!$B:$C,2,FALSE)</f>
        <v>WESTSHORE FISHING (PTY) LTD</v>
      </c>
      <c r="D18" s="5" t="s">
        <v>87</v>
      </c>
      <c r="F18" s="5">
        <v>0</v>
      </c>
      <c r="G18" s="5">
        <v>-308569</v>
      </c>
      <c r="H18" s="5">
        <v>0</v>
      </c>
      <c r="I18" s="5">
        <v>0</v>
      </c>
      <c r="J18" s="5">
        <v>100</v>
      </c>
      <c r="K18" s="5">
        <v>100</v>
      </c>
      <c r="L18" s="5">
        <v>0</v>
      </c>
      <c r="N18" s="5">
        <f t="shared" si="2"/>
        <v>0</v>
      </c>
      <c r="O18" s="7">
        <f t="shared" si="0"/>
        <v>1</v>
      </c>
    </row>
    <row r="19" spans="1:15" ht="13.15" customHeight="1" x14ac:dyDescent="0.35">
      <c r="A19" s="5" t="s">
        <v>470</v>
      </c>
      <c r="B19" s="5" t="str">
        <f t="shared" si="1"/>
        <v>SPA21XXX</v>
      </c>
      <c r="C19" s="5" t="str">
        <f>VLOOKUP(A19,'[1]all anchovy'!$B:$C,2,FALSE)</f>
        <v>Witsands Fishing CC</v>
      </c>
      <c r="D19" s="5" t="s">
        <v>87</v>
      </c>
      <c r="N19" s="5">
        <f t="shared" si="2"/>
        <v>0</v>
      </c>
      <c r="O19" s="7">
        <f t="shared" si="0"/>
        <v>1</v>
      </c>
    </row>
    <row r="20" spans="1:15" ht="13.15" customHeight="1" x14ac:dyDescent="0.35">
      <c r="A20" s="5" t="s">
        <v>471</v>
      </c>
      <c r="B20" s="5" t="str">
        <f t="shared" si="1"/>
        <v>SPA21XXX</v>
      </c>
      <c r="C20" s="5" t="str">
        <f>VLOOKUP(A20,'[1]all anchovy'!$B:$C,2,FALSE)</f>
        <v>LCMCM (PTY) LTD</v>
      </c>
      <c r="D20" s="5" t="s">
        <v>87</v>
      </c>
      <c r="N20" s="5">
        <f t="shared" si="2"/>
        <v>0</v>
      </c>
      <c r="O20" s="7">
        <f t="shared" si="0"/>
        <v>1</v>
      </c>
    </row>
    <row r="21" spans="1:15" ht="13.15" customHeight="1" x14ac:dyDescent="0.35">
      <c r="A21" s="5" t="s">
        <v>472</v>
      </c>
      <c r="B21" s="5" t="str">
        <f t="shared" si="1"/>
        <v>SPA21XXX</v>
      </c>
      <c r="C21" s="5" t="str">
        <f>VLOOKUP(A21,'[1]all anchovy'!$B:$C,2,FALSE)</f>
        <v xml:space="preserve">All Seas Fishing </v>
      </c>
      <c r="D21" s="5" t="s">
        <v>87</v>
      </c>
      <c r="N21" s="5">
        <f t="shared" si="2"/>
        <v>0</v>
      </c>
      <c r="O21" s="7">
        <f t="shared" si="0"/>
        <v>1</v>
      </c>
    </row>
    <row r="22" spans="1:15" ht="13.15" customHeight="1" x14ac:dyDescent="0.35">
      <c r="A22" s="5" t="s">
        <v>474</v>
      </c>
      <c r="B22" s="5" t="str">
        <f t="shared" si="1"/>
        <v>SPA21XXX</v>
      </c>
      <c r="C22" s="5" t="str">
        <f>VLOOKUP(A22,'[1]all anchovy'!$B:$C,2,FALSE)</f>
        <v>La Vie Seafood Products (Pty) Ltd</v>
      </c>
      <c r="D22" s="5" t="s">
        <v>87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N22" s="5">
        <f t="shared" si="2"/>
        <v>0</v>
      </c>
      <c r="O22" s="7">
        <f t="shared" si="0"/>
        <v>1</v>
      </c>
    </row>
    <row r="23" spans="1:15" ht="13.15" customHeight="1" x14ac:dyDescent="0.35">
      <c r="A23" s="5" t="s">
        <v>475</v>
      </c>
      <c r="B23" s="5" t="str">
        <f t="shared" si="1"/>
        <v>SPA21XXX</v>
      </c>
      <c r="C23" s="5" t="str">
        <f>VLOOKUP(A23,'[1]all anchovy'!$B:$C,2,FALSE)</f>
        <v>Algoaspace (Pty)Ltd</v>
      </c>
      <c r="D23" s="5" t="s">
        <v>87</v>
      </c>
      <c r="N23" s="5">
        <f t="shared" si="2"/>
        <v>0</v>
      </c>
      <c r="O23" s="7">
        <f t="shared" si="0"/>
        <v>1</v>
      </c>
    </row>
    <row r="24" spans="1:15" ht="13.15" customHeight="1" x14ac:dyDescent="0.35">
      <c r="A24" s="5" t="s">
        <v>476</v>
      </c>
      <c r="B24" s="5" t="str">
        <f t="shared" si="1"/>
        <v>SPA21XXX</v>
      </c>
      <c r="C24" s="5" t="str">
        <f>VLOOKUP(A24,'[1]all anchovy'!$B:$C,2,FALSE)</f>
        <v>Ukudoba Marine (Pty) Ltd</v>
      </c>
      <c r="D24" s="5" t="s">
        <v>87</v>
      </c>
      <c r="N24" s="5">
        <f t="shared" si="2"/>
        <v>0</v>
      </c>
      <c r="O24" s="7">
        <f t="shared" si="0"/>
        <v>1</v>
      </c>
    </row>
    <row r="25" spans="1:15" ht="13.15" customHeight="1" x14ac:dyDescent="0.35">
      <c r="A25" s="5" t="s">
        <v>477</v>
      </c>
      <c r="B25" s="5" t="str">
        <f t="shared" si="1"/>
        <v>SPA21XXX</v>
      </c>
      <c r="C25" s="5" t="str">
        <f>VLOOKUP(A25,'[1]all anchovy'!$B:$C,2,FALSE)</f>
        <v>Zwembesi Farm (Pty) Ltd</v>
      </c>
      <c r="D25" s="5" t="s">
        <v>87</v>
      </c>
      <c r="G25" s="5">
        <v>-3137424</v>
      </c>
      <c r="J25" s="5">
        <v>107.5</v>
      </c>
      <c r="K25" s="5">
        <v>5.5714285714285712</v>
      </c>
      <c r="N25" s="5">
        <f t="shared" si="2"/>
        <v>0</v>
      </c>
      <c r="O25" s="7">
        <f t="shared" si="0"/>
        <v>1</v>
      </c>
    </row>
    <row r="26" spans="1:15" ht="13.15" customHeight="1" x14ac:dyDescent="0.35">
      <c r="A26" s="5" t="s">
        <v>479</v>
      </c>
      <c r="B26" s="5" t="str">
        <f t="shared" si="1"/>
        <v>SPA21XXX</v>
      </c>
      <c r="C26" s="5" t="str">
        <f>VLOOKUP(A26,'[1]all anchovy'!$B:$C,2,FALSE)</f>
        <v>Ulwandle Lwethu Fishing CC</v>
      </c>
      <c r="D26" s="5" t="s">
        <v>87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N26" s="5">
        <f t="shared" si="2"/>
        <v>0</v>
      </c>
      <c r="O26" s="7">
        <f t="shared" si="0"/>
        <v>1</v>
      </c>
    </row>
    <row r="27" spans="1:15" ht="13.15" customHeight="1" x14ac:dyDescent="0.35">
      <c r="A27" s="5" t="s">
        <v>481</v>
      </c>
      <c r="B27" s="5" t="str">
        <f t="shared" si="1"/>
        <v>SPA21XXX</v>
      </c>
      <c r="C27" s="5" t="str">
        <f>VLOOKUP(A27,'[1]all anchovy'!$B:$C,2,FALSE)</f>
        <v>Lateral Anchor Brands (Pty) Ltd</v>
      </c>
      <c r="D27" s="5" t="s">
        <v>87</v>
      </c>
      <c r="N27" s="5">
        <f t="shared" si="2"/>
        <v>0</v>
      </c>
      <c r="O27" s="7">
        <f t="shared" si="0"/>
        <v>1</v>
      </c>
    </row>
    <row r="28" spans="1:15" ht="13.15" customHeight="1" x14ac:dyDescent="0.35">
      <c r="A28" s="5" t="s">
        <v>482</v>
      </c>
      <c r="B28" s="5" t="str">
        <f t="shared" si="1"/>
        <v>SPA21XXX</v>
      </c>
      <c r="C28" s="5" t="str">
        <f>VLOOKUP(A28,'[1]all anchovy'!$B:$C,2,FALSE)</f>
        <v>Go Fish Enterprises (Pty) Ltd</v>
      </c>
      <c r="D28" s="5" t="s">
        <v>87</v>
      </c>
      <c r="N28" s="5">
        <f t="shared" si="2"/>
        <v>0</v>
      </c>
      <c r="O28" s="7">
        <f t="shared" si="0"/>
        <v>1</v>
      </c>
    </row>
    <row r="29" spans="1:15" ht="13.15" customHeight="1" x14ac:dyDescent="0.35">
      <c r="A29" s="5" t="s">
        <v>483</v>
      </c>
      <c r="B29" s="5" t="str">
        <f t="shared" si="1"/>
        <v>SPA21XXX</v>
      </c>
      <c r="C29" s="5" t="str">
        <f>VLOOKUP(A29,'[1]all anchovy'!$B:$C,2,FALSE)</f>
        <v>Dikela Holdings (PTY) LTD</v>
      </c>
      <c r="D29" s="5" t="s">
        <v>87</v>
      </c>
      <c r="N29" s="5">
        <f t="shared" si="2"/>
        <v>0</v>
      </c>
      <c r="O29" s="7">
        <f t="shared" si="0"/>
        <v>1</v>
      </c>
    </row>
    <row r="30" spans="1:15" ht="13.15" customHeight="1" x14ac:dyDescent="0.35">
      <c r="A30" s="5" t="s">
        <v>485</v>
      </c>
      <c r="B30" s="5" t="str">
        <f t="shared" si="1"/>
        <v>SPA21XXX</v>
      </c>
      <c r="C30" s="5" t="str">
        <f>VLOOKUP(A30,'[1]all anchovy'!$B:$C,2,FALSE)</f>
        <v>TRADE WIND TRADING (PTY) LTD</v>
      </c>
      <c r="D30" s="5" t="s">
        <v>87</v>
      </c>
      <c r="N30" s="5">
        <f t="shared" si="2"/>
        <v>0</v>
      </c>
      <c r="O30" s="7">
        <f t="shared" si="0"/>
        <v>1</v>
      </c>
    </row>
    <row r="31" spans="1:15" ht="13.15" customHeight="1" x14ac:dyDescent="0.35">
      <c r="A31" s="5" t="s">
        <v>487</v>
      </c>
      <c r="B31" s="5" t="str">
        <f t="shared" si="1"/>
        <v>SPA21XXX</v>
      </c>
      <c r="C31" s="5" t="str">
        <f>VLOOKUP(A31,'[1]all anchovy'!$B:$C,2,FALSE)</f>
        <v>Dormex 149 (Pty) Ltd</v>
      </c>
      <c r="D31" s="5" t="s">
        <v>87</v>
      </c>
      <c r="F31" s="5">
        <v>0</v>
      </c>
      <c r="G31" s="5">
        <v>-152247</v>
      </c>
      <c r="H31" s="5">
        <v>0</v>
      </c>
      <c r="I31" s="5">
        <v>0</v>
      </c>
      <c r="J31" s="5">
        <v>21.428571428571427</v>
      </c>
      <c r="K31" s="5">
        <v>0</v>
      </c>
      <c r="L31" s="5">
        <v>0</v>
      </c>
      <c r="N31" s="5">
        <f t="shared" si="2"/>
        <v>0</v>
      </c>
      <c r="O31" s="7">
        <f t="shared" si="0"/>
        <v>1</v>
      </c>
    </row>
    <row r="32" spans="1:15" ht="13.15" customHeight="1" x14ac:dyDescent="0.35">
      <c r="A32" s="5" t="s">
        <v>488</v>
      </c>
      <c r="B32" s="5" t="str">
        <f t="shared" si="1"/>
        <v>SPA21XXX</v>
      </c>
      <c r="C32" s="5" t="str">
        <f>VLOOKUP(A32,'[1]all anchovy'!$B:$C,2,FALSE)</f>
        <v>Umfana Fishing</v>
      </c>
      <c r="D32" s="5" t="s">
        <v>87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N32" s="5">
        <f t="shared" si="2"/>
        <v>0</v>
      </c>
      <c r="O32" s="7">
        <f t="shared" si="0"/>
        <v>1</v>
      </c>
    </row>
    <row r="33" spans="1:15" ht="13.15" customHeight="1" x14ac:dyDescent="0.35">
      <c r="A33" s="5" t="s">
        <v>489</v>
      </c>
      <c r="B33" s="5" t="str">
        <f t="shared" si="1"/>
        <v>SPA21XXX</v>
      </c>
      <c r="C33" s="5" t="str">
        <f>VLOOKUP(A33,'[1]all anchovy'!$B:$C,2,FALSE)</f>
        <v>FNT Enterprises (Pty) Ltd</v>
      </c>
      <c r="D33" s="5" t="s">
        <v>87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N33" s="5">
        <f t="shared" si="2"/>
        <v>0</v>
      </c>
      <c r="O33" s="7">
        <f t="shared" si="0"/>
        <v>1</v>
      </c>
    </row>
    <row r="34" spans="1:15" ht="13.15" customHeight="1" x14ac:dyDescent="0.35">
      <c r="A34" s="5" t="s">
        <v>491</v>
      </c>
      <c r="B34" s="5" t="str">
        <f t="shared" si="1"/>
        <v>SPA21XXX</v>
      </c>
      <c r="C34" s="5" t="str">
        <f>VLOOKUP(A34,'[1]all anchovy'!$B:$C,2,FALSE)</f>
        <v>Camissa Fishing (Pty)Ltd</v>
      </c>
      <c r="D34" s="5" t="s">
        <v>87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N34" s="5">
        <f t="shared" si="2"/>
        <v>0</v>
      </c>
      <c r="O34" s="7">
        <f t="shared" ref="O34:O65" si="4">IF(N34&lt;$R$4,$S$4,IF(N34&lt;$R$5,$S$5,IF(N34&lt;$R$6,$S$6,IF(N34&lt;$R$7,$S$7,IF(N34&lt;$R$8,$S$8,IF(N34&lt;$R$9,$S$9,IF(N34&lt;R42,S42,IF(N34&lt;R43,S43,IF(N34&lt;$R$12,$S$12,$S$13)))))))))</f>
        <v>1</v>
      </c>
    </row>
    <row r="35" spans="1:15" ht="13.15" customHeight="1" x14ac:dyDescent="0.35">
      <c r="A35" s="5" t="s">
        <v>493</v>
      </c>
      <c r="B35" s="5" t="str">
        <f t="shared" si="1"/>
        <v>SPA21XXX</v>
      </c>
      <c r="C35" s="5" t="str">
        <f>VLOOKUP(A35,'[1]all anchovy'!$B:$C,2,FALSE)</f>
        <v>GAIA FSHING (PTY) LTD</v>
      </c>
      <c r="D35" s="5" t="s">
        <v>87</v>
      </c>
      <c r="N35" s="5">
        <f t="shared" si="2"/>
        <v>0</v>
      </c>
      <c r="O35" s="7">
        <f t="shared" si="4"/>
        <v>1</v>
      </c>
    </row>
    <row r="36" spans="1:15" ht="13.15" customHeight="1" x14ac:dyDescent="0.35">
      <c r="A36" s="5" t="s">
        <v>495</v>
      </c>
      <c r="B36" s="5" t="str">
        <f t="shared" si="1"/>
        <v>SPA21XXX</v>
      </c>
      <c r="C36" s="5" t="str">
        <f>VLOOKUP(A36,'[1]all anchovy'!$B:$C,2,FALSE)</f>
        <v>Afro Fishing Pty Ltd</v>
      </c>
      <c r="D36" s="5" t="s">
        <v>87</v>
      </c>
      <c r="F36" s="5">
        <v>62343985</v>
      </c>
      <c r="G36" s="5">
        <v>171465295</v>
      </c>
      <c r="H36" s="5">
        <v>70870000</v>
      </c>
      <c r="I36" s="5">
        <v>35562355</v>
      </c>
      <c r="J36" s="5">
        <v>1670</v>
      </c>
      <c r="K36" s="5">
        <v>37.017857142857146</v>
      </c>
      <c r="L36" s="5">
        <v>0</v>
      </c>
      <c r="N36" s="5">
        <f t="shared" si="2"/>
        <v>133213985</v>
      </c>
      <c r="O36" s="7">
        <f t="shared" si="4"/>
        <v>10</v>
      </c>
    </row>
    <row r="37" spans="1:15" ht="13.15" customHeight="1" x14ac:dyDescent="0.35">
      <c r="A37" s="5" t="s">
        <v>496</v>
      </c>
      <c r="B37" s="5" t="str">
        <f t="shared" si="1"/>
        <v>SPA21XXX</v>
      </c>
      <c r="C37" s="5" t="str">
        <f>VLOOKUP(A37,'[1]all anchovy'!$B:$C,2,FALSE)</f>
        <v>WALMER SARDINE PROCESSORS (Pty) Ltd</v>
      </c>
      <c r="D37" s="5" t="s">
        <v>87</v>
      </c>
      <c r="N37" s="5">
        <f t="shared" si="2"/>
        <v>0</v>
      </c>
      <c r="O37" s="7">
        <f t="shared" si="4"/>
        <v>1</v>
      </c>
    </row>
    <row r="38" spans="1:15" ht="13.15" customHeight="1" x14ac:dyDescent="0.35">
      <c r="A38" s="5" t="s">
        <v>497</v>
      </c>
      <c r="B38" s="5" t="str">
        <f t="shared" si="1"/>
        <v>SPA21XXX</v>
      </c>
      <c r="C38" s="5" t="str">
        <f>VLOOKUP(A38,'[1]all anchovy'!$B:$C,2,FALSE)</f>
        <v>Mossfish</v>
      </c>
      <c r="D38" s="5" t="s">
        <v>87</v>
      </c>
      <c r="N38" s="5">
        <f t="shared" si="2"/>
        <v>0</v>
      </c>
      <c r="O38" s="7">
        <f t="shared" si="4"/>
        <v>1</v>
      </c>
    </row>
    <row r="39" spans="1:15" ht="13.15" customHeight="1" x14ac:dyDescent="0.35">
      <c r="A39" s="5" t="s">
        <v>498</v>
      </c>
      <c r="B39" s="5" t="str">
        <f t="shared" si="1"/>
        <v>SPA21XXX</v>
      </c>
      <c r="C39" s="5" t="str">
        <f>VLOOKUP(A39,'[1]all anchovy'!$B:$C,2,FALSE)</f>
        <v>Khanyisile Fishing (Pty) Ltd</v>
      </c>
      <c r="D39" s="5" t="s">
        <v>87</v>
      </c>
      <c r="F39" s="5">
        <v>879170</v>
      </c>
      <c r="G39" s="5">
        <v>10131407</v>
      </c>
      <c r="H39" s="5">
        <v>5107540</v>
      </c>
      <c r="I39" s="5">
        <v>0</v>
      </c>
      <c r="J39" s="5">
        <v>120</v>
      </c>
      <c r="K39" s="5">
        <v>9.0909090909090917</v>
      </c>
      <c r="N39" s="5">
        <f t="shared" si="2"/>
        <v>5986710</v>
      </c>
      <c r="O39" s="7">
        <f t="shared" si="4"/>
        <v>10</v>
      </c>
    </row>
    <row r="40" spans="1:15" ht="13.15" customHeight="1" x14ac:dyDescent="0.35">
      <c r="A40" s="5" t="s">
        <v>499</v>
      </c>
      <c r="B40" s="5" t="str">
        <f t="shared" si="1"/>
        <v>SPA21XXX</v>
      </c>
      <c r="C40" s="5" t="str">
        <f>VLOOKUP(A40,'[1]all anchovy'!$B:$C,2,FALSE)</f>
        <v>PLAN SEA (PTY) LTD</v>
      </c>
      <c r="D40" s="5" t="s">
        <v>87</v>
      </c>
      <c r="N40" s="5">
        <f t="shared" si="2"/>
        <v>0</v>
      </c>
      <c r="O40" s="7">
        <f t="shared" si="4"/>
        <v>1</v>
      </c>
    </row>
    <row r="41" spans="1:15" ht="13.15" customHeight="1" x14ac:dyDescent="0.35">
      <c r="A41" s="5" t="s">
        <v>501</v>
      </c>
      <c r="B41" s="5" t="str">
        <f t="shared" si="1"/>
        <v>SPA21XXX</v>
      </c>
      <c r="C41" s="5" t="str">
        <f>VLOOKUP(A41,'[1]all anchovy'!$B:$C,2,FALSE)</f>
        <v>Walker Bay Pelagies</v>
      </c>
      <c r="D41" s="5" t="s">
        <v>87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N41" s="5">
        <f t="shared" si="2"/>
        <v>0</v>
      </c>
      <c r="O41" s="7">
        <f t="shared" si="4"/>
        <v>1</v>
      </c>
    </row>
    <row r="42" spans="1:15" ht="13.15" customHeight="1" x14ac:dyDescent="0.35">
      <c r="A42" s="5" t="s">
        <v>502</v>
      </c>
      <c r="B42" s="5" t="str">
        <f t="shared" si="1"/>
        <v>SPA21XXX</v>
      </c>
      <c r="C42" s="5" t="str">
        <f>VLOOKUP(A42,'[1]all anchovy'!$B:$C,2,FALSE)</f>
        <v>BM Fisheries Pty Ltd</v>
      </c>
      <c r="D42" s="5" t="s">
        <v>87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N42" s="5">
        <f t="shared" si="2"/>
        <v>0</v>
      </c>
      <c r="O42" s="7">
        <f t="shared" si="4"/>
        <v>1</v>
      </c>
    </row>
    <row r="43" spans="1:15" ht="13.15" customHeight="1" x14ac:dyDescent="0.35">
      <c r="A43" s="5" t="s">
        <v>503</v>
      </c>
      <c r="B43" s="5" t="str">
        <f t="shared" si="1"/>
        <v>SPA21XXX</v>
      </c>
      <c r="C43" s="5" t="str">
        <f>VLOOKUP(A43,'[1]all anchovy'!$B:$C,2,FALSE)</f>
        <v>Buccaneer Fishing (Pty) Ltd</v>
      </c>
      <c r="D43" s="5" t="s">
        <v>87</v>
      </c>
      <c r="F43" s="5">
        <v>0</v>
      </c>
      <c r="G43" s="5">
        <v>0</v>
      </c>
      <c r="H43" s="5">
        <v>0</v>
      </c>
      <c r="I43" s="5">
        <v>0</v>
      </c>
      <c r="J43" s="5">
        <v>35.714285714285715</v>
      </c>
      <c r="K43" s="5">
        <v>17.142857142857142</v>
      </c>
      <c r="N43" s="5">
        <f t="shared" si="2"/>
        <v>0</v>
      </c>
      <c r="O43" s="7">
        <f t="shared" si="4"/>
        <v>1</v>
      </c>
    </row>
    <row r="44" spans="1:15" ht="13.15" customHeight="1" x14ac:dyDescent="0.35">
      <c r="A44" s="5" t="s">
        <v>504</v>
      </c>
      <c r="B44" s="5" t="str">
        <f t="shared" si="1"/>
        <v>SPA21XXX</v>
      </c>
      <c r="C44" s="5" t="str">
        <f>VLOOKUP(A44,'[1]all anchovy'!$B:$C,2,FALSE)</f>
        <v>Linomtha Fishing PTY)Ltd</v>
      </c>
      <c r="D44" s="5" t="s">
        <v>87</v>
      </c>
      <c r="N44" s="5">
        <f t="shared" si="2"/>
        <v>0</v>
      </c>
      <c r="O44" s="7">
        <f t="shared" si="4"/>
        <v>1</v>
      </c>
    </row>
    <row r="45" spans="1:15" ht="13.15" customHeight="1" x14ac:dyDescent="0.35">
      <c r="A45" s="5" t="s">
        <v>506</v>
      </c>
      <c r="B45" s="5" t="str">
        <f t="shared" si="1"/>
        <v>SPA21XXX</v>
      </c>
      <c r="C45" s="5" t="str">
        <f>VLOOKUP(A45,'[1]all anchovy'!$B:$C,2,FALSE)</f>
        <v>Nelson The Seagull (Pty) Ltd</v>
      </c>
      <c r="D45" s="5" t="s">
        <v>87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N45" s="5">
        <f t="shared" si="2"/>
        <v>0</v>
      </c>
      <c r="O45" s="7">
        <f t="shared" si="4"/>
        <v>1</v>
      </c>
    </row>
    <row r="46" spans="1:15" ht="13.15" customHeight="1" x14ac:dyDescent="0.35">
      <c r="A46" s="5" t="s">
        <v>508</v>
      </c>
      <c r="B46" s="5" t="str">
        <f t="shared" si="1"/>
        <v>SPA21XXX</v>
      </c>
      <c r="C46" s="5" t="str">
        <f>VLOOKUP(A46,'[1]all anchovy'!$B:$C,2,FALSE)</f>
        <v>Mossel Bay Fishing (Pty) Ltd</v>
      </c>
      <c r="D46" s="5" t="s">
        <v>87</v>
      </c>
      <c r="F46" s="5">
        <v>1126491</v>
      </c>
      <c r="G46" s="5">
        <v>-34827</v>
      </c>
      <c r="H46" s="5">
        <v>0</v>
      </c>
      <c r="I46" s="5">
        <v>0</v>
      </c>
      <c r="J46" s="5">
        <v>100</v>
      </c>
      <c r="K46" s="5">
        <v>56.179999999999993</v>
      </c>
      <c r="N46" s="5">
        <f t="shared" si="2"/>
        <v>1126491</v>
      </c>
      <c r="O46" s="7">
        <f t="shared" si="4"/>
        <v>10</v>
      </c>
    </row>
    <row r="47" spans="1:15" ht="13.15" customHeight="1" x14ac:dyDescent="0.35">
      <c r="A47" s="5" t="s">
        <v>510</v>
      </c>
      <c r="B47" s="5" t="str">
        <f t="shared" si="1"/>
        <v>SPA21XXX</v>
      </c>
      <c r="C47" s="5" t="str">
        <f>VLOOKUP(A47,'[1]all anchovy'!$B:$C,2,FALSE)</f>
        <v>MFV Bella Prima Vessel Company (Pty) Ltd</v>
      </c>
      <c r="D47" s="5" t="s">
        <v>87</v>
      </c>
      <c r="F47" s="5">
        <v>0</v>
      </c>
      <c r="G47" s="5">
        <v>-2745593</v>
      </c>
      <c r="H47" s="5">
        <v>0</v>
      </c>
      <c r="I47" s="5">
        <v>0</v>
      </c>
      <c r="J47" s="5">
        <v>14.285714285714286</v>
      </c>
      <c r="K47" s="5">
        <v>10.857142857142858</v>
      </c>
      <c r="N47" s="5">
        <f t="shared" si="2"/>
        <v>0</v>
      </c>
      <c r="O47" s="7">
        <f t="shared" si="4"/>
        <v>1</v>
      </c>
    </row>
    <row r="48" spans="1:15" ht="13.15" customHeight="1" x14ac:dyDescent="0.35">
      <c r="A48" s="5" t="s">
        <v>512</v>
      </c>
      <c r="B48" s="5" t="str">
        <f t="shared" si="1"/>
        <v>SPA21XXX</v>
      </c>
      <c r="C48" s="5" t="str">
        <f>VLOOKUP(A48,'[1]all anchovy'!$B:$C,2,FALSE)</f>
        <v>UPCOMING MARINE</v>
      </c>
      <c r="D48" s="5" t="s">
        <v>87</v>
      </c>
      <c r="N48" s="5">
        <f t="shared" si="2"/>
        <v>0</v>
      </c>
      <c r="O48" s="7">
        <f t="shared" si="4"/>
        <v>1</v>
      </c>
    </row>
    <row r="49" spans="1:15" ht="13.15" customHeight="1" x14ac:dyDescent="0.35">
      <c r="A49" s="5" t="s">
        <v>514</v>
      </c>
      <c r="B49" s="5" t="str">
        <f t="shared" si="1"/>
        <v>SPA21XXX</v>
      </c>
      <c r="C49" s="5" t="str">
        <f>VLOOKUP(A49,'[1]all anchovy'!$B:$C,2,FALSE)</f>
        <v>AFRICAN COMMUNITY FISHING (PTY) LTD</v>
      </c>
      <c r="D49" s="5" t="s">
        <v>87</v>
      </c>
      <c r="F49" s="5">
        <v>0</v>
      </c>
      <c r="G49" s="5">
        <v>0</v>
      </c>
      <c r="H49" s="5">
        <v>0</v>
      </c>
      <c r="I49" s="5">
        <v>0</v>
      </c>
      <c r="J49" s="5">
        <v>100</v>
      </c>
      <c r="K49" s="5">
        <v>7.1428571428571432</v>
      </c>
      <c r="L49" s="5">
        <v>0</v>
      </c>
      <c r="N49" s="5">
        <f t="shared" si="2"/>
        <v>0</v>
      </c>
      <c r="O49" s="7">
        <f t="shared" si="4"/>
        <v>1</v>
      </c>
    </row>
    <row r="50" spans="1:15" ht="13.15" customHeight="1" x14ac:dyDescent="0.35">
      <c r="A50" s="5" t="s">
        <v>515</v>
      </c>
      <c r="B50" s="5" t="str">
        <f t="shared" si="1"/>
        <v>SPA21XXX</v>
      </c>
      <c r="C50" s="5" t="str">
        <f>VLOOKUP(A50,'[1]all anchovy'!$B:$C,2,FALSE)</f>
        <v>NONTOZIKHOYO GENERAL TRADING (PTY) LTD</v>
      </c>
      <c r="D50" s="5" t="s">
        <v>87</v>
      </c>
      <c r="F50" s="5">
        <v>0</v>
      </c>
      <c r="G50" s="5">
        <v>0</v>
      </c>
      <c r="H50" s="5">
        <v>0</v>
      </c>
      <c r="I50" s="5">
        <v>0</v>
      </c>
      <c r="J50" s="5">
        <v>57.142857142857146</v>
      </c>
      <c r="K50" s="5">
        <v>57.142857142857146</v>
      </c>
      <c r="L50" s="5">
        <v>0</v>
      </c>
      <c r="N50" s="5">
        <f t="shared" si="2"/>
        <v>0</v>
      </c>
      <c r="O50" s="7">
        <f t="shared" si="4"/>
        <v>1</v>
      </c>
    </row>
    <row r="51" spans="1:15" ht="13.15" customHeight="1" x14ac:dyDescent="0.35">
      <c r="A51" s="5" t="s">
        <v>516</v>
      </c>
      <c r="B51" s="5" t="str">
        <f t="shared" si="1"/>
        <v>SPA21XXX</v>
      </c>
      <c r="C51" s="5" t="str">
        <f>VLOOKUP(A51,'[1]all anchovy'!$B:$C,2,FALSE)</f>
        <v>SINGAMANDLA BAFAZI FISHING (PTY) LTD</v>
      </c>
      <c r="D51" s="5" t="s">
        <v>87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N51" s="5">
        <f t="shared" si="2"/>
        <v>0</v>
      </c>
      <c r="O51" s="7">
        <f t="shared" si="4"/>
        <v>1</v>
      </c>
    </row>
    <row r="52" spans="1:15" ht="13.15" customHeight="1" x14ac:dyDescent="0.35">
      <c r="A52" s="5" t="s">
        <v>517</v>
      </c>
      <c r="B52" s="5" t="str">
        <f t="shared" si="1"/>
        <v>SPA21XXX</v>
      </c>
      <c r="C52" s="5" t="str">
        <f>VLOOKUP(A52,'[1]all anchovy'!$B:$C,2,FALSE)</f>
        <v>MTYINGIZANA FISHING (PTY) LTD</v>
      </c>
      <c r="D52" s="5" t="s">
        <v>87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N52" s="5">
        <f t="shared" si="2"/>
        <v>0</v>
      </c>
      <c r="O52" s="7">
        <f t="shared" si="4"/>
        <v>1</v>
      </c>
    </row>
    <row r="53" spans="1:15" ht="13.15" customHeight="1" x14ac:dyDescent="0.35">
      <c r="A53" s="5" t="s">
        <v>518</v>
      </c>
      <c r="B53" s="5" t="str">
        <f t="shared" si="1"/>
        <v>SPA21XXX</v>
      </c>
      <c r="C53" s="5" t="str">
        <f>VLOOKUP(A53,'[1]all anchovy'!$B:$C,2,FALSE)</f>
        <v>Misty Sea Trading 350 (Pty) Ltd</v>
      </c>
      <c r="D53" s="5" t="s">
        <v>87</v>
      </c>
      <c r="F53" s="5">
        <v>114998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N53" s="5">
        <f t="shared" si="2"/>
        <v>114998</v>
      </c>
      <c r="O53" s="7">
        <f t="shared" si="4"/>
        <v>9</v>
      </c>
    </row>
    <row r="54" spans="1:15" ht="13.15" customHeight="1" x14ac:dyDescent="0.35">
      <c r="A54" s="5" t="s">
        <v>519</v>
      </c>
      <c r="B54" s="5" t="str">
        <f t="shared" si="1"/>
        <v>SPA21XXX</v>
      </c>
      <c r="C54" s="5" t="str">
        <f>VLOOKUP(A54,'[1]all anchovy'!$B:$C,2,FALSE)</f>
        <v>LILITHA AND LUBANZI ENTERPRISES (PTY) LTD</v>
      </c>
      <c r="D54" s="5" t="s">
        <v>87</v>
      </c>
      <c r="F54" s="5">
        <v>0</v>
      </c>
      <c r="G54" s="5">
        <v>0</v>
      </c>
      <c r="H54" s="5">
        <v>0</v>
      </c>
      <c r="I54" s="5">
        <v>0</v>
      </c>
      <c r="J54" s="5">
        <v>42.857142857142854</v>
      </c>
      <c r="K54" s="5">
        <v>42.857142857142854</v>
      </c>
      <c r="L54" s="5">
        <v>0</v>
      </c>
      <c r="N54" s="5">
        <f t="shared" si="2"/>
        <v>0</v>
      </c>
      <c r="O54" s="7">
        <f t="shared" si="4"/>
        <v>1</v>
      </c>
    </row>
    <row r="55" spans="1:15" ht="13.15" customHeight="1" x14ac:dyDescent="0.35">
      <c r="A55" s="5" t="s">
        <v>520</v>
      </c>
      <c r="B55" s="5" t="str">
        <f t="shared" si="1"/>
        <v>SPA21XXX</v>
      </c>
      <c r="C55" s="5" t="str">
        <f>VLOOKUP(A55,'[1]all anchovy'!$B:$C,2,FALSE)</f>
        <v>Newborn Fishing (Pty) Ltd</v>
      </c>
      <c r="D55" s="5" t="s">
        <v>87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N55" s="5">
        <f t="shared" si="2"/>
        <v>0</v>
      </c>
      <c r="O55" s="7">
        <f t="shared" si="4"/>
        <v>1</v>
      </c>
    </row>
    <row r="56" spans="1:15" ht="13.15" customHeight="1" x14ac:dyDescent="0.35">
      <c r="A56" s="5" t="s">
        <v>522</v>
      </c>
      <c r="B56" s="5" t="str">
        <f t="shared" si="1"/>
        <v>SPA21XXX</v>
      </c>
      <c r="C56" s="5" t="str">
        <f>VLOOKUP(A56,'[1]all anchovy'!$B:$C,2,FALSE)</f>
        <v>SEA SPRAY MARINE (PTY) LTD</v>
      </c>
      <c r="D56" s="5" t="s">
        <v>87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N56" s="5">
        <f t="shared" si="2"/>
        <v>0</v>
      </c>
      <c r="O56" s="7">
        <f t="shared" si="4"/>
        <v>1</v>
      </c>
    </row>
    <row r="57" spans="1:15" ht="13.15" customHeight="1" x14ac:dyDescent="0.35">
      <c r="A57" s="5" t="s">
        <v>523</v>
      </c>
      <c r="B57" s="5" t="str">
        <f t="shared" si="1"/>
        <v>SPA21XXX</v>
      </c>
      <c r="C57" s="5" t="str">
        <f>VLOOKUP(A57,'[1]all anchovy'!$B:$C,2,FALSE)</f>
        <v xml:space="preserve"> Mnatha Marine Technologies (Pty) Ltd</v>
      </c>
      <c r="D57" s="5" t="s">
        <v>87</v>
      </c>
      <c r="F57" s="5">
        <v>2853097</v>
      </c>
      <c r="G57" s="5">
        <v>5289561</v>
      </c>
      <c r="H57" s="5">
        <v>125000</v>
      </c>
      <c r="I57" s="5">
        <v>66250</v>
      </c>
      <c r="J57" s="5">
        <v>0</v>
      </c>
      <c r="K57" s="5">
        <v>11.285714285714286</v>
      </c>
      <c r="N57" s="5">
        <f t="shared" si="2"/>
        <v>2978097</v>
      </c>
      <c r="O57" s="7">
        <f t="shared" si="4"/>
        <v>10</v>
      </c>
    </row>
    <row r="58" spans="1:15" ht="13.15" customHeight="1" x14ac:dyDescent="0.35">
      <c r="A58" s="5" t="s">
        <v>525</v>
      </c>
      <c r="B58" s="5" t="str">
        <f t="shared" si="1"/>
        <v>SPA21XXX</v>
      </c>
      <c r="C58" s="5" t="str">
        <f>VLOOKUP(A58,'[1]all anchovy'!$B:$C,2,FALSE)</f>
        <v>Dried Ocean Products (Pty) Ltd</v>
      </c>
      <c r="D58" s="5" t="s">
        <v>87</v>
      </c>
      <c r="F58" s="5">
        <v>0</v>
      </c>
      <c r="G58" s="5">
        <v>259064</v>
      </c>
      <c r="H58" s="5">
        <v>0</v>
      </c>
      <c r="I58" s="5">
        <v>0</v>
      </c>
      <c r="J58" s="5">
        <v>100</v>
      </c>
      <c r="K58" s="5">
        <v>12.9825</v>
      </c>
      <c r="N58" s="5">
        <f t="shared" si="2"/>
        <v>0</v>
      </c>
      <c r="O58" s="7">
        <f t="shared" si="4"/>
        <v>1</v>
      </c>
    </row>
    <row r="59" spans="1:15" ht="13.15" customHeight="1" x14ac:dyDescent="0.35">
      <c r="A59" s="5" t="s">
        <v>527</v>
      </c>
      <c r="B59" s="5" t="str">
        <f t="shared" si="1"/>
        <v>SPA21XXX</v>
      </c>
      <c r="C59" s="5" t="str">
        <f>VLOOKUP(A59,'[1]all anchovy'!$B:$C,2,FALSE)</f>
        <v>IZEMBE TRADING 78 CC</v>
      </c>
      <c r="D59" s="5" t="s">
        <v>87</v>
      </c>
      <c r="F59" s="5">
        <v>0</v>
      </c>
      <c r="G59" s="5">
        <v>-779945</v>
      </c>
      <c r="H59" s="5">
        <v>0</v>
      </c>
      <c r="I59" s="5">
        <v>0</v>
      </c>
      <c r="J59" s="5">
        <v>0</v>
      </c>
      <c r="K59" s="5">
        <v>5.9571428571428573</v>
      </c>
      <c r="L59" s="5">
        <v>0</v>
      </c>
      <c r="N59" s="5">
        <f t="shared" si="2"/>
        <v>0</v>
      </c>
      <c r="O59" s="7">
        <f t="shared" si="4"/>
        <v>1</v>
      </c>
    </row>
    <row r="60" spans="1:15" ht="13.15" customHeight="1" x14ac:dyDescent="0.35">
      <c r="A60" s="5" t="s">
        <v>528</v>
      </c>
      <c r="B60" s="5" t="str">
        <f t="shared" si="1"/>
        <v>SPA21XXX</v>
      </c>
      <c r="C60" s="5" t="str">
        <f>VLOOKUP(A60,'[1]all anchovy'!$B:$C,2,FALSE)</f>
        <v>West Coast Ranch Projects and Consulting (Pty)Ltd</v>
      </c>
      <c r="D60" s="5" t="s">
        <v>87</v>
      </c>
      <c r="N60" s="5">
        <f t="shared" si="2"/>
        <v>0</v>
      </c>
      <c r="O60" s="7">
        <f t="shared" si="4"/>
        <v>1</v>
      </c>
    </row>
    <row r="61" spans="1:15" ht="13.15" customHeight="1" x14ac:dyDescent="0.35">
      <c r="A61" s="5" t="s">
        <v>530</v>
      </c>
      <c r="B61" s="5" t="str">
        <f t="shared" si="1"/>
        <v>SPA21XXX</v>
      </c>
      <c r="C61" s="5" t="str">
        <f>VLOOKUP(A61,'[1]all anchovy'!$B:$C,2,FALSE)</f>
        <v>South African Fishmeal and Protein Company (Pty) Ltd</v>
      </c>
      <c r="D61" s="5" t="s">
        <v>87</v>
      </c>
      <c r="F61" s="5">
        <v>3083812</v>
      </c>
      <c r="G61" s="5">
        <v>20116036</v>
      </c>
      <c r="H61" s="5">
        <v>985000</v>
      </c>
      <c r="I61" s="5">
        <v>0</v>
      </c>
      <c r="J61" s="5">
        <v>100</v>
      </c>
      <c r="K61" s="5">
        <v>1.4285714285714286</v>
      </c>
      <c r="N61" s="5">
        <f t="shared" si="2"/>
        <v>4068812</v>
      </c>
      <c r="O61" s="7">
        <f t="shared" si="4"/>
        <v>10</v>
      </c>
    </row>
    <row r="62" spans="1:15" ht="13.15" customHeight="1" x14ac:dyDescent="0.35">
      <c r="A62" s="5" t="s">
        <v>531</v>
      </c>
      <c r="B62" s="5" t="str">
        <f t="shared" si="1"/>
        <v>SPA21XXX</v>
      </c>
      <c r="C62" s="5" t="str">
        <f>VLOOKUP(A62,'[1]all anchovy'!$B:$C,2,FALSE)</f>
        <v>UMNATHA FISHING (PTY) LTD</v>
      </c>
      <c r="D62" s="5" t="s">
        <v>87</v>
      </c>
      <c r="F62" s="5">
        <v>0</v>
      </c>
      <c r="G62" s="5">
        <v>-35187</v>
      </c>
      <c r="H62" s="5">
        <v>0</v>
      </c>
      <c r="I62" s="5">
        <v>0</v>
      </c>
      <c r="J62" s="5">
        <v>8.5714285714285712</v>
      </c>
      <c r="K62" s="5">
        <v>7.1428571428571432</v>
      </c>
      <c r="L62" s="5">
        <v>0</v>
      </c>
      <c r="N62" s="5">
        <f t="shared" si="2"/>
        <v>0</v>
      </c>
      <c r="O62" s="7">
        <f t="shared" si="4"/>
        <v>1</v>
      </c>
    </row>
    <row r="63" spans="1:15" ht="13.15" customHeight="1" x14ac:dyDescent="0.35">
      <c r="A63" s="5" t="s">
        <v>533</v>
      </c>
      <c r="B63" s="5" t="str">
        <f t="shared" si="1"/>
        <v>SPA21XXX</v>
      </c>
      <c r="C63" s="5" t="str">
        <f>VLOOKUP(A63,'[1]all anchovy'!$B:$C,2,FALSE)</f>
        <v>DAMASCUS HOLDING</v>
      </c>
      <c r="D63" s="5" t="s">
        <v>87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N63" s="5">
        <f t="shared" si="2"/>
        <v>0</v>
      </c>
      <c r="O63" s="7">
        <f t="shared" si="4"/>
        <v>1</v>
      </c>
    </row>
    <row r="64" spans="1:15" ht="13.15" customHeight="1" x14ac:dyDescent="0.35">
      <c r="A64" s="5" t="s">
        <v>535</v>
      </c>
      <c r="B64" s="5" t="str">
        <f t="shared" si="1"/>
        <v>SPA21XXX</v>
      </c>
      <c r="C64" s="5" t="str">
        <f>VLOOKUP(A64,'[1]all anchovy'!$B:$C,2,FALSE)</f>
        <v xml:space="preserve">CORDELIA WEST COAST MARINE </v>
      </c>
      <c r="D64" s="5" t="s">
        <v>87</v>
      </c>
      <c r="N64" s="5">
        <f t="shared" si="2"/>
        <v>0</v>
      </c>
      <c r="O64" s="7">
        <f t="shared" si="4"/>
        <v>1</v>
      </c>
    </row>
    <row r="65" spans="1:15" ht="13.15" customHeight="1" x14ac:dyDescent="0.35">
      <c r="A65" s="5" t="s">
        <v>536</v>
      </c>
      <c r="B65" s="5" t="str">
        <f t="shared" si="1"/>
        <v>SPA21XXX</v>
      </c>
      <c r="C65" s="5" t="str">
        <f>VLOOKUP(A65,'[1]all anchovy'!$B:$C,2,FALSE)</f>
        <v>Imperial Crown Trading 398 (Pty) Ltd</v>
      </c>
      <c r="D65" s="5" t="s">
        <v>87</v>
      </c>
      <c r="F65" s="5">
        <v>124055</v>
      </c>
      <c r="G65" s="5">
        <v>1546767</v>
      </c>
      <c r="N65" s="5">
        <f t="shared" si="2"/>
        <v>124055</v>
      </c>
      <c r="O65" s="7">
        <f t="shared" si="4"/>
        <v>9</v>
      </c>
    </row>
    <row r="66" spans="1:15" ht="13.15" customHeight="1" x14ac:dyDescent="0.35">
      <c r="A66" s="5" t="s">
        <v>538</v>
      </c>
      <c r="B66" s="5" t="str">
        <f t="shared" si="1"/>
        <v>SPA21XXX</v>
      </c>
      <c r="C66" s="5" t="str">
        <f>VLOOKUP(A66,'[1]all anchovy'!$B:$C,2,FALSE)</f>
        <v>HARRYS BAY MARINE (PTY) LTD</v>
      </c>
      <c r="D66" s="5" t="s">
        <v>87</v>
      </c>
      <c r="N66" s="5">
        <f t="shared" si="2"/>
        <v>0</v>
      </c>
      <c r="O66" s="7">
        <f t="shared" ref="O66:O97" si="5">IF(N66&lt;$R$4,$S$4,IF(N66&lt;$R$5,$S$5,IF(N66&lt;$R$6,$S$6,IF(N66&lt;$R$7,$S$7,IF(N66&lt;$R$8,$S$8,IF(N66&lt;$R$9,$S$9,IF(N66&lt;R74,S74,IF(N66&lt;R75,S75,IF(N66&lt;$R$12,$S$12,$S$13)))))))))</f>
        <v>1</v>
      </c>
    </row>
    <row r="67" spans="1:15" ht="13.15" customHeight="1" x14ac:dyDescent="0.35">
      <c r="A67" s="5" t="s">
        <v>539</v>
      </c>
      <c r="B67" s="5" t="str">
        <f t="shared" ref="B67:B130" si="6">REPLACE(A67,6,3,"XXX")</f>
        <v>SPA21XXX</v>
      </c>
      <c r="C67" s="5" t="str">
        <f>VLOOKUP(A67,'[1]all anchovy'!$B:$C,2,FALSE)</f>
        <v>Turquoise Fishing (PTY) lTD</v>
      </c>
      <c r="D67" s="5" t="s">
        <v>87</v>
      </c>
      <c r="N67" s="5">
        <f t="shared" ref="N67:N130" si="7">F67+(J67*L67)+H67</f>
        <v>0</v>
      </c>
      <c r="O67" s="7">
        <f t="shared" si="5"/>
        <v>1</v>
      </c>
    </row>
    <row r="68" spans="1:15" ht="13.15" customHeight="1" x14ac:dyDescent="0.35">
      <c r="A68" s="5" t="s">
        <v>541</v>
      </c>
      <c r="B68" s="5" t="str">
        <f t="shared" si="6"/>
        <v>SPA21XXX</v>
      </c>
      <c r="C68" s="5" t="str">
        <f>VLOOKUP(A68,'[1]all anchovy'!$B:$C,2,FALSE)</f>
        <v>BIKUTULA FISHING ENTERPRISE LIMITED</v>
      </c>
      <c r="D68" s="5" t="s">
        <v>87</v>
      </c>
      <c r="N68" s="5">
        <f t="shared" si="7"/>
        <v>0</v>
      </c>
      <c r="O68" s="7">
        <f t="shared" si="5"/>
        <v>1</v>
      </c>
    </row>
    <row r="69" spans="1:15" ht="13.15" customHeight="1" x14ac:dyDescent="0.35">
      <c r="A69" s="5" t="s">
        <v>542</v>
      </c>
      <c r="B69" s="5" t="str">
        <f t="shared" si="6"/>
        <v>SPA21XXX</v>
      </c>
      <c r="C69" s="5" t="str">
        <f>VLOOKUP(A69,'[1]all anchovy'!$B:$C,2,FALSE)</f>
        <v>Premium Seafood International (Pty) Ltd</v>
      </c>
      <c r="D69" s="5" t="s">
        <v>87</v>
      </c>
      <c r="F69" s="5">
        <v>0</v>
      </c>
      <c r="G69" s="5">
        <v>-199342</v>
      </c>
      <c r="H69" s="5">
        <v>0</v>
      </c>
      <c r="I69" s="5">
        <v>0</v>
      </c>
      <c r="J69" s="5">
        <v>7.1428571428571432</v>
      </c>
      <c r="K69" s="5">
        <v>7.1428571428571432</v>
      </c>
      <c r="L69" s="5">
        <v>0</v>
      </c>
      <c r="N69" s="5">
        <f t="shared" si="7"/>
        <v>0</v>
      </c>
      <c r="O69" s="7">
        <f t="shared" si="5"/>
        <v>1</v>
      </c>
    </row>
    <row r="70" spans="1:15" ht="13.15" customHeight="1" x14ac:dyDescent="0.35">
      <c r="A70" s="5" t="s">
        <v>543</v>
      </c>
      <c r="B70" s="5" t="str">
        <f t="shared" si="6"/>
        <v>SPA21XXX</v>
      </c>
      <c r="C70" s="5" t="str">
        <f>VLOOKUP(A70,'[1]all anchovy'!$B:$C,2,FALSE)</f>
        <v>BENGUELA FISH SHOP</v>
      </c>
      <c r="D70" s="5" t="s">
        <v>87</v>
      </c>
      <c r="N70" s="5">
        <f t="shared" si="7"/>
        <v>0</v>
      </c>
      <c r="O70" s="7">
        <f t="shared" si="5"/>
        <v>1</v>
      </c>
    </row>
    <row r="71" spans="1:15" ht="13.15" customHeight="1" x14ac:dyDescent="0.35">
      <c r="A71" s="5" t="s">
        <v>545</v>
      </c>
      <c r="B71" s="5" t="str">
        <f t="shared" si="6"/>
        <v>SPA21XXX</v>
      </c>
      <c r="C71" s="5" t="str">
        <f>VLOOKUP(A71,'[1]all anchovy'!$B:$C,2,FALSE)</f>
        <v>RUNTU EMPLOYESS (PTY) LTD</v>
      </c>
      <c r="D71" s="5" t="s">
        <v>87</v>
      </c>
      <c r="N71" s="5">
        <f t="shared" si="7"/>
        <v>0</v>
      </c>
      <c r="O71" s="7">
        <f t="shared" si="5"/>
        <v>1</v>
      </c>
    </row>
    <row r="72" spans="1:15" ht="13.15" customHeight="1" x14ac:dyDescent="0.35">
      <c r="A72" s="5" t="s">
        <v>547</v>
      </c>
      <c r="B72" s="5" t="str">
        <f t="shared" si="6"/>
        <v>SPA21XXX</v>
      </c>
      <c r="C72" s="5" t="str">
        <f>VLOOKUP(A72,'[1]all anchovy'!$B:$C,2,FALSE)</f>
        <v>Meatrite Goodwood (Pty) Ltd</v>
      </c>
      <c r="D72" s="5" t="s">
        <v>87</v>
      </c>
      <c r="G72" s="5">
        <v>-1408405</v>
      </c>
      <c r="N72" s="5">
        <f t="shared" si="7"/>
        <v>0</v>
      </c>
      <c r="O72" s="7">
        <f t="shared" si="5"/>
        <v>1</v>
      </c>
    </row>
    <row r="73" spans="1:15" ht="13.15" customHeight="1" x14ac:dyDescent="0.35">
      <c r="A73" s="5" t="s">
        <v>548</v>
      </c>
      <c r="B73" s="5" t="str">
        <f t="shared" si="6"/>
        <v>SPA21XXX</v>
      </c>
      <c r="C73" s="5" t="str">
        <f>VLOOKUP(A73,'[1]all anchovy'!$B:$C,2,FALSE)</f>
        <v>BHH UKULOBA FISHING  (PTY) LTD</v>
      </c>
      <c r="D73" s="5" t="s">
        <v>87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N73" s="5">
        <f t="shared" si="7"/>
        <v>0</v>
      </c>
      <c r="O73" s="7">
        <f t="shared" si="5"/>
        <v>1</v>
      </c>
    </row>
    <row r="74" spans="1:15" ht="13.15" customHeight="1" x14ac:dyDescent="0.35">
      <c r="A74" s="5" t="s">
        <v>549</v>
      </c>
      <c r="B74" s="5" t="str">
        <f t="shared" si="6"/>
        <v>SPA21XXX</v>
      </c>
      <c r="C74" s="5" t="str">
        <f>VLOOKUP(A74,'[1]all anchovy'!$B:$C,2,FALSE)</f>
        <v>The Network of Training Cape</v>
      </c>
      <c r="D74" s="5" t="s">
        <v>87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N74" s="5">
        <f t="shared" si="7"/>
        <v>0</v>
      </c>
      <c r="O74" s="7">
        <f t="shared" si="5"/>
        <v>1</v>
      </c>
    </row>
    <row r="75" spans="1:15" ht="13.15" customHeight="1" x14ac:dyDescent="0.35">
      <c r="A75" s="5" t="s">
        <v>550</v>
      </c>
      <c r="B75" s="5" t="str">
        <f t="shared" si="6"/>
        <v>SPA21XXX</v>
      </c>
      <c r="C75" s="5" t="str">
        <f>VLOOKUP(A75,'[1]all anchovy'!$B:$C,2,FALSE)</f>
        <v>Maqajana Fishing (Pty) ltd</v>
      </c>
      <c r="D75" s="5" t="s">
        <v>87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N75" s="5">
        <f t="shared" si="7"/>
        <v>0</v>
      </c>
      <c r="O75" s="7">
        <f t="shared" si="5"/>
        <v>1</v>
      </c>
    </row>
    <row r="76" spans="1:15" ht="13.15" customHeight="1" x14ac:dyDescent="0.35">
      <c r="A76" s="5" t="s">
        <v>552</v>
      </c>
      <c r="B76" s="5" t="str">
        <f t="shared" si="6"/>
        <v>SPA21XXX</v>
      </c>
      <c r="C76" s="5" t="str">
        <f>VLOOKUP(A76,'[1]all anchovy'!$B:$C,2,FALSE)</f>
        <v>GLOBAL MANAGEMENT SERVICES (PTY) LTD</v>
      </c>
      <c r="D76" s="5" t="s">
        <v>87</v>
      </c>
      <c r="F76" s="5">
        <v>0</v>
      </c>
      <c r="G76" s="5">
        <v>18015</v>
      </c>
      <c r="H76" s="5">
        <v>5000</v>
      </c>
      <c r="I76" s="5">
        <v>5000</v>
      </c>
      <c r="J76" s="5">
        <v>14.285714285714286</v>
      </c>
      <c r="K76" s="5">
        <v>14.285714285714286</v>
      </c>
      <c r="L76" s="5">
        <v>0</v>
      </c>
      <c r="N76" s="5">
        <f t="shared" si="7"/>
        <v>5000</v>
      </c>
      <c r="O76" s="7">
        <f t="shared" si="5"/>
        <v>3</v>
      </c>
    </row>
    <row r="77" spans="1:15" ht="13.15" customHeight="1" x14ac:dyDescent="0.35">
      <c r="A77" s="5" t="s">
        <v>554</v>
      </c>
      <c r="B77" s="5" t="str">
        <f t="shared" si="6"/>
        <v>SPA21XXX</v>
      </c>
      <c r="C77" s="5" t="str">
        <f>VLOOKUP(A77,'[1]all anchovy'!$B:$C,2,FALSE)</f>
        <v>ABASEBENZI NGEENTLANZI</v>
      </c>
      <c r="D77" s="5" t="s">
        <v>87</v>
      </c>
      <c r="N77" s="5">
        <f t="shared" si="7"/>
        <v>0</v>
      </c>
      <c r="O77" s="7">
        <f t="shared" si="5"/>
        <v>1</v>
      </c>
    </row>
    <row r="78" spans="1:15" ht="13.15" customHeight="1" x14ac:dyDescent="0.35">
      <c r="A78" s="5" t="s">
        <v>555</v>
      </c>
      <c r="B78" s="5" t="str">
        <f t="shared" si="6"/>
        <v>SPA21XXX</v>
      </c>
      <c r="C78" s="5" t="str">
        <f>VLOOKUP(A78,'[1]all anchovy'!$B:$C,2,FALSE)</f>
        <v>BUSINESS COMPLIANCE ADVISORS (PTY) Ltd</v>
      </c>
      <c r="D78" s="5" t="s">
        <v>87</v>
      </c>
      <c r="F78" s="5">
        <v>2071</v>
      </c>
      <c r="G78" s="5">
        <v>572551</v>
      </c>
      <c r="H78" s="5">
        <v>3000</v>
      </c>
      <c r="I78" s="5">
        <v>3000</v>
      </c>
      <c r="J78" s="5">
        <v>28.571428571428573</v>
      </c>
      <c r="K78" s="5">
        <v>0</v>
      </c>
      <c r="L78" s="5">
        <v>0</v>
      </c>
      <c r="N78" s="5">
        <f t="shared" si="7"/>
        <v>5071</v>
      </c>
      <c r="O78" s="7">
        <f t="shared" si="5"/>
        <v>3</v>
      </c>
    </row>
    <row r="79" spans="1:15" ht="13.15" customHeight="1" x14ac:dyDescent="0.35">
      <c r="A79" s="5" t="s">
        <v>557</v>
      </c>
      <c r="B79" s="5" t="str">
        <f t="shared" si="6"/>
        <v>SPA21XXX</v>
      </c>
      <c r="C79" s="5" t="str">
        <f>VLOOKUP(A79,'[1]all anchovy'!$B:$C,2,FALSE)</f>
        <v>MARINE EMPOWERMENT (PTY) LTD</v>
      </c>
      <c r="D79" s="5" t="s">
        <v>87</v>
      </c>
      <c r="F79" s="5">
        <v>0</v>
      </c>
      <c r="G79" s="5">
        <v>-23823</v>
      </c>
      <c r="H79" s="5">
        <v>9000</v>
      </c>
      <c r="I79" s="5">
        <v>9000</v>
      </c>
      <c r="J79" s="5">
        <v>21.428571428571427</v>
      </c>
      <c r="K79" s="5">
        <v>21.428571428571427</v>
      </c>
      <c r="L79" s="5">
        <v>0</v>
      </c>
      <c r="N79" s="5">
        <f t="shared" si="7"/>
        <v>9000</v>
      </c>
      <c r="O79" s="7">
        <f t="shared" si="5"/>
        <v>3</v>
      </c>
    </row>
    <row r="80" spans="1:15" ht="13.15" customHeight="1" x14ac:dyDescent="0.35">
      <c r="A80" s="5" t="s">
        <v>559</v>
      </c>
      <c r="B80" s="5" t="str">
        <f t="shared" si="6"/>
        <v>SPA21XXX</v>
      </c>
      <c r="C80" s="5" t="str">
        <f>VLOOKUP(A80,'[1]all anchovy'!$B:$C,2,FALSE)</f>
        <v>Bowline Fishing Veldriff</v>
      </c>
      <c r="D80" s="5" t="s">
        <v>87</v>
      </c>
      <c r="N80" s="5">
        <f t="shared" si="7"/>
        <v>0</v>
      </c>
      <c r="O80" s="7">
        <f t="shared" si="5"/>
        <v>1</v>
      </c>
    </row>
    <row r="81" spans="1:15" ht="13.15" customHeight="1" x14ac:dyDescent="0.35">
      <c r="A81" s="5" t="s">
        <v>561</v>
      </c>
      <c r="B81" s="5" t="str">
        <f t="shared" si="6"/>
        <v>SPA21XXX</v>
      </c>
      <c r="C81" s="5" t="str">
        <f>VLOOKUP(A81,'[1]all anchovy'!$B:$C,2,FALSE)</f>
        <v>ABANTU BASELWANDLE</v>
      </c>
      <c r="D81" s="5" t="s">
        <v>87</v>
      </c>
      <c r="N81" s="5">
        <f t="shared" si="7"/>
        <v>0</v>
      </c>
      <c r="O81" s="7">
        <f t="shared" si="5"/>
        <v>1</v>
      </c>
    </row>
    <row r="82" spans="1:15" ht="13.15" customHeight="1" x14ac:dyDescent="0.35">
      <c r="A82" s="5" t="s">
        <v>562</v>
      </c>
      <c r="B82" s="5" t="str">
        <f t="shared" si="6"/>
        <v>SPA21XXX</v>
      </c>
      <c r="C82" s="5" t="str">
        <f>VLOOKUP(A82,'[1]all anchovy'!$B:$C,2,FALSE)</f>
        <v>Garlinton Investments (Pty) Ltd</v>
      </c>
      <c r="D82" s="5" t="s">
        <v>87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N82" s="5">
        <f t="shared" si="7"/>
        <v>0</v>
      </c>
      <c r="O82" s="7">
        <f t="shared" si="5"/>
        <v>1</v>
      </c>
    </row>
    <row r="83" spans="1:15" ht="13.15" customHeight="1" x14ac:dyDescent="0.35">
      <c r="A83" s="5" t="s">
        <v>564</v>
      </c>
      <c r="B83" s="5" t="str">
        <f t="shared" si="6"/>
        <v>SPA21XXX</v>
      </c>
      <c r="C83" s="5" t="str">
        <f>VLOOKUP(A83,'[1]all anchovy'!$B:$C,2,FALSE)</f>
        <v>Gwaza Corporation (Pty) Ltd</v>
      </c>
      <c r="D83" s="5" t="s">
        <v>87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N83" s="5">
        <f t="shared" si="7"/>
        <v>0</v>
      </c>
      <c r="O83" s="7">
        <f t="shared" si="5"/>
        <v>1</v>
      </c>
    </row>
    <row r="84" spans="1:15" ht="13.15" customHeight="1" x14ac:dyDescent="0.35">
      <c r="A84" s="5" t="s">
        <v>566</v>
      </c>
      <c r="B84" s="5" t="str">
        <f t="shared" si="6"/>
        <v>SPA21XXX</v>
      </c>
      <c r="C84" s="5" t="str">
        <f>VLOOKUP(A84,'[1]all anchovy'!$B:$C,2,FALSE)</f>
        <v>Khuyakhanyo Primary Co-Operative Limited</v>
      </c>
      <c r="D84" s="5" t="s">
        <v>87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N84" s="5">
        <f t="shared" si="7"/>
        <v>0</v>
      </c>
      <c r="O84" s="7">
        <f t="shared" si="5"/>
        <v>1</v>
      </c>
    </row>
    <row r="85" spans="1:15" ht="13.15" customHeight="1" x14ac:dyDescent="0.35">
      <c r="A85" s="5" t="s">
        <v>567</v>
      </c>
      <c r="B85" s="5" t="str">
        <f t="shared" si="6"/>
        <v>SPA21XXX</v>
      </c>
      <c r="C85" s="5" t="str">
        <f>VLOOKUP(A85,'[1]all anchovy'!$B:$C,2,FALSE)</f>
        <v>OPPIBALL TRADING AND INVESTMENTS PTY LTD</v>
      </c>
      <c r="D85" s="5" t="s">
        <v>87</v>
      </c>
      <c r="F85" s="5">
        <v>3481</v>
      </c>
      <c r="G85" s="5">
        <v>-6331</v>
      </c>
      <c r="H85" s="5">
        <v>0</v>
      </c>
      <c r="I85" s="5">
        <v>0</v>
      </c>
      <c r="J85" s="5">
        <v>0</v>
      </c>
      <c r="K85" s="5">
        <v>9.6428571428571423</v>
      </c>
      <c r="L85" s="5">
        <v>83.357142857142861</v>
      </c>
      <c r="N85" s="5">
        <f t="shared" si="7"/>
        <v>3481</v>
      </c>
      <c r="O85" s="7">
        <f t="shared" si="5"/>
        <v>2</v>
      </c>
    </row>
    <row r="86" spans="1:15" ht="13.15" customHeight="1" x14ac:dyDescent="0.35">
      <c r="A86" s="5" t="s">
        <v>569</v>
      </c>
      <c r="B86" s="5" t="str">
        <f t="shared" si="6"/>
        <v>SPA21XXX</v>
      </c>
      <c r="C86" s="5" t="str">
        <f>VLOOKUP(A86,'[1]all anchovy'!$B:$C,2,FALSE)</f>
        <v xml:space="preserve">The Rock Fishing Pty Ltd </v>
      </c>
      <c r="D86" s="5" t="s">
        <v>87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N86" s="5">
        <f t="shared" si="7"/>
        <v>0</v>
      </c>
      <c r="O86" s="7">
        <f t="shared" si="5"/>
        <v>1</v>
      </c>
    </row>
    <row r="87" spans="1:15" ht="13.15" customHeight="1" x14ac:dyDescent="0.35">
      <c r="A87" s="5" t="s">
        <v>570</v>
      </c>
      <c r="B87" s="5" t="str">
        <f t="shared" si="6"/>
        <v>SPA21XXX</v>
      </c>
      <c r="C87" s="5" t="str">
        <f>VLOOKUP(A87,'[1]all anchovy'!$B:$C,2,FALSE)</f>
        <v>Inxweme Lentlanzi Distributors</v>
      </c>
      <c r="D87" s="5" t="s">
        <v>87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N87" s="5">
        <f t="shared" si="7"/>
        <v>0</v>
      </c>
      <c r="O87" s="7">
        <f t="shared" si="5"/>
        <v>1</v>
      </c>
    </row>
    <row r="88" spans="1:15" ht="13.15" customHeight="1" x14ac:dyDescent="0.35">
      <c r="A88" s="5" t="s">
        <v>572</v>
      </c>
      <c r="B88" s="5" t="str">
        <f t="shared" si="6"/>
        <v>SPA21XXX</v>
      </c>
      <c r="C88" s="5" t="str">
        <f>VLOOKUP(A88,'[1]all anchovy'!$B:$C,2,FALSE)</f>
        <v>GENISIS FISHING (PTY) LTD</v>
      </c>
      <c r="D88" s="5" t="s">
        <v>87</v>
      </c>
      <c r="F88" s="5">
        <v>0</v>
      </c>
      <c r="G88" s="5">
        <v>0</v>
      </c>
      <c r="H88" s="5">
        <v>0</v>
      </c>
      <c r="I88" s="5">
        <v>0</v>
      </c>
      <c r="J88" s="5">
        <v>71.428571428571431</v>
      </c>
      <c r="K88" s="5">
        <v>7.1428571428571432</v>
      </c>
      <c r="N88" s="5">
        <f t="shared" si="7"/>
        <v>0</v>
      </c>
      <c r="O88" s="7">
        <f t="shared" si="5"/>
        <v>1</v>
      </c>
    </row>
    <row r="89" spans="1:15" ht="13.15" customHeight="1" x14ac:dyDescent="0.35">
      <c r="A89" s="5" t="s">
        <v>574</v>
      </c>
      <c r="B89" s="5" t="str">
        <f t="shared" si="6"/>
        <v>SPA21XXX</v>
      </c>
      <c r="C89" s="5" t="str">
        <f>VLOOKUP(A89,'[1]all anchovy'!$B:$C,2,FALSE)</f>
        <v>BORDERLINE INDUSTRIES (PTY)LTD</v>
      </c>
      <c r="D89" s="5" t="s">
        <v>87</v>
      </c>
      <c r="N89" s="5">
        <f t="shared" si="7"/>
        <v>0</v>
      </c>
      <c r="O89" s="7">
        <f t="shared" si="5"/>
        <v>1</v>
      </c>
    </row>
    <row r="90" spans="1:15" ht="13.15" customHeight="1" x14ac:dyDescent="0.35">
      <c r="A90" s="5" t="s">
        <v>576</v>
      </c>
      <c r="B90" s="5" t="str">
        <f t="shared" si="6"/>
        <v>SPA21XXX</v>
      </c>
      <c r="C90" s="5" t="str">
        <f>VLOOKUP(A90,'[1]all anchovy'!$B:$C,2,FALSE)</f>
        <v>STRUISBAAI VISSERSVERENIGING</v>
      </c>
      <c r="D90" s="5" t="s">
        <v>87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N90" s="5">
        <f t="shared" si="7"/>
        <v>0</v>
      </c>
      <c r="O90" s="7">
        <f t="shared" si="5"/>
        <v>1</v>
      </c>
    </row>
    <row r="91" spans="1:15" ht="13.15" customHeight="1" x14ac:dyDescent="0.35">
      <c r="A91" s="5" t="s">
        <v>578</v>
      </c>
      <c r="B91" s="5" t="str">
        <f t="shared" si="6"/>
        <v>SPA21XXX</v>
      </c>
      <c r="C91" s="5" t="str">
        <f>VLOOKUP(A91,'[1]all anchovy'!$B:$C,2,FALSE)</f>
        <v>Moon Light Fishing Velddrif</v>
      </c>
      <c r="D91" s="5" t="s">
        <v>87</v>
      </c>
      <c r="N91" s="5">
        <f t="shared" si="7"/>
        <v>0</v>
      </c>
      <c r="O91" s="7">
        <f t="shared" si="5"/>
        <v>1</v>
      </c>
    </row>
    <row r="92" spans="1:15" ht="13.15" customHeight="1" x14ac:dyDescent="0.35">
      <c r="A92" s="5" t="s">
        <v>580</v>
      </c>
      <c r="B92" s="5" t="str">
        <f t="shared" si="6"/>
        <v>SPA21XXX</v>
      </c>
      <c r="C92" s="5" t="str">
        <f>VLOOKUP(A92,'[1]all anchovy'!$B:$C,2,FALSE)</f>
        <v>XCOT (PTY) Ltd</v>
      </c>
      <c r="D92" s="5" t="s">
        <v>87</v>
      </c>
      <c r="F92" s="5">
        <v>0</v>
      </c>
      <c r="G92" s="5">
        <v>78614</v>
      </c>
      <c r="H92" s="5">
        <v>2000</v>
      </c>
      <c r="I92" s="5">
        <v>2000</v>
      </c>
      <c r="J92" s="5">
        <v>35.714285714285715</v>
      </c>
      <c r="K92" s="5">
        <v>35.714285714285715</v>
      </c>
      <c r="L92" s="5">
        <v>0</v>
      </c>
      <c r="N92" s="5">
        <f t="shared" si="7"/>
        <v>2000</v>
      </c>
      <c r="O92" s="7">
        <f t="shared" si="5"/>
        <v>2</v>
      </c>
    </row>
    <row r="93" spans="1:15" ht="13.15" customHeight="1" x14ac:dyDescent="0.35">
      <c r="A93" s="5" t="s">
        <v>582</v>
      </c>
      <c r="B93" s="5" t="str">
        <f t="shared" si="6"/>
        <v>SPA21XXX</v>
      </c>
      <c r="C93" s="5" t="str">
        <f>VLOOKUP(A93,'[1]all anchovy'!$B:$C,2,FALSE)</f>
        <v xml:space="preserve">Nekwaya and Company Fishing (Pty) Ltd </v>
      </c>
      <c r="D93" s="5" t="s">
        <v>87</v>
      </c>
      <c r="N93" s="5">
        <f t="shared" si="7"/>
        <v>0</v>
      </c>
      <c r="O93" s="7">
        <f t="shared" si="5"/>
        <v>1</v>
      </c>
    </row>
    <row r="94" spans="1:15" ht="13.15" customHeight="1" x14ac:dyDescent="0.35">
      <c r="A94" s="5" t="s">
        <v>583</v>
      </c>
      <c r="B94" s="5" t="str">
        <f t="shared" si="6"/>
        <v>SPA21XXX</v>
      </c>
      <c r="C94" s="5" t="str">
        <f>VLOOKUP(A94,'[1]all anchovy'!$B:$C,2,FALSE)</f>
        <v>HAWSTON SEA MOUNTAIN (PTY) LTD</v>
      </c>
      <c r="D94" s="5" t="s">
        <v>87</v>
      </c>
      <c r="N94" s="5">
        <f t="shared" si="7"/>
        <v>0</v>
      </c>
      <c r="O94" s="7">
        <f t="shared" si="5"/>
        <v>1</v>
      </c>
    </row>
    <row r="95" spans="1:15" ht="13.15" customHeight="1" x14ac:dyDescent="0.35">
      <c r="A95" s="5" t="s">
        <v>585</v>
      </c>
      <c r="B95" s="5" t="str">
        <f t="shared" si="6"/>
        <v>SPA21XXX</v>
      </c>
      <c r="C95" s="5" t="str">
        <f>VLOOKUP(A95,'[1]all anchovy'!$B:$C,2,FALSE)</f>
        <v>SHONALANGA FISHERIES CC</v>
      </c>
      <c r="D95" s="5" t="s">
        <v>87</v>
      </c>
      <c r="F95" s="5">
        <v>0</v>
      </c>
      <c r="G95" s="5">
        <v>-8700</v>
      </c>
      <c r="H95" s="5">
        <v>0</v>
      </c>
      <c r="I95" s="5">
        <v>0</v>
      </c>
      <c r="J95" s="5">
        <v>0</v>
      </c>
      <c r="K95" s="5">
        <v>92.857142857142861</v>
      </c>
      <c r="N95" s="5">
        <f t="shared" si="7"/>
        <v>0</v>
      </c>
      <c r="O95" s="7">
        <f t="shared" si="5"/>
        <v>1</v>
      </c>
    </row>
    <row r="96" spans="1:15" ht="13.15" customHeight="1" x14ac:dyDescent="0.35">
      <c r="A96" s="5" t="s">
        <v>587</v>
      </c>
      <c r="B96" s="5" t="str">
        <f t="shared" si="6"/>
        <v>SPA21XXX</v>
      </c>
      <c r="C96" s="5" t="str">
        <f>VLOOKUP(A96,'[1]all anchovy'!$B:$C,2,FALSE)</f>
        <v>Elethu Fishing (Pty) Ltd</v>
      </c>
      <c r="D96" s="5" t="s">
        <v>87</v>
      </c>
      <c r="N96" s="5">
        <f t="shared" si="7"/>
        <v>0</v>
      </c>
      <c r="O96" s="7">
        <f t="shared" si="5"/>
        <v>1</v>
      </c>
    </row>
    <row r="97" spans="1:15" ht="13.15" customHeight="1" x14ac:dyDescent="0.35">
      <c r="A97" s="5" t="s">
        <v>589</v>
      </c>
      <c r="B97" s="5" t="str">
        <f t="shared" si="6"/>
        <v>SPA21XXX</v>
      </c>
      <c r="C97" s="5" t="str">
        <f>VLOOKUP(A97,'[1]all anchovy'!$B:$C,2,FALSE)</f>
        <v>Colombine Community Projects</v>
      </c>
      <c r="D97" s="5" t="s">
        <v>87</v>
      </c>
      <c r="N97" s="5">
        <f t="shared" si="7"/>
        <v>0</v>
      </c>
      <c r="O97" s="7">
        <f t="shared" si="5"/>
        <v>1</v>
      </c>
    </row>
    <row r="98" spans="1:15" ht="13.15" customHeight="1" x14ac:dyDescent="0.35">
      <c r="A98" s="5" t="s">
        <v>591</v>
      </c>
      <c r="B98" s="5" t="str">
        <f t="shared" si="6"/>
        <v>SPA21XXX</v>
      </c>
      <c r="C98" s="5" t="str">
        <f>VLOOKUP(A98,'[1]all anchovy'!$B:$C,2,FALSE)</f>
        <v>MUSTANG FISHING (PTY) LTD</v>
      </c>
      <c r="D98" s="5" t="s">
        <v>87</v>
      </c>
      <c r="N98" s="5">
        <f t="shared" si="7"/>
        <v>0</v>
      </c>
      <c r="O98" s="7">
        <f t="shared" ref="O98:O129" si="8">IF(N98&lt;$R$4,$S$4,IF(N98&lt;$R$5,$S$5,IF(N98&lt;$R$6,$S$6,IF(N98&lt;$R$7,$S$7,IF(N98&lt;$R$8,$S$8,IF(N98&lt;$R$9,$S$9,IF(N98&lt;R106,S106,IF(N98&lt;R107,S107,IF(N98&lt;$R$12,$S$12,$S$13)))))))))</f>
        <v>1</v>
      </c>
    </row>
    <row r="99" spans="1:15" ht="13.15" customHeight="1" x14ac:dyDescent="0.35">
      <c r="A99" s="5" t="s">
        <v>592</v>
      </c>
      <c r="B99" s="5" t="str">
        <f t="shared" si="6"/>
        <v>SPA21XXX</v>
      </c>
      <c r="C99" s="5" t="str">
        <f>VLOOKUP(A99,'[1]all anchovy'!$B:$C,2,FALSE)</f>
        <v>MASALA FISHING (PTY) LTD</v>
      </c>
      <c r="D99" s="5" t="s">
        <v>87</v>
      </c>
      <c r="F99" s="5">
        <v>0</v>
      </c>
      <c r="G99" s="5">
        <v>0</v>
      </c>
      <c r="H99" s="5">
        <v>0</v>
      </c>
      <c r="I99" s="5">
        <v>0</v>
      </c>
      <c r="N99" s="5">
        <f t="shared" si="7"/>
        <v>0</v>
      </c>
      <c r="O99" s="7">
        <f t="shared" si="8"/>
        <v>1</v>
      </c>
    </row>
    <row r="100" spans="1:15" ht="13.15" customHeight="1" x14ac:dyDescent="0.35">
      <c r="A100" s="5" t="s">
        <v>594</v>
      </c>
      <c r="B100" s="5" t="str">
        <f t="shared" si="6"/>
        <v>SPA21XXX</v>
      </c>
      <c r="C100" s="5" t="str">
        <f>VLOOKUP(A100,'[1]all anchovy'!$B:$C,2,FALSE)</f>
        <v>YOUR STYLE FASHIONS AND HOMEWARE (PTY) LTD</v>
      </c>
      <c r="D100" s="5" t="s">
        <v>87</v>
      </c>
      <c r="F100" s="5">
        <v>0</v>
      </c>
      <c r="G100" s="5">
        <v>0</v>
      </c>
      <c r="N100" s="5">
        <f t="shared" si="7"/>
        <v>0</v>
      </c>
      <c r="O100" s="7">
        <f t="shared" si="8"/>
        <v>1</v>
      </c>
    </row>
    <row r="101" spans="1:15" ht="13.15" customHeight="1" x14ac:dyDescent="0.35">
      <c r="A101" s="5" t="s">
        <v>596</v>
      </c>
      <c r="B101" s="5" t="str">
        <f t="shared" si="6"/>
        <v>SPA21XXX</v>
      </c>
      <c r="C101" s="5" t="str">
        <f>VLOOKUP(A101,'[1]all anchovy'!$B:$C,2,FALSE)</f>
        <v>Castle Hill Fishing Company (Pty) Ltd</v>
      </c>
      <c r="D101" s="5" t="s">
        <v>87</v>
      </c>
      <c r="N101" s="5">
        <f t="shared" si="7"/>
        <v>0</v>
      </c>
      <c r="O101" s="7">
        <f t="shared" si="8"/>
        <v>1</v>
      </c>
    </row>
    <row r="102" spans="1:15" ht="13.15" customHeight="1" x14ac:dyDescent="0.35">
      <c r="A102" s="5" t="s">
        <v>598</v>
      </c>
      <c r="B102" s="5" t="str">
        <f t="shared" si="6"/>
        <v>SPA21XXX</v>
      </c>
      <c r="C102" s="5" t="str">
        <f>VLOOKUP(A102,'[1]all anchovy'!$B:$C,2,FALSE)</f>
        <v>Bulumko Marine (Pty) Ltd</v>
      </c>
      <c r="D102" s="5" t="s">
        <v>87</v>
      </c>
      <c r="F102" s="5">
        <v>0</v>
      </c>
      <c r="G102" s="5">
        <v>125031</v>
      </c>
      <c r="H102" s="5">
        <v>78000</v>
      </c>
      <c r="I102" s="5">
        <v>78000</v>
      </c>
      <c r="J102" s="5">
        <v>50</v>
      </c>
      <c r="K102" s="5">
        <v>50</v>
      </c>
      <c r="N102" s="5">
        <f t="shared" si="7"/>
        <v>78000</v>
      </c>
      <c r="O102" s="7">
        <f t="shared" si="8"/>
        <v>6</v>
      </c>
    </row>
    <row r="103" spans="1:15" ht="13.15" customHeight="1" x14ac:dyDescent="0.35">
      <c r="A103" s="5" t="s">
        <v>599</v>
      </c>
      <c r="B103" s="5" t="str">
        <f t="shared" si="6"/>
        <v>SPA21XXX</v>
      </c>
      <c r="C103" s="5" t="str">
        <f>VLOOKUP(A103,'[1]all anchovy'!$B:$C,2,FALSE)</f>
        <v>MASMANYANE FISHING (PTY) LTD</v>
      </c>
      <c r="D103" s="5" t="s">
        <v>87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N103" s="5">
        <f t="shared" si="7"/>
        <v>0</v>
      </c>
      <c r="O103" s="7">
        <f t="shared" si="8"/>
        <v>1</v>
      </c>
    </row>
    <row r="104" spans="1:15" ht="13.15" customHeight="1" x14ac:dyDescent="0.35">
      <c r="A104" s="5" t="s">
        <v>601</v>
      </c>
      <c r="B104" s="5" t="str">
        <f t="shared" si="6"/>
        <v>SPA21XXX</v>
      </c>
      <c r="C104" s="5" t="str">
        <f>VLOOKUP(A104,'[1]all anchovy'!$B:$C,2,FALSE)</f>
        <v>Nossab Vervoer (Pty Ltd)</v>
      </c>
      <c r="D104" s="5" t="s">
        <v>87</v>
      </c>
      <c r="F104" s="5">
        <v>26743</v>
      </c>
      <c r="G104" s="5">
        <v>1076036</v>
      </c>
      <c r="H104" s="5">
        <v>0</v>
      </c>
      <c r="I104" s="5">
        <v>0</v>
      </c>
      <c r="J104" s="5">
        <v>0</v>
      </c>
      <c r="K104" s="5">
        <v>14.571428571428571</v>
      </c>
      <c r="L104" s="5">
        <v>0</v>
      </c>
      <c r="N104" s="5">
        <f t="shared" si="7"/>
        <v>26743</v>
      </c>
      <c r="O104" s="7">
        <f t="shared" si="8"/>
        <v>5</v>
      </c>
    </row>
    <row r="105" spans="1:15" ht="13.15" customHeight="1" x14ac:dyDescent="0.35">
      <c r="A105" s="5" t="s">
        <v>603</v>
      </c>
      <c r="B105" s="5" t="str">
        <f t="shared" si="6"/>
        <v>SPA21XXX</v>
      </c>
      <c r="C105" s="5" t="str">
        <f>VLOOKUP(A105,'[1]all anchovy'!$B:$C,2,FALSE)</f>
        <v>Hillmore Fishing (Pty) Ltd</v>
      </c>
      <c r="D105" s="5" t="s">
        <v>87</v>
      </c>
      <c r="N105" s="5">
        <f t="shared" si="7"/>
        <v>0</v>
      </c>
      <c r="O105" s="7">
        <f t="shared" si="8"/>
        <v>1</v>
      </c>
    </row>
    <row r="106" spans="1:15" ht="13.15" customHeight="1" x14ac:dyDescent="0.35">
      <c r="A106" s="5" t="s">
        <v>604</v>
      </c>
      <c r="B106" s="5" t="str">
        <f t="shared" si="6"/>
        <v>SPA21XXX</v>
      </c>
      <c r="C106" s="5" t="str">
        <f>VLOOKUP(A106,'[1]all anchovy'!$B:$C,2,FALSE)</f>
        <v>Guriqua Xam Development Corporation (PTY) Ltd</v>
      </c>
      <c r="D106" s="5" t="s">
        <v>87</v>
      </c>
      <c r="N106" s="5">
        <f t="shared" si="7"/>
        <v>0</v>
      </c>
      <c r="O106" s="7">
        <f t="shared" si="8"/>
        <v>1</v>
      </c>
    </row>
    <row r="107" spans="1:15" ht="13.15" customHeight="1" x14ac:dyDescent="0.35">
      <c r="A107" s="5" t="s">
        <v>605</v>
      </c>
      <c r="B107" s="5" t="str">
        <f t="shared" si="6"/>
        <v>SPA21XXX</v>
      </c>
      <c r="C107" s="5" t="str">
        <f>VLOOKUP(A107,'[1]all anchovy'!$B:$C,2,FALSE)</f>
        <v>KERRYKEEL INVESTMENTS 518 PTY LTD</v>
      </c>
      <c r="D107" s="5" t="s">
        <v>87</v>
      </c>
      <c r="F107" s="5">
        <v>0</v>
      </c>
      <c r="G107" s="5">
        <v>0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N107" s="5">
        <f t="shared" si="7"/>
        <v>0</v>
      </c>
      <c r="O107" s="7">
        <f t="shared" si="8"/>
        <v>1</v>
      </c>
    </row>
    <row r="108" spans="1:15" ht="13.15" customHeight="1" x14ac:dyDescent="0.35">
      <c r="A108" s="5" t="s">
        <v>607</v>
      </c>
      <c r="B108" s="5" t="str">
        <f t="shared" si="6"/>
        <v>SPA21XXX</v>
      </c>
      <c r="C108" s="5" t="str">
        <f>VLOOKUP(A108,'[1]all anchovy'!$B:$C,2,FALSE)</f>
        <v>ABALOBI BENTLANZI (PTY) LTD</v>
      </c>
      <c r="D108" s="5" t="s">
        <v>87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N108" s="5">
        <f t="shared" si="7"/>
        <v>0</v>
      </c>
      <c r="O108" s="7">
        <f t="shared" si="8"/>
        <v>1</v>
      </c>
    </row>
    <row r="109" spans="1:15" ht="13.15" customHeight="1" x14ac:dyDescent="0.35">
      <c r="A109" s="5" t="s">
        <v>608</v>
      </c>
      <c r="B109" s="5" t="str">
        <f t="shared" si="6"/>
        <v>SPA21XXX</v>
      </c>
      <c r="C109" s="5" t="str">
        <f>VLOOKUP(A109,'[1]all anchovy'!$B:$C,2,FALSE)</f>
        <v>IMBO FISHING (PTY) LTD</v>
      </c>
      <c r="D109" s="5" t="s">
        <v>87</v>
      </c>
      <c r="F109" s="5">
        <v>0</v>
      </c>
      <c r="G109" s="5">
        <v>0</v>
      </c>
      <c r="H109" s="5">
        <v>0</v>
      </c>
      <c r="I109" s="5">
        <v>0</v>
      </c>
      <c r="J109" s="5">
        <v>0</v>
      </c>
      <c r="K109" s="5">
        <v>0</v>
      </c>
      <c r="L109" s="5">
        <v>0</v>
      </c>
      <c r="N109" s="5">
        <f t="shared" si="7"/>
        <v>0</v>
      </c>
      <c r="O109" s="7">
        <f t="shared" si="8"/>
        <v>1</v>
      </c>
    </row>
    <row r="110" spans="1:15" ht="13.15" customHeight="1" x14ac:dyDescent="0.35">
      <c r="A110" s="5" t="s">
        <v>609</v>
      </c>
      <c r="B110" s="5" t="str">
        <f t="shared" si="6"/>
        <v>SPA21XXX</v>
      </c>
      <c r="C110" s="5" t="str">
        <f>VLOOKUP(A110,'[1]all anchovy'!$B:$C,2,FALSE)</f>
        <v>Shamode Trading and Investments (Pty) Ltd</v>
      </c>
      <c r="D110" s="5" t="s">
        <v>87</v>
      </c>
      <c r="N110" s="5">
        <f t="shared" si="7"/>
        <v>0</v>
      </c>
      <c r="O110" s="7">
        <f t="shared" si="8"/>
        <v>1</v>
      </c>
    </row>
    <row r="111" spans="1:15" ht="13.15" customHeight="1" x14ac:dyDescent="0.35">
      <c r="A111" s="5" t="s">
        <v>610</v>
      </c>
      <c r="B111" s="5" t="str">
        <f t="shared" si="6"/>
        <v>SPA21XXX</v>
      </c>
      <c r="C111" s="5" t="str">
        <f>VLOOKUP(A111,'[1]all anchovy'!$B:$C,2,FALSE)</f>
        <v>Atlantic Choice Trading (Pty) Ltd</v>
      </c>
      <c r="D111" s="5" t="s">
        <v>87</v>
      </c>
      <c r="F111" s="5">
        <v>0</v>
      </c>
      <c r="G111" s="5">
        <v>-187688</v>
      </c>
      <c r="H111" s="5">
        <v>0</v>
      </c>
      <c r="I111" s="5">
        <v>0</v>
      </c>
      <c r="N111" s="5">
        <f t="shared" si="7"/>
        <v>0</v>
      </c>
      <c r="O111" s="7">
        <f t="shared" si="8"/>
        <v>1</v>
      </c>
    </row>
    <row r="112" spans="1:15" ht="13.15" customHeight="1" x14ac:dyDescent="0.35">
      <c r="A112" s="5" t="s">
        <v>611</v>
      </c>
      <c r="B112" s="5" t="str">
        <f t="shared" si="6"/>
        <v>SPA21XXX</v>
      </c>
      <c r="C112" s="5" t="str">
        <f>VLOOKUP(A112,'[1]all anchovy'!$B:$C,2,FALSE)</f>
        <v>CAPE AGULHAS MARINE (PTY) LTD</v>
      </c>
      <c r="D112" s="5" t="s">
        <v>87</v>
      </c>
      <c r="F112" s="5">
        <v>0</v>
      </c>
      <c r="G112" s="5">
        <v>0</v>
      </c>
      <c r="H112" s="5">
        <v>0</v>
      </c>
      <c r="I112" s="5">
        <v>0</v>
      </c>
      <c r="J112" s="5">
        <v>0</v>
      </c>
      <c r="K112" s="5">
        <v>0</v>
      </c>
      <c r="L112" s="5">
        <v>0</v>
      </c>
      <c r="N112" s="5">
        <f t="shared" si="7"/>
        <v>0</v>
      </c>
      <c r="O112" s="7">
        <f t="shared" si="8"/>
        <v>1</v>
      </c>
    </row>
    <row r="113" spans="1:15" ht="13.15" customHeight="1" x14ac:dyDescent="0.35">
      <c r="A113" s="5" t="s">
        <v>612</v>
      </c>
      <c r="B113" s="5" t="str">
        <f t="shared" si="6"/>
        <v>SPA21XXX</v>
      </c>
      <c r="C113" s="5" t="str">
        <f>VLOOKUP(A113,'[1]all anchovy'!$B:$C,2,FALSE)</f>
        <v xml:space="preserve">Eumar Fishing (Pty) Ltd </v>
      </c>
      <c r="D113" s="5" t="s">
        <v>87</v>
      </c>
      <c r="N113" s="5">
        <f t="shared" si="7"/>
        <v>0</v>
      </c>
      <c r="O113" s="7">
        <f t="shared" si="8"/>
        <v>1</v>
      </c>
    </row>
    <row r="114" spans="1:15" ht="13.15" customHeight="1" x14ac:dyDescent="0.35">
      <c r="A114" s="5" t="s">
        <v>613</v>
      </c>
      <c r="B114" s="5" t="str">
        <f t="shared" si="6"/>
        <v>SPA21XXX</v>
      </c>
      <c r="C114" s="5" t="str">
        <f>VLOOKUP(A114,'[1]all anchovy'!$B:$C,2,FALSE)</f>
        <v>Tahiti Fishing (PTY) ltd</v>
      </c>
      <c r="D114" s="5" t="s">
        <v>87</v>
      </c>
      <c r="N114" s="5">
        <f t="shared" si="7"/>
        <v>0</v>
      </c>
      <c r="O114" s="7">
        <f t="shared" si="8"/>
        <v>1</v>
      </c>
    </row>
    <row r="115" spans="1:15" ht="13.15" customHeight="1" x14ac:dyDescent="0.35">
      <c r="A115" s="5" t="s">
        <v>615</v>
      </c>
      <c r="B115" s="5" t="str">
        <f t="shared" si="6"/>
        <v>SPA21XXX</v>
      </c>
      <c r="C115" s="5" t="str">
        <f>VLOOKUP(A115,'[1]all anchovy'!$B:$C,2,FALSE)</f>
        <v>KHOLWA FISHING (PTY) LTD</v>
      </c>
      <c r="D115" s="5" t="s">
        <v>87</v>
      </c>
      <c r="N115" s="5">
        <f t="shared" si="7"/>
        <v>0</v>
      </c>
      <c r="O115" s="7">
        <f t="shared" si="8"/>
        <v>1</v>
      </c>
    </row>
    <row r="116" spans="1:15" ht="13.15" customHeight="1" x14ac:dyDescent="0.35">
      <c r="A116" s="5" t="s">
        <v>616</v>
      </c>
      <c r="B116" s="5" t="str">
        <f t="shared" si="6"/>
        <v>SPA21XXX</v>
      </c>
      <c r="C116" s="5" t="str">
        <f>VLOOKUP(A116,'[1]all anchovy'!$B:$C,2,FALSE)</f>
        <v>NOMZAPROJECTS (PTY) LTD</v>
      </c>
      <c r="D116" s="5" t="s">
        <v>87</v>
      </c>
      <c r="F116" s="5">
        <v>0</v>
      </c>
      <c r="G116" s="5">
        <v>33736</v>
      </c>
      <c r="H116" s="5">
        <v>120000</v>
      </c>
      <c r="I116" s="5">
        <v>120000</v>
      </c>
      <c r="J116" s="5">
        <v>7.1428571428571432</v>
      </c>
      <c r="K116" s="5">
        <v>7.1428571428571432</v>
      </c>
      <c r="L116" s="5">
        <v>0</v>
      </c>
      <c r="N116" s="5">
        <f t="shared" si="7"/>
        <v>120000</v>
      </c>
      <c r="O116" s="7">
        <f t="shared" si="8"/>
        <v>9</v>
      </c>
    </row>
    <row r="117" spans="1:15" ht="13.15" customHeight="1" x14ac:dyDescent="0.35">
      <c r="A117" s="5" t="s">
        <v>617</v>
      </c>
      <c r="B117" s="5" t="str">
        <f t="shared" si="6"/>
        <v>SPA21XXX</v>
      </c>
      <c r="C117" s="5" t="str">
        <f>VLOOKUP(A117,'[1]all anchovy'!$B:$C,2,FALSE)</f>
        <v>KUMKANI FISHING PTY LTD</v>
      </c>
      <c r="D117" s="5" t="s">
        <v>87</v>
      </c>
      <c r="F117" s="5">
        <v>0</v>
      </c>
      <c r="G117" s="5">
        <v>0</v>
      </c>
      <c r="H117" s="5">
        <v>0</v>
      </c>
      <c r="I117" s="5">
        <v>0</v>
      </c>
      <c r="J117" s="5">
        <v>0</v>
      </c>
      <c r="K117" s="5">
        <v>0</v>
      </c>
      <c r="L117" s="5">
        <v>0</v>
      </c>
      <c r="N117" s="5">
        <f t="shared" si="7"/>
        <v>0</v>
      </c>
      <c r="O117" s="7">
        <f t="shared" si="8"/>
        <v>1</v>
      </c>
    </row>
    <row r="118" spans="1:15" ht="13.15" customHeight="1" x14ac:dyDescent="0.35">
      <c r="A118" s="5" t="s">
        <v>618</v>
      </c>
      <c r="B118" s="5" t="str">
        <f t="shared" si="6"/>
        <v>SPA21XXX</v>
      </c>
      <c r="C118" s="5" t="str">
        <f>VLOOKUP(A118,'[1]all anchovy'!$B:$C,2,FALSE)</f>
        <v>Oppikaai Restaurant (Pty)Ltd</v>
      </c>
      <c r="D118" s="5" t="s">
        <v>87</v>
      </c>
      <c r="F118" s="5">
        <v>0</v>
      </c>
      <c r="G118" s="5">
        <v>0</v>
      </c>
      <c r="H118" s="5">
        <v>0</v>
      </c>
      <c r="I118" s="5">
        <v>0</v>
      </c>
      <c r="J118" s="5">
        <v>0</v>
      </c>
      <c r="K118" s="5">
        <v>0</v>
      </c>
      <c r="L118" s="5">
        <v>0</v>
      </c>
      <c r="N118" s="5">
        <f t="shared" si="7"/>
        <v>0</v>
      </c>
      <c r="O118" s="7">
        <f t="shared" si="8"/>
        <v>1</v>
      </c>
    </row>
    <row r="119" spans="1:15" ht="13.15" customHeight="1" x14ac:dyDescent="0.35">
      <c r="A119" s="5" t="s">
        <v>620</v>
      </c>
      <c r="B119" s="5" t="str">
        <f t="shared" si="6"/>
        <v>SPA21XXX</v>
      </c>
      <c r="C119" s="5" t="str">
        <f>VLOOKUP(A119,'[1]all anchovy'!$B:$C,2,FALSE)</f>
        <v>UKUQALA TRADING CC</v>
      </c>
      <c r="D119" s="5" t="s">
        <v>87</v>
      </c>
      <c r="F119" s="5">
        <v>557765</v>
      </c>
      <c r="G119" s="5">
        <v>703472</v>
      </c>
      <c r="H119" s="5">
        <v>0</v>
      </c>
      <c r="I119" s="5">
        <v>0</v>
      </c>
      <c r="J119" s="5">
        <v>100</v>
      </c>
      <c r="K119" s="5">
        <v>51</v>
      </c>
      <c r="N119" s="5">
        <f t="shared" si="7"/>
        <v>557765</v>
      </c>
      <c r="O119" s="7">
        <f t="shared" si="8"/>
        <v>9</v>
      </c>
    </row>
    <row r="120" spans="1:15" ht="13.15" customHeight="1" x14ac:dyDescent="0.35">
      <c r="A120" s="5" t="s">
        <v>622</v>
      </c>
      <c r="B120" s="5" t="str">
        <f t="shared" si="6"/>
        <v>SPA21XXX</v>
      </c>
      <c r="C120" s="5" t="str">
        <f>VLOOKUP(A120,'[1]all anchovy'!$B:$C,2,FALSE)</f>
        <v>J C M FISHING PTY LTD</v>
      </c>
      <c r="D120" s="5" t="s">
        <v>87</v>
      </c>
      <c r="F120" s="5">
        <v>0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5">
        <v>0</v>
      </c>
      <c r="N120" s="5">
        <f t="shared" si="7"/>
        <v>0</v>
      </c>
      <c r="O120" s="7">
        <f t="shared" si="8"/>
        <v>1</v>
      </c>
    </row>
    <row r="121" spans="1:15" ht="13.15" customHeight="1" x14ac:dyDescent="0.35">
      <c r="A121" s="5" t="s">
        <v>624</v>
      </c>
      <c r="B121" s="5" t="str">
        <f t="shared" si="6"/>
        <v>SPA21XXX</v>
      </c>
      <c r="C121" s="5" t="str">
        <f>VLOOKUP(A121,'[1]all anchovy'!$B:$C,2,FALSE)</f>
        <v>SPOT - ON DEALS FORTY ONE CC</v>
      </c>
      <c r="D121" s="5" t="s">
        <v>87</v>
      </c>
      <c r="G121" s="5">
        <v>-879038</v>
      </c>
      <c r="N121" s="5">
        <f t="shared" si="7"/>
        <v>0</v>
      </c>
      <c r="O121" s="7">
        <f t="shared" si="8"/>
        <v>1</v>
      </c>
    </row>
    <row r="122" spans="1:15" ht="13.15" customHeight="1" x14ac:dyDescent="0.35">
      <c r="A122" s="5" t="s">
        <v>626</v>
      </c>
      <c r="B122" s="5" t="str">
        <f t="shared" si="6"/>
        <v>SPA21XXX</v>
      </c>
      <c r="C122" s="5" t="str">
        <f>VLOOKUP(A122,'[1]all anchovy'!$B:$C,2,FALSE)</f>
        <v>ELECMATIX GENERAL</v>
      </c>
      <c r="D122" s="5" t="s">
        <v>87</v>
      </c>
      <c r="N122" s="5">
        <f t="shared" si="7"/>
        <v>0</v>
      </c>
      <c r="O122" s="7">
        <f t="shared" si="8"/>
        <v>1</v>
      </c>
    </row>
    <row r="123" spans="1:15" ht="13.15" customHeight="1" x14ac:dyDescent="0.35">
      <c r="A123" s="5" t="s">
        <v>628</v>
      </c>
      <c r="B123" s="5" t="str">
        <f t="shared" si="6"/>
        <v>SPA21XXX</v>
      </c>
      <c r="C123" s="5" t="str">
        <f>VLOOKUP(A123,'[1]all anchovy'!$B:$C,2,FALSE)</f>
        <v>DELMAR MARINE</v>
      </c>
      <c r="D123" s="5" t="s">
        <v>87</v>
      </c>
      <c r="F123" s="5">
        <v>0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5">
        <v>0</v>
      </c>
      <c r="N123" s="5">
        <f t="shared" si="7"/>
        <v>0</v>
      </c>
      <c r="O123" s="7">
        <f t="shared" si="8"/>
        <v>1</v>
      </c>
    </row>
    <row r="124" spans="1:15" ht="13.15" customHeight="1" x14ac:dyDescent="0.35">
      <c r="A124" s="5" t="s">
        <v>630</v>
      </c>
      <c r="B124" s="5" t="str">
        <f t="shared" si="6"/>
        <v>SPA21XXX</v>
      </c>
      <c r="C124" s="5" t="str">
        <f>VLOOKUP(A124,'[1]all anchovy'!$B:$C,2,FALSE)</f>
        <v>Die Lighuis Vissers Vroue (Pty) Ltd</v>
      </c>
      <c r="D124" s="5" t="s">
        <v>87</v>
      </c>
      <c r="F124" s="5">
        <v>0</v>
      </c>
      <c r="G124" s="5">
        <v>0</v>
      </c>
      <c r="H124" s="5">
        <v>0</v>
      </c>
      <c r="I124" s="5">
        <v>0</v>
      </c>
      <c r="J124" s="5">
        <v>0</v>
      </c>
      <c r="K124" s="5">
        <v>0</v>
      </c>
      <c r="L124" s="5">
        <v>0</v>
      </c>
      <c r="N124" s="5">
        <f t="shared" si="7"/>
        <v>0</v>
      </c>
      <c r="O124" s="7">
        <f t="shared" si="8"/>
        <v>1</v>
      </c>
    </row>
    <row r="125" spans="1:15" ht="13.15" customHeight="1" x14ac:dyDescent="0.35">
      <c r="A125" s="5" t="s">
        <v>631</v>
      </c>
      <c r="B125" s="5" t="str">
        <f t="shared" si="6"/>
        <v>SPA21XXX</v>
      </c>
      <c r="C125" s="5" t="str">
        <f>VLOOKUP(A125,'[1]all anchovy'!$B:$C,2,FALSE)</f>
        <v>Mamjoli Marine Enterprise</v>
      </c>
      <c r="D125" s="5" t="s">
        <v>87</v>
      </c>
      <c r="F125" s="5">
        <v>0</v>
      </c>
      <c r="G125" s="5">
        <v>0</v>
      </c>
      <c r="H125" s="5">
        <v>0</v>
      </c>
      <c r="I125" s="5">
        <v>0</v>
      </c>
      <c r="J125" s="5">
        <v>0</v>
      </c>
      <c r="K125" s="5">
        <v>0</v>
      </c>
      <c r="L125" s="5">
        <v>0</v>
      </c>
      <c r="N125" s="5">
        <f t="shared" si="7"/>
        <v>0</v>
      </c>
      <c r="O125" s="7">
        <f t="shared" si="8"/>
        <v>1</v>
      </c>
    </row>
    <row r="126" spans="1:15" ht="13.15" customHeight="1" x14ac:dyDescent="0.35">
      <c r="A126" s="5" t="s">
        <v>632</v>
      </c>
      <c r="B126" s="5" t="str">
        <f t="shared" si="6"/>
        <v>SPA21XXX</v>
      </c>
      <c r="C126" s="5" t="str">
        <f>VLOOKUP(A126,'[1]all anchovy'!$B:$C,2,FALSE)</f>
        <v>K J M FISHERIES</v>
      </c>
      <c r="D126" s="5" t="s">
        <v>87</v>
      </c>
      <c r="N126" s="5">
        <f t="shared" si="7"/>
        <v>0</v>
      </c>
      <c r="O126" s="7">
        <f t="shared" si="8"/>
        <v>1</v>
      </c>
    </row>
    <row r="127" spans="1:15" ht="13.15" customHeight="1" x14ac:dyDescent="0.35">
      <c r="A127" s="5" t="s">
        <v>634</v>
      </c>
      <c r="B127" s="5" t="str">
        <f t="shared" si="6"/>
        <v>SPA21XXX</v>
      </c>
      <c r="C127" s="5" t="str">
        <f>VLOOKUP(A127,'[1]all anchovy'!$B:$C,2,FALSE)</f>
        <v>Siphumelele fishing (PTY)LTD</v>
      </c>
      <c r="D127" s="5" t="s">
        <v>87</v>
      </c>
      <c r="N127" s="5">
        <f t="shared" si="7"/>
        <v>0</v>
      </c>
      <c r="O127" s="7">
        <f t="shared" si="8"/>
        <v>1</v>
      </c>
    </row>
    <row r="128" spans="1:15" ht="13.15" customHeight="1" x14ac:dyDescent="0.35">
      <c r="A128" s="5" t="s">
        <v>636</v>
      </c>
      <c r="B128" s="5" t="str">
        <f t="shared" si="6"/>
        <v>SPA21XXX</v>
      </c>
      <c r="C128" s="5" t="str">
        <f>VLOOKUP(A128,'[1]all anchovy'!$B:$C,2,FALSE)</f>
        <v>Limilo Fishers (Pty) Ltd</v>
      </c>
      <c r="D128" s="5" t="s">
        <v>87</v>
      </c>
      <c r="F128" s="5">
        <v>0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5">
        <v>0</v>
      </c>
      <c r="N128" s="5">
        <f t="shared" si="7"/>
        <v>0</v>
      </c>
      <c r="O128" s="7">
        <f t="shared" si="8"/>
        <v>1</v>
      </c>
    </row>
    <row r="129" spans="1:15" ht="13.15" customHeight="1" x14ac:dyDescent="0.35">
      <c r="A129" s="5" t="s">
        <v>638</v>
      </c>
      <c r="B129" s="5" t="str">
        <f t="shared" si="6"/>
        <v>SPA21XXX</v>
      </c>
      <c r="C129" s="5" t="str">
        <f>VLOOKUP(A129,'[1]all anchovy'!$B:$C,2,FALSE)</f>
        <v>BAYETE FISHING (PTY) LTD</v>
      </c>
      <c r="D129" s="5" t="s">
        <v>87</v>
      </c>
      <c r="F129" s="5">
        <v>0</v>
      </c>
      <c r="G129" s="5">
        <v>0</v>
      </c>
      <c r="H129" s="5">
        <v>0</v>
      </c>
      <c r="I129" s="5">
        <v>0</v>
      </c>
      <c r="J129" s="5">
        <v>1000</v>
      </c>
      <c r="K129" s="5">
        <v>100</v>
      </c>
      <c r="N129" s="5">
        <f t="shared" si="7"/>
        <v>0</v>
      </c>
      <c r="O129" s="7">
        <f t="shared" si="8"/>
        <v>1</v>
      </c>
    </row>
    <row r="130" spans="1:15" ht="13.15" customHeight="1" x14ac:dyDescent="0.35">
      <c r="A130" s="5" t="s">
        <v>640</v>
      </c>
      <c r="B130" s="5" t="str">
        <f t="shared" si="6"/>
        <v>SPA21XXX</v>
      </c>
      <c r="C130" s="5" t="str">
        <f>VLOOKUP(A130,'[1]all anchovy'!$B:$C,2,FALSE)</f>
        <v>GOUD RIWWE VISSERVROUE (PTY) LTD</v>
      </c>
      <c r="D130" s="5" t="s">
        <v>87</v>
      </c>
      <c r="F130" s="5">
        <v>0</v>
      </c>
      <c r="G130" s="5">
        <v>0</v>
      </c>
      <c r="H130" s="5">
        <v>0</v>
      </c>
      <c r="I130" s="5">
        <v>0</v>
      </c>
      <c r="J130" s="5">
        <v>1000</v>
      </c>
      <c r="K130" s="5">
        <v>100</v>
      </c>
      <c r="N130" s="5">
        <f t="shared" si="7"/>
        <v>0</v>
      </c>
      <c r="O130" s="7">
        <f t="shared" ref="O130:O161" si="9">IF(N130&lt;$R$4,$S$4,IF(N130&lt;$R$5,$S$5,IF(N130&lt;$R$6,$S$6,IF(N130&lt;$R$7,$S$7,IF(N130&lt;$R$8,$S$8,IF(N130&lt;$R$9,$S$9,IF(N130&lt;R138,S138,IF(N130&lt;R139,S139,IF(N130&lt;$R$12,$S$12,$S$13)))))))))</f>
        <v>1</v>
      </c>
    </row>
    <row r="131" spans="1:15" ht="13.15" customHeight="1" x14ac:dyDescent="0.35">
      <c r="A131" s="5" t="s">
        <v>642</v>
      </c>
      <c r="B131" s="5" t="str">
        <f t="shared" ref="B131:B175" si="10">REPLACE(A131,6,3,"XXX")</f>
        <v>SPA21XXX</v>
      </c>
      <c r="C131" s="5" t="str">
        <f>VLOOKUP(A131,'[1]all anchovy'!$B:$C,2,FALSE)</f>
        <v>SEAGULL ZONE (PTY) LTD</v>
      </c>
      <c r="D131" s="5" t="s">
        <v>87</v>
      </c>
      <c r="F131" s="5">
        <v>0</v>
      </c>
      <c r="G131" s="5">
        <v>0</v>
      </c>
      <c r="H131" s="5">
        <v>0</v>
      </c>
      <c r="I131" s="5">
        <v>0</v>
      </c>
      <c r="J131" s="5">
        <v>1000</v>
      </c>
      <c r="K131" s="5">
        <v>100</v>
      </c>
      <c r="N131" s="5">
        <f t="shared" ref="N131:N175" si="11">F131+(J131*L131)+H131</f>
        <v>0</v>
      </c>
      <c r="O131" s="7">
        <f t="shared" si="9"/>
        <v>1</v>
      </c>
    </row>
    <row r="132" spans="1:15" ht="13.15" customHeight="1" x14ac:dyDescent="0.35">
      <c r="A132" s="5" t="s">
        <v>644</v>
      </c>
      <c r="B132" s="5" t="str">
        <f t="shared" si="10"/>
        <v>SPA21XXX</v>
      </c>
      <c r="C132" s="5" t="str">
        <f>VLOOKUP(A132,'[1]all anchovy'!$B:$C,2,FALSE)</f>
        <v>Olegado Holdings Pty Ltd</v>
      </c>
      <c r="D132" s="5" t="s">
        <v>87</v>
      </c>
      <c r="N132" s="5">
        <f t="shared" si="11"/>
        <v>0</v>
      </c>
      <c r="O132" s="7">
        <f t="shared" si="9"/>
        <v>1</v>
      </c>
    </row>
    <row r="133" spans="1:15" ht="13.15" customHeight="1" x14ac:dyDescent="0.35">
      <c r="A133" s="5" t="s">
        <v>645</v>
      </c>
      <c r="B133" s="5" t="str">
        <f t="shared" si="10"/>
        <v>SPA21XXX</v>
      </c>
      <c r="C133" s="5" t="str">
        <f>VLOOKUP(A133,'[1]all anchovy'!$B:$C,2,FALSE)</f>
        <v>UYEKRAAL BELEGGINGS (PTY) LTD</v>
      </c>
      <c r="D133" s="5" t="s">
        <v>87</v>
      </c>
      <c r="N133" s="5">
        <f t="shared" si="11"/>
        <v>0</v>
      </c>
      <c r="O133" s="7">
        <f t="shared" si="9"/>
        <v>1</v>
      </c>
    </row>
    <row r="134" spans="1:15" ht="13.15" customHeight="1" x14ac:dyDescent="0.35">
      <c r="A134" s="5" t="s">
        <v>646</v>
      </c>
      <c r="B134" s="5" t="str">
        <f t="shared" si="10"/>
        <v>SPA21XXX</v>
      </c>
      <c r="C134" s="5" t="str">
        <f>VLOOKUP(A134,'[1]all anchovy'!$B:$C,2,FALSE)</f>
        <v>SPASIBA PTY LTD</v>
      </c>
      <c r="D134" s="5" t="s">
        <v>87</v>
      </c>
      <c r="N134" s="5">
        <f t="shared" si="11"/>
        <v>0</v>
      </c>
      <c r="O134" s="7">
        <f t="shared" si="9"/>
        <v>1</v>
      </c>
    </row>
    <row r="135" spans="1:15" ht="13.15" customHeight="1" x14ac:dyDescent="0.35">
      <c r="A135" s="5" t="s">
        <v>647</v>
      </c>
      <c r="B135" s="5" t="str">
        <f t="shared" si="10"/>
        <v>SPA21XXX</v>
      </c>
      <c r="C135" s="5" t="str">
        <f>VLOOKUP(A135,'[1]all anchovy'!$B:$C,2,FALSE)</f>
        <v>Allied Fishing (PTY) LTD</v>
      </c>
      <c r="D135" s="5" t="s">
        <v>87</v>
      </c>
      <c r="N135" s="5">
        <f t="shared" si="11"/>
        <v>0</v>
      </c>
      <c r="O135" s="7">
        <f t="shared" si="9"/>
        <v>1</v>
      </c>
    </row>
    <row r="136" spans="1:15" ht="13.15" customHeight="1" x14ac:dyDescent="0.35">
      <c r="A136" s="5" t="s">
        <v>649</v>
      </c>
      <c r="B136" s="5" t="str">
        <f t="shared" si="10"/>
        <v>SPA21XXX</v>
      </c>
      <c r="C136" s="5" t="str">
        <f>VLOOKUP(A136,'[1]all anchovy'!$B:$C,2,FALSE)</f>
        <v>Ukuloba Pescar Fishing Enterprise Pty(Ltd)</v>
      </c>
      <c r="D136" s="5" t="s">
        <v>87</v>
      </c>
      <c r="N136" s="5">
        <f t="shared" si="11"/>
        <v>0</v>
      </c>
      <c r="O136" s="7">
        <f t="shared" si="9"/>
        <v>1</v>
      </c>
    </row>
    <row r="137" spans="1:15" ht="13.15" customHeight="1" x14ac:dyDescent="0.35">
      <c r="A137" s="5" t="s">
        <v>651</v>
      </c>
      <c r="B137" s="5" t="str">
        <f t="shared" si="10"/>
        <v>SPA21XXX</v>
      </c>
      <c r="C137" s="5" t="str">
        <f>VLOOKUP(A137,'[1]all anchovy'!$B:$C,2,FALSE)</f>
        <v>Seeweg Visserye (pty)LTD</v>
      </c>
      <c r="D137" s="5" t="s">
        <v>87</v>
      </c>
      <c r="N137" s="5">
        <f t="shared" si="11"/>
        <v>0</v>
      </c>
      <c r="O137" s="7">
        <f t="shared" si="9"/>
        <v>1</v>
      </c>
    </row>
    <row r="138" spans="1:15" ht="13.15" customHeight="1" x14ac:dyDescent="0.35">
      <c r="A138" s="5" t="s">
        <v>653</v>
      </c>
      <c r="B138" s="5" t="str">
        <f t="shared" si="10"/>
        <v>SPA21XXX</v>
      </c>
      <c r="C138" s="5" t="str">
        <f>VLOOKUP(A138,'[1]all anchovy'!$B:$C,2,FALSE)</f>
        <v>Muke Construction &amp; Projects</v>
      </c>
      <c r="D138" s="5" t="s">
        <v>87</v>
      </c>
      <c r="N138" s="5">
        <f t="shared" si="11"/>
        <v>0</v>
      </c>
      <c r="O138" s="7">
        <f t="shared" si="9"/>
        <v>1</v>
      </c>
    </row>
    <row r="139" spans="1:15" ht="13.15" customHeight="1" x14ac:dyDescent="0.35">
      <c r="A139" s="5" t="s">
        <v>655</v>
      </c>
      <c r="B139" s="5" t="str">
        <f t="shared" si="10"/>
        <v>SPA21XXX</v>
      </c>
      <c r="C139" s="5" t="str">
        <f>VLOOKUP(A139,'[1]all anchovy'!$B:$C,2,FALSE)</f>
        <v xml:space="preserve">Zanozuko Fishing </v>
      </c>
      <c r="D139" s="5" t="s">
        <v>87</v>
      </c>
      <c r="F139" s="5">
        <v>0</v>
      </c>
      <c r="G139" s="5">
        <v>0</v>
      </c>
      <c r="H139" s="5">
        <v>0</v>
      </c>
      <c r="I139" s="5">
        <v>0</v>
      </c>
      <c r="J139" s="5">
        <v>0</v>
      </c>
      <c r="K139" s="5">
        <v>0</v>
      </c>
      <c r="L139" s="5">
        <v>0</v>
      </c>
      <c r="N139" s="5">
        <f t="shared" si="11"/>
        <v>0</v>
      </c>
      <c r="O139" s="7">
        <f t="shared" si="9"/>
        <v>1</v>
      </c>
    </row>
    <row r="140" spans="1:15" ht="13.15" customHeight="1" x14ac:dyDescent="0.35">
      <c r="A140" s="5" t="s">
        <v>657</v>
      </c>
      <c r="B140" s="5" t="str">
        <f t="shared" si="10"/>
        <v>SPA21XXX</v>
      </c>
      <c r="C140" s="5" t="str">
        <f>VLOOKUP(A140,'[1]all anchovy'!$B:$C,2,FALSE)</f>
        <v>TUBBY TRANSPORT (PTY) LTD</v>
      </c>
      <c r="D140" s="5" t="s">
        <v>87</v>
      </c>
      <c r="F140" s="5">
        <v>0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5">
        <v>0</v>
      </c>
      <c r="N140" s="5">
        <f t="shared" si="11"/>
        <v>0</v>
      </c>
      <c r="O140" s="7">
        <f t="shared" si="9"/>
        <v>1</v>
      </c>
    </row>
    <row r="141" spans="1:15" ht="13.15" customHeight="1" x14ac:dyDescent="0.35">
      <c r="A141" s="5" t="s">
        <v>658</v>
      </c>
      <c r="B141" s="5" t="str">
        <f t="shared" si="10"/>
        <v>SPA21XXX</v>
      </c>
      <c r="C141" s="5" t="str">
        <f>VLOOKUP(A141,'[1]all anchovy'!$B:$C,2,FALSE)</f>
        <v>Shopmate Fish Traders cc</v>
      </c>
      <c r="D141" s="5" t="s">
        <v>87</v>
      </c>
      <c r="N141" s="5">
        <f t="shared" si="11"/>
        <v>0</v>
      </c>
      <c r="O141" s="7">
        <f t="shared" si="9"/>
        <v>1</v>
      </c>
    </row>
    <row r="142" spans="1:15" ht="13.15" customHeight="1" x14ac:dyDescent="0.35">
      <c r="A142" s="5" t="s">
        <v>660</v>
      </c>
      <c r="B142" s="5" t="str">
        <f t="shared" si="10"/>
        <v>SPA21XXX</v>
      </c>
      <c r="C142" s="5" t="str">
        <f>VLOOKUP(A142,'[1]all anchovy'!$B:$C,2,FALSE)</f>
        <v>Ibhayi Sea Food Wholesalers</v>
      </c>
      <c r="D142" s="5" t="s">
        <v>87</v>
      </c>
      <c r="F142" s="5">
        <v>1710513</v>
      </c>
      <c r="G142" s="5">
        <v>4152559</v>
      </c>
      <c r="H142" s="5">
        <v>0</v>
      </c>
      <c r="I142" s="5">
        <v>0</v>
      </c>
      <c r="J142" s="5">
        <v>0</v>
      </c>
      <c r="K142" s="5">
        <v>100</v>
      </c>
      <c r="L142" s="5">
        <v>0</v>
      </c>
      <c r="N142" s="5">
        <f t="shared" si="11"/>
        <v>1710513</v>
      </c>
      <c r="O142" s="7">
        <f t="shared" si="9"/>
        <v>10</v>
      </c>
    </row>
    <row r="143" spans="1:15" ht="13.15" customHeight="1" x14ac:dyDescent="0.35">
      <c r="A143" s="5" t="s">
        <v>661</v>
      </c>
      <c r="B143" s="5" t="str">
        <f t="shared" si="10"/>
        <v>SPA21XXX</v>
      </c>
      <c r="C143" s="5" t="str">
        <f>VLOOKUP(A143,'[1]all anchovy'!$B:$C,2,FALSE)</f>
        <v>BELLARIA FISHING PTY LTD</v>
      </c>
      <c r="D143" s="5" t="s">
        <v>87</v>
      </c>
      <c r="F143" s="5">
        <v>0</v>
      </c>
      <c r="G143" s="5">
        <v>0</v>
      </c>
      <c r="H143" s="5">
        <v>0</v>
      </c>
      <c r="I143" s="5">
        <v>0</v>
      </c>
      <c r="J143" s="5">
        <v>0</v>
      </c>
      <c r="K143" s="5">
        <v>0</v>
      </c>
      <c r="L143" s="5">
        <v>0</v>
      </c>
      <c r="N143" s="5">
        <f t="shared" si="11"/>
        <v>0</v>
      </c>
      <c r="O143" s="7">
        <f t="shared" si="9"/>
        <v>1</v>
      </c>
    </row>
    <row r="144" spans="1:15" ht="13.15" customHeight="1" x14ac:dyDescent="0.35">
      <c r="A144" s="5" t="s">
        <v>662</v>
      </c>
      <c r="B144" s="5" t="str">
        <f t="shared" si="10"/>
        <v>SPA21XXX</v>
      </c>
      <c r="C144" s="5" t="str">
        <f>VLOOKUP(A144,'[1]all anchovy'!$B:$C,2,FALSE)</f>
        <v>Yanginkosi (Pty)Ltd</v>
      </c>
      <c r="D144" s="5" t="s">
        <v>87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5">
        <v>0</v>
      </c>
      <c r="N144" s="5">
        <f t="shared" si="11"/>
        <v>0</v>
      </c>
      <c r="O144" s="7">
        <f t="shared" si="9"/>
        <v>1</v>
      </c>
    </row>
    <row r="145" spans="1:15" ht="13.15" customHeight="1" x14ac:dyDescent="0.35">
      <c r="A145" s="5" t="s">
        <v>663</v>
      </c>
      <c r="B145" s="5" t="str">
        <f t="shared" si="10"/>
        <v>SPA21XXX</v>
      </c>
      <c r="C145" s="5" t="str">
        <f>VLOOKUP(A145,'[1]all anchovy'!$B:$C,2,FALSE)</f>
        <v>IMPROCARE134</v>
      </c>
      <c r="D145" s="5" t="s">
        <v>87</v>
      </c>
      <c r="F145" s="5">
        <v>0</v>
      </c>
      <c r="G145" s="5">
        <v>-167496</v>
      </c>
      <c r="N145" s="5">
        <f t="shared" si="11"/>
        <v>0</v>
      </c>
      <c r="O145" s="7">
        <f t="shared" si="9"/>
        <v>1</v>
      </c>
    </row>
    <row r="146" spans="1:15" ht="13.15" customHeight="1" x14ac:dyDescent="0.35">
      <c r="A146" s="5" t="s">
        <v>664</v>
      </c>
      <c r="B146" s="5" t="str">
        <f t="shared" si="10"/>
        <v>SPA21XXX</v>
      </c>
      <c r="C146" s="5" t="str">
        <f>VLOOKUP(A146,'[1]all anchovy'!$B:$C,2,FALSE)</f>
        <v>Nompumelelo Solutions (Pty) Ltd</v>
      </c>
      <c r="D146" s="5" t="s">
        <v>87</v>
      </c>
      <c r="F146" s="5">
        <v>0</v>
      </c>
      <c r="G146" s="5">
        <v>0</v>
      </c>
      <c r="H146" s="5">
        <v>0</v>
      </c>
      <c r="I146" s="5">
        <v>0</v>
      </c>
      <c r="J146" s="5">
        <v>0</v>
      </c>
      <c r="K146" s="5">
        <v>0</v>
      </c>
      <c r="L146" s="5">
        <v>0</v>
      </c>
      <c r="N146" s="5">
        <f t="shared" si="11"/>
        <v>0</v>
      </c>
      <c r="O146" s="7">
        <f t="shared" si="9"/>
        <v>1</v>
      </c>
    </row>
    <row r="147" spans="1:15" ht="13.15" customHeight="1" x14ac:dyDescent="0.35">
      <c r="A147" s="5" t="s">
        <v>666</v>
      </c>
      <c r="B147" s="5" t="str">
        <f t="shared" si="10"/>
        <v>SPA21XXX</v>
      </c>
      <c r="C147" s="5" t="str">
        <f>VLOOKUP(A147,'[1]all anchovy'!$B:$C,2,FALSE)</f>
        <v>Villa De Wilmaresa</v>
      </c>
      <c r="D147" s="5" t="s">
        <v>87</v>
      </c>
      <c r="N147" s="5">
        <f t="shared" si="11"/>
        <v>0</v>
      </c>
      <c r="O147" s="7">
        <f t="shared" si="9"/>
        <v>1</v>
      </c>
    </row>
    <row r="148" spans="1:15" ht="13.15" customHeight="1" x14ac:dyDescent="0.35">
      <c r="A148" s="5" t="s">
        <v>668</v>
      </c>
      <c r="B148" s="5" t="str">
        <f t="shared" si="10"/>
        <v>SPA21XXX</v>
      </c>
      <c r="C148" s="5" t="str">
        <f>VLOOKUP(A148,'[1]all anchovy'!$B:$C,2,FALSE)</f>
        <v>AMIABLE 8 TRADING (PTY)LTD</v>
      </c>
      <c r="D148" s="5" t="s">
        <v>87</v>
      </c>
      <c r="N148" s="5">
        <f t="shared" si="11"/>
        <v>0</v>
      </c>
      <c r="O148" s="7">
        <f t="shared" si="9"/>
        <v>1</v>
      </c>
    </row>
    <row r="149" spans="1:15" ht="13.15" customHeight="1" x14ac:dyDescent="0.35">
      <c r="A149" s="5" t="s">
        <v>670</v>
      </c>
      <c r="B149" s="5" t="str">
        <f t="shared" si="10"/>
        <v>SPA21XXX</v>
      </c>
      <c r="C149" s="5" t="str">
        <f>VLOOKUP(A149,'[1]all anchovy'!$B:$C,2,FALSE)</f>
        <v>CEDESTIAL ENTERPRISES</v>
      </c>
      <c r="D149" s="5" t="s">
        <v>87</v>
      </c>
      <c r="N149" s="5">
        <f t="shared" si="11"/>
        <v>0</v>
      </c>
      <c r="O149" s="7">
        <f t="shared" si="9"/>
        <v>1</v>
      </c>
    </row>
    <row r="150" spans="1:15" ht="13.15" customHeight="1" x14ac:dyDescent="0.35">
      <c r="A150" s="5" t="s">
        <v>672</v>
      </c>
      <c r="B150" s="5" t="str">
        <f t="shared" si="10"/>
        <v>SPA21XXX</v>
      </c>
      <c r="C150" s="5" t="str">
        <f>VLOOKUP(A150,'[1]all anchovy'!$B:$C,2,FALSE)</f>
        <v>SOTH EASTERN FISHING (PTY) LTD</v>
      </c>
      <c r="D150" s="5" t="s">
        <v>87</v>
      </c>
      <c r="N150" s="5">
        <f t="shared" si="11"/>
        <v>0</v>
      </c>
      <c r="O150" s="7">
        <f t="shared" si="9"/>
        <v>1</v>
      </c>
    </row>
    <row r="151" spans="1:15" ht="13.15" customHeight="1" x14ac:dyDescent="0.35">
      <c r="A151" s="5" t="s">
        <v>673</v>
      </c>
      <c r="B151" s="5" t="str">
        <f t="shared" si="10"/>
        <v>SPA21XXX</v>
      </c>
      <c r="C151" s="5" t="str">
        <f>VLOOKUP(A151,'[1]all anchovy'!$B:$C,2,FALSE)</f>
        <v>Kaytrad Commodities Pty Ltd</v>
      </c>
      <c r="D151" s="5" t="s">
        <v>87</v>
      </c>
      <c r="F151" s="5">
        <v>1132255</v>
      </c>
      <c r="G151" s="5">
        <v>11303955</v>
      </c>
      <c r="H151" s="5">
        <v>13040300</v>
      </c>
      <c r="I151" s="5">
        <v>0</v>
      </c>
      <c r="J151" s="5">
        <v>1000</v>
      </c>
      <c r="K151" s="5">
        <v>0</v>
      </c>
      <c r="L151" s="5">
        <v>0</v>
      </c>
      <c r="N151" s="5">
        <f t="shared" si="11"/>
        <v>14172555</v>
      </c>
      <c r="O151" s="7">
        <f t="shared" si="9"/>
        <v>10</v>
      </c>
    </row>
    <row r="152" spans="1:15" ht="13.15" customHeight="1" x14ac:dyDescent="0.35">
      <c r="A152" s="5" t="s">
        <v>674</v>
      </c>
      <c r="B152" s="5" t="str">
        <f t="shared" si="10"/>
        <v>SPA21XXX</v>
      </c>
      <c r="C152" s="5" t="str">
        <f>VLOOKUP(A152,'[1]all anchovy'!$B:$C,2,FALSE)</f>
        <v>TCB FISHING ENTERPRISES (PTY) LTD</v>
      </c>
      <c r="D152" s="5" t="s">
        <v>87</v>
      </c>
      <c r="F152" s="5">
        <v>0</v>
      </c>
      <c r="G152" s="5">
        <v>0</v>
      </c>
      <c r="H152" s="5">
        <v>0</v>
      </c>
      <c r="I152" s="5">
        <v>0</v>
      </c>
      <c r="J152" s="5">
        <v>0</v>
      </c>
      <c r="K152" s="5">
        <v>0</v>
      </c>
      <c r="L152" s="5">
        <v>0</v>
      </c>
      <c r="N152" s="5">
        <f t="shared" si="11"/>
        <v>0</v>
      </c>
      <c r="O152" s="7">
        <f t="shared" si="9"/>
        <v>1</v>
      </c>
    </row>
    <row r="153" spans="1:15" ht="13.15" customHeight="1" x14ac:dyDescent="0.35">
      <c r="A153" s="5" t="s">
        <v>675</v>
      </c>
      <c r="B153" s="5" t="str">
        <f t="shared" si="10"/>
        <v>SPA21XXX</v>
      </c>
      <c r="C153" s="5" t="str">
        <f>VLOOKUP(A153,'[1]all anchovy'!$B:$C,2,FALSE)</f>
        <v>Cape Point Holdings (PTY) LTD</v>
      </c>
      <c r="D153" s="5" t="s">
        <v>87</v>
      </c>
      <c r="N153" s="5">
        <f t="shared" si="11"/>
        <v>0</v>
      </c>
      <c r="O153" s="7">
        <f t="shared" si="9"/>
        <v>1</v>
      </c>
    </row>
    <row r="154" spans="1:15" ht="13.15" customHeight="1" x14ac:dyDescent="0.35">
      <c r="A154" s="5" t="s">
        <v>677</v>
      </c>
      <c r="B154" s="5" t="str">
        <f t="shared" si="10"/>
        <v>SPA21XXX</v>
      </c>
      <c r="C154" s="5" t="str">
        <f>VLOOKUP(A154,'[1]all anchovy'!$B:$C,2,FALSE)</f>
        <v>Saldanha Bay Fishing Industry</v>
      </c>
      <c r="D154" s="5" t="s">
        <v>87</v>
      </c>
      <c r="N154" s="5">
        <f t="shared" si="11"/>
        <v>0</v>
      </c>
      <c r="O154" s="7">
        <f t="shared" si="9"/>
        <v>1</v>
      </c>
    </row>
    <row r="155" spans="1:15" ht="13.15" customHeight="1" x14ac:dyDescent="0.35">
      <c r="A155" s="5" t="s">
        <v>679</v>
      </c>
      <c r="B155" s="5" t="str">
        <f t="shared" si="10"/>
        <v>SPA21XXX</v>
      </c>
      <c r="C155" s="5" t="str">
        <f>VLOOKUP(A155,'[1]all anchovy'!$B:$C,2,FALSE)</f>
        <v>Buffeljagsbaai Projects ( PTY) LTD</v>
      </c>
      <c r="D155" s="5" t="s">
        <v>87</v>
      </c>
      <c r="F155" s="5">
        <v>0</v>
      </c>
      <c r="G155" s="5">
        <v>0</v>
      </c>
      <c r="H155" s="5">
        <v>0</v>
      </c>
      <c r="I155" s="5">
        <v>0</v>
      </c>
      <c r="J155" s="5">
        <v>0</v>
      </c>
      <c r="K155" s="5">
        <v>0</v>
      </c>
      <c r="L155" s="5">
        <v>0</v>
      </c>
      <c r="N155" s="5">
        <f t="shared" si="11"/>
        <v>0</v>
      </c>
      <c r="O155" s="7">
        <f t="shared" si="9"/>
        <v>1</v>
      </c>
    </row>
    <row r="156" spans="1:15" ht="13.15" customHeight="1" x14ac:dyDescent="0.35">
      <c r="A156" s="5" t="s">
        <v>681</v>
      </c>
      <c r="B156" s="5" t="str">
        <f t="shared" si="10"/>
        <v>SPA21XXX</v>
      </c>
      <c r="C156" s="5" t="str">
        <f>VLOOKUP(A156,'[1]all anchovy'!$B:$C,2,FALSE)</f>
        <v>Blink Waters Primary Co-Operative Limited</v>
      </c>
      <c r="D156" s="5" t="s">
        <v>87</v>
      </c>
      <c r="F156" s="5">
        <v>0</v>
      </c>
      <c r="G156" s="5">
        <v>754823</v>
      </c>
      <c r="H156" s="5">
        <v>0</v>
      </c>
      <c r="I156" s="5">
        <v>0</v>
      </c>
      <c r="J156" s="5">
        <v>57.142857142857146</v>
      </c>
      <c r="K156" s="5">
        <v>57.142857142857146</v>
      </c>
      <c r="L156" s="5">
        <v>11.428571428571429</v>
      </c>
      <c r="N156" s="5">
        <f t="shared" si="11"/>
        <v>653.06122448979602</v>
      </c>
      <c r="O156" s="7">
        <f t="shared" si="9"/>
        <v>2</v>
      </c>
    </row>
    <row r="157" spans="1:15" ht="13.15" customHeight="1" x14ac:dyDescent="0.35">
      <c r="A157" s="5" t="s">
        <v>682</v>
      </c>
      <c r="B157" s="5" t="str">
        <f t="shared" si="10"/>
        <v>SPA21XXX</v>
      </c>
      <c r="C157" s="5" t="str">
        <f>VLOOKUP(A157,'[1]all anchovy'!$B:$C,2,FALSE)</f>
        <v>VALOTYPE 76 CC</v>
      </c>
      <c r="D157" s="5" t="s">
        <v>87</v>
      </c>
      <c r="N157" s="5">
        <f t="shared" si="11"/>
        <v>0</v>
      </c>
      <c r="O157" s="7">
        <f t="shared" si="9"/>
        <v>1</v>
      </c>
    </row>
    <row r="158" spans="1:15" ht="13.15" customHeight="1" x14ac:dyDescent="0.35">
      <c r="A158" s="5" t="s">
        <v>683</v>
      </c>
      <c r="B158" s="5" t="str">
        <f t="shared" si="10"/>
        <v>SPA21XXX</v>
      </c>
      <c r="C158" s="5" t="str">
        <f>VLOOKUP(A158,'[1]all anchovy'!$B:$C,2,FALSE)</f>
        <v>Gansbaai Abalone(Pty)Ltd</v>
      </c>
      <c r="D158" s="5" t="s">
        <v>87</v>
      </c>
      <c r="F158" s="5">
        <v>0</v>
      </c>
      <c r="G158" s="5">
        <v>0</v>
      </c>
      <c r="H158" s="5">
        <v>0</v>
      </c>
      <c r="I158" s="5">
        <v>0</v>
      </c>
      <c r="J158" s="5">
        <v>0</v>
      </c>
      <c r="K158" s="5">
        <v>0</v>
      </c>
      <c r="L158" s="5">
        <v>0</v>
      </c>
      <c r="N158" s="5">
        <f t="shared" si="11"/>
        <v>0</v>
      </c>
      <c r="O158" s="7">
        <f t="shared" si="9"/>
        <v>1</v>
      </c>
    </row>
    <row r="159" spans="1:15" ht="13.15" customHeight="1" x14ac:dyDescent="0.35">
      <c r="A159" s="5" t="s">
        <v>685</v>
      </c>
      <c r="B159" s="5" t="str">
        <f t="shared" si="10"/>
        <v>SPA21XXX</v>
      </c>
      <c r="C159" s="5" t="str">
        <f>VLOOKUP(A159,'[1]all anchovy'!$B:$C,2,FALSE)</f>
        <v>Shark Diving Gansbaai CC</v>
      </c>
      <c r="D159" s="5" t="s">
        <v>87</v>
      </c>
      <c r="F159" s="5">
        <v>0</v>
      </c>
      <c r="G159" s="5">
        <v>42010</v>
      </c>
      <c r="H159" s="5">
        <v>0</v>
      </c>
      <c r="I159" s="5">
        <v>0</v>
      </c>
      <c r="J159" s="5">
        <v>0</v>
      </c>
      <c r="K159" s="5">
        <v>0</v>
      </c>
      <c r="L159" s="5">
        <v>0</v>
      </c>
      <c r="N159" s="5">
        <f t="shared" si="11"/>
        <v>0</v>
      </c>
      <c r="O159" s="7">
        <f t="shared" si="9"/>
        <v>1</v>
      </c>
    </row>
    <row r="160" spans="1:15" ht="13.15" customHeight="1" x14ac:dyDescent="0.35">
      <c r="A160" s="5" t="s">
        <v>687</v>
      </c>
      <c r="B160" s="5" t="str">
        <f t="shared" si="10"/>
        <v>SPA21XXX</v>
      </c>
      <c r="C160" s="5" t="str">
        <f>VLOOKUP(A160,'[1]all anchovy'!$B:$C,2,FALSE)</f>
        <v>CHALLENGER FISHERIES (PTY) LTD</v>
      </c>
      <c r="D160" s="5" t="s">
        <v>87</v>
      </c>
      <c r="F160" s="5">
        <v>0</v>
      </c>
      <c r="G160" s="5">
        <v>0</v>
      </c>
      <c r="H160" s="5">
        <v>0</v>
      </c>
      <c r="I160" s="5">
        <v>0</v>
      </c>
      <c r="J160" s="5">
        <v>0</v>
      </c>
      <c r="K160" s="5">
        <v>0</v>
      </c>
      <c r="L160" s="5">
        <v>0</v>
      </c>
      <c r="N160" s="5">
        <f t="shared" si="11"/>
        <v>0</v>
      </c>
      <c r="O160" s="7">
        <f t="shared" si="9"/>
        <v>1</v>
      </c>
    </row>
    <row r="161" spans="1:15" ht="13.15" customHeight="1" x14ac:dyDescent="0.35">
      <c r="A161" s="5" t="s">
        <v>689</v>
      </c>
      <c r="B161" s="5" t="str">
        <f t="shared" si="10"/>
        <v>SPA21XXX</v>
      </c>
      <c r="C161" s="5" t="str">
        <f>VLOOKUP(A161,'[1]all anchovy'!$B:$C,2,FALSE)</f>
        <v>PHAMBILE MAKHOSIKAZI (PTY) LTD</v>
      </c>
      <c r="D161" s="5" t="s">
        <v>87</v>
      </c>
      <c r="F161" s="5">
        <v>595748</v>
      </c>
      <c r="G161" s="5">
        <v>401484</v>
      </c>
      <c r="H161" s="5">
        <v>125677</v>
      </c>
      <c r="I161" s="5">
        <v>125677</v>
      </c>
      <c r="J161" s="5">
        <v>900</v>
      </c>
      <c r="K161" s="5">
        <v>90</v>
      </c>
      <c r="N161" s="5">
        <f t="shared" si="11"/>
        <v>721425</v>
      </c>
      <c r="O161" s="7">
        <f t="shared" si="9"/>
        <v>9</v>
      </c>
    </row>
    <row r="162" spans="1:15" ht="13.15" customHeight="1" x14ac:dyDescent="0.35">
      <c r="A162" s="5" t="s">
        <v>691</v>
      </c>
      <c r="B162" s="5" t="str">
        <f t="shared" si="10"/>
        <v>SPA21XXX</v>
      </c>
      <c r="C162" s="5" t="str">
        <f>VLOOKUP(A162,'[1]all anchovy'!$B:$C,2,FALSE)</f>
        <v>CEBOLETU FISHING (PTY) LTD</v>
      </c>
      <c r="D162" s="5" t="s">
        <v>87</v>
      </c>
      <c r="F162" s="5">
        <v>0</v>
      </c>
      <c r="G162" s="5">
        <v>0</v>
      </c>
      <c r="H162" s="5">
        <v>0</v>
      </c>
      <c r="I162" s="5">
        <v>0</v>
      </c>
      <c r="J162" s="5">
        <v>1000</v>
      </c>
      <c r="K162" s="5">
        <v>0</v>
      </c>
      <c r="N162" s="5">
        <f t="shared" si="11"/>
        <v>0</v>
      </c>
      <c r="O162" s="7">
        <f t="shared" ref="O162:O175" si="12">IF(N162&lt;$R$4,$S$4,IF(N162&lt;$R$5,$S$5,IF(N162&lt;$R$6,$S$6,IF(N162&lt;$R$7,$S$7,IF(N162&lt;$R$8,$S$8,IF(N162&lt;$R$9,$S$9,IF(N162&lt;R170,S170,IF(N162&lt;R171,S171,IF(N162&lt;$R$12,$S$12,$S$13)))))))))</f>
        <v>1</v>
      </c>
    </row>
    <row r="163" spans="1:15" ht="13.15" customHeight="1" x14ac:dyDescent="0.35">
      <c r="A163" s="5" t="s">
        <v>693</v>
      </c>
      <c r="B163" s="5" t="str">
        <f t="shared" si="10"/>
        <v>SPA21XXX</v>
      </c>
      <c r="C163" s="5" t="str">
        <f>VLOOKUP(A163,'[1]all anchovy'!$B:$C,2,FALSE)</f>
        <v xml:space="preserve">Beyond Fishing (PTY) Ltd </v>
      </c>
      <c r="D163" s="5" t="s">
        <v>87</v>
      </c>
      <c r="N163" s="5">
        <f t="shared" si="11"/>
        <v>0</v>
      </c>
      <c r="O163" s="7">
        <f t="shared" si="12"/>
        <v>1</v>
      </c>
    </row>
    <row r="164" spans="1:15" ht="13.15" customHeight="1" x14ac:dyDescent="0.35">
      <c r="A164" s="5" t="s">
        <v>695</v>
      </c>
      <c r="B164" s="5" t="str">
        <f t="shared" si="10"/>
        <v>SPA21XXX</v>
      </c>
      <c r="C164" s="5" t="str">
        <f>VLOOKUP(A164,'[1]all anchovy'!$B:$C,2,FALSE)</f>
        <v>K2021931076</v>
      </c>
      <c r="D164" s="5" t="s">
        <v>87</v>
      </c>
      <c r="N164" s="5">
        <f t="shared" si="11"/>
        <v>0</v>
      </c>
      <c r="O164" s="7">
        <f t="shared" si="12"/>
        <v>1</v>
      </c>
    </row>
    <row r="165" spans="1:15" ht="13.15" customHeight="1" x14ac:dyDescent="0.35">
      <c r="A165" s="5" t="s">
        <v>697</v>
      </c>
      <c r="B165" s="5" t="str">
        <f t="shared" si="10"/>
        <v>SPA21XXX</v>
      </c>
      <c r="C165" s="5" t="str">
        <f>VLOOKUP(A165,'[1]all anchovy'!$B:$C,2,FALSE)</f>
        <v>Pirah Trading Enterprise</v>
      </c>
      <c r="D165" s="5" t="s">
        <v>87</v>
      </c>
      <c r="N165" s="5">
        <f t="shared" si="11"/>
        <v>0</v>
      </c>
      <c r="O165" s="7">
        <f t="shared" si="12"/>
        <v>1</v>
      </c>
    </row>
    <row r="166" spans="1:15" ht="13.15" customHeight="1" x14ac:dyDescent="0.35">
      <c r="A166" s="5" t="s">
        <v>699</v>
      </c>
      <c r="B166" s="5" t="str">
        <f t="shared" si="10"/>
        <v>SPA21XXX</v>
      </c>
      <c r="C166" s="5" t="str">
        <f>VLOOKUP(A166,'[1]all anchovy'!$B:$C,2,FALSE)</f>
        <v>TIDE SIDE PROCESSORS (PTY) LTD.</v>
      </c>
      <c r="D166" s="5" t="s">
        <v>87</v>
      </c>
      <c r="N166" s="5">
        <f t="shared" si="11"/>
        <v>0</v>
      </c>
      <c r="O166" s="7">
        <f t="shared" si="12"/>
        <v>1</v>
      </c>
    </row>
    <row r="167" spans="1:15" ht="13.15" customHeight="1" x14ac:dyDescent="0.35">
      <c r="A167" s="5" t="s">
        <v>700</v>
      </c>
      <c r="B167" s="5" t="str">
        <f t="shared" si="10"/>
        <v>SPA21XXX</v>
      </c>
      <c r="C167" s="5" t="str">
        <f>VLOOKUP(A167,'[1]all anchovy'!$B:$C,2,FALSE)</f>
        <v>MandlaWelding And Fabrication(PTY)Ltd</v>
      </c>
      <c r="D167" s="5" t="s">
        <v>87</v>
      </c>
      <c r="N167" s="5">
        <f t="shared" si="11"/>
        <v>0</v>
      </c>
      <c r="O167" s="7">
        <f t="shared" si="12"/>
        <v>1</v>
      </c>
    </row>
    <row r="168" spans="1:15" ht="13.15" customHeight="1" x14ac:dyDescent="0.35">
      <c r="A168" s="5" t="s">
        <v>702</v>
      </c>
      <c r="B168" s="5" t="str">
        <f t="shared" si="10"/>
        <v>SPA21XXX</v>
      </c>
      <c r="C168" s="5" t="str">
        <f>VLOOKUP(A168,'[1]all anchovy'!$B:$C,2,FALSE)</f>
        <v>K2021581204</v>
      </c>
      <c r="D168" s="5" t="s">
        <v>87</v>
      </c>
      <c r="N168" s="5">
        <f t="shared" si="11"/>
        <v>0</v>
      </c>
      <c r="O168" s="7">
        <f t="shared" si="12"/>
        <v>1</v>
      </c>
    </row>
    <row r="169" spans="1:15" ht="13.15" customHeight="1" x14ac:dyDescent="0.35">
      <c r="A169" s="5" t="s">
        <v>704</v>
      </c>
      <c r="B169" s="5" t="str">
        <f t="shared" si="10"/>
        <v>SPA21XXX</v>
      </c>
      <c r="C169" s="5" t="str">
        <f>VLOOKUP(A169,'[1]all anchovy'!$B:$C,2,FALSE)</f>
        <v>SEA WOMEN INVESTMENTS (PTY) LTD</v>
      </c>
      <c r="D169" s="5" t="s">
        <v>87</v>
      </c>
      <c r="F169" s="5">
        <v>0</v>
      </c>
      <c r="G169" s="5">
        <v>0</v>
      </c>
      <c r="H169" s="5">
        <v>0</v>
      </c>
      <c r="I169" s="5">
        <v>0</v>
      </c>
      <c r="J169" s="5">
        <v>0</v>
      </c>
      <c r="K169" s="5">
        <v>0</v>
      </c>
      <c r="L169" s="5">
        <v>0</v>
      </c>
      <c r="N169" s="5">
        <f t="shared" si="11"/>
        <v>0</v>
      </c>
      <c r="O169" s="7">
        <f t="shared" si="12"/>
        <v>1</v>
      </c>
    </row>
    <row r="170" spans="1:15" ht="13.15" customHeight="1" x14ac:dyDescent="0.35">
      <c r="A170" s="5" t="s">
        <v>706</v>
      </c>
      <c r="B170" s="5" t="str">
        <f t="shared" si="10"/>
        <v>SPA21XXX</v>
      </c>
      <c r="C170" s="5" t="str">
        <f>VLOOKUP(A170,'[1]all anchovy'!$B:$C,2,FALSE)</f>
        <v>SHQ HOLDINGS</v>
      </c>
      <c r="D170" s="5" t="s">
        <v>87</v>
      </c>
      <c r="N170" s="5">
        <f t="shared" si="11"/>
        <v>0</v>
      </c>
      <c r="O170" s="7">
        <f t="shared" si="12"/>
        <v>1</v>
      </c>
    </row>
    <row r="171" spans="1:15" ht="13.15" customHeight="1" x14ac:dyDescent="0.35">
      <c r="A171" s="5" t="s">
        <v>708</v>
      </c>
      <c r="B171" s="5" t="str">
        <f t="shared" si="10"/>
        <v>SPA21XXX</v>
      </c>
      <c r="C171" s="5" t="str">
        <f>VLOOKUP(A171,'[1]all anchovy'!$B:$C,2,FALSE)</f>
        <v>Orange River Fishing Pty Ltd</v>
      </c>
      <c r="D171" s="5" t="s">
        <v>87</v>
      </c>
      <c r="N171" s="5">
        <f t="shared" si="11"/>
        <v>0</v>
      </c>
      <c r="O171" s="7">
        <f t="shared" si="12"/>
        <v>1</v>
      </c>
    </row>
    <row r="172" spans="1:15" ht="13.15" customHeight="1" x14ac:dyDescent="0.35">
      <c r="A172" s="5" t="s">
        <v>710</v>
      </c>
      <c r="B172" s="5" t="str">
        <f t="shared" si="10"/>
        <v>SPA21XXX</v>
      </c>
      <c r="C172" s="5" t="str">
        <f>VLOOKUP(A172,'[1]all anchovy'!$B:$C,2,FALSE)</f>
        <v>Sikulugele IIshishini</v>
      </c>
      <c r="D172" s="5" t="s">
        <v>87</v>
      </c>
      <c r="N172" s="5">
        <f t="shared" si="11"/>
        <v>0</v>
      </c>
      <c r="O172" s="7">
        <f t="shared" si="12"/>
        <v>1</v>
      </c>
    </row>
    <row r="173" spans="1:15" ht="13.15" customHeight="1" x14ac:dyDescent="0.35">
      <c r="A173" s="5" t="s">
        <v>712</v>
      </c>
      <c r="B173" s="5" t="str">
        <f t="shared" si="10"/>
        <v>SPA21XXX</v>
      </c>
      <c r="C173" s="5" t="str">
        <f>VLOOKUP(A173,'[1]all anchovy'!$B:$C,2,FALSE)</f>
        <v>Cutlass Fishing (Pty)Ltd</v>
      </c>
      <c r="D173" s="5" t="s">
        <v>87</v>
      </c>
      <c r="N173" s="5">
        <f t="shared" si="11"/>
        <v>0</v>
      </c>
      <c r="O173" s="7">
        <f t="shared" si="12"/>
        <v>1</v>
      </c>
    </row>
    <row r="174" spans="1:15" ht="13.15" customHeight="1" x14ac:dyDescent="0.35">
      <c r="A174" s="5" t="s">
        <v>714</v>
      </c>
      <c r="B174" s="5" t="str">
        <f t="shared" si="10"/>
        <v>SPA21XXX</v>
      </c>
      <c r="C174" s="5" t="str">
        <f>VLOOKUP(A174,'[1]all anchovy'!$B:$C,2,FALSE)</f>
        <v>South African Pelagic Fishermen s Union</v>
      </c>
      <c r="D174" s="5" t="s">
        <v>87</v>
      </c>
      <c r="N174" s="5">
        <f t="shared" si="11"/>
        <v>0</v>
      </c>
      <c r="O174" s="7">
        <f t="shared" si="12"/>
        <v>1</v>
      </c>
    </row>
    <row r="175" spans="1:15" ht="13.15" customHeight="1" x14ac:dyDescent="0.35">
      <c r="A175" s="5" t="s">
        <v>715</v>
      </c>
      <c r="B175" s="5" t="str">
        <f t="shared" si="10"/>
        <v>SPA21XXX</v>
      </c>
      <c r="C175" s="5" t="str">
        <f>VLOOKUP(A175,'[1]all anchovy'!$B:$C,2,FALSE)</f>
        <v>Oppie vis kaai visserye(PTY)LTD</v>
      </c>
      <c r="D175" s="5" t="s">
        <v>87</v>
      </c>
      <c r="N175" s="5">
        <f t="shared" si="11"/>
        <v>0</v>
      </c>
      <c r="O175" s="7">
        <f t="shared" si="12"/>
        <v>1</v>
      </c>
    </row>
  </sheetData>
  <sheetProtection algorithmName="SHA-512" hashValue="8OMZrxh/8Qvea0RLq8tryRzO3v+CirpggCqcMy/52sqwgKzpRhVPAkkUtorZ4rvww1Yd2xwHPYWv2TLrg+Onzw==" saltValue="xXpTHZz1j0+koPbDvql/hw==" spinCount="100000" sheet="1" objects="1" scenarios="1" select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47"/>
  <sheetViews>
    <sheetView tabSelected="1" topLeftCell="B1" workbookViewId="0">
      <selection activeCell="B1" sqref="A1:XFD1048576"/>
    </sheetView>
  </sheetViews>
  <sheetFormatPr defaultRowHeight="14.5" x14ac:dyDescent="0.35"/>
  <cols>
    <col min="1" max="1" width="9" style="5" hidden="1" customWidth="1"/>
    <col min="2" max="2" width="9.90625" style="5" customWidth="1"/>
    <col min="3" max="3" width="49.08984375" style="5" hidden="1" customWidth="1"/>
    <col min="4" max="4" width="8.26953125" style="13" bestFit="1" customWidth="1"/>
    <col min="5" max="5" width="13.26953125" style="13" bestFit="1" customWidth="1"/>
    <col min="6" max="10" width="8.90625" style="5"/>
    <col min="11" max="16384" width="8.7265625" style="5"/>
  </cols>
  <sheetData>
    <row r="1" spans="1:10" ht="58" x14ac:dyDescent="0.35">
      <c r="A1" s="9" t="s">
        <v>275</v>
      </c>
      <c r="B1" s="9" t="s">
        <v>721</v>
      </c>
      <c r="C1" s="9" t="s">
        <v>212</v>
      </c>
      <c r="D1" s="10" t="s">
        <v>274</v>
      </c>
      <c r="E1" s="10" t="s">
        <v>276</v>
      </c>
      <c r="F1" s="11" t="s">
        <v>207</v>
      </c>
      <c r="G1" s="11" t="s">
        <v>717</v>
      </c>
      <c r="H1" s="11" t="s">
        <v>208</v>
      </c>
      <c r="I1" s="11" t="s">
        <v>209</v>
      </c>
      <c r="J1" s="11" t="s">
        <v>210</v>
      </c>
    </row>
    <row r="2" spans="1:10" x14ac:dyDescent="0.35">
      <c r="A2" s="12" t="s">
        <v>277</v>
      </c>
      <c r="B2" s="12" t="str">
        <f>REPLACE(A2,6,3,"XXX")</f>
        <v>SPA21XXX</v>
      </c>
      <c r="C2" s="12" t="s">
        <v>11</v>
      </c>
      <c r="D2" s="13" t="s">
        <v>85</v>
      </c>
      <c r="E2" s="13" t="s">
        <v>87</v>
      </c>
      <c r="F2" s="7">
        <v>0</v>
      </c>
      <c r="G2" s="7">
        <v>9</v>
      </c>
      <c r="H2" s="7">
        <v>0</v>
      </c>
      <c r="I2" s="7">
        <v>0</v>
      </c>
      <c r="J2" s="7">
        <f>F2+G2+H2+I2</f>
        <v>9</v>
      </c>
    </row>
    <row r="3" spans="1:10" x14ac:dyDescent="0.35">
      <c r="A3" s="12" t="s">
        <v>217</v>
      </c>
      <c r="B3" s="12" t="str">
        <f t="shared" ref="B3:B66" si="0">REPLACE(A3,6,3,"XXX")</f>
        <v>SPA21XXX</v>
      </c>
      <c r="C3" s="12" t="s">
        <v>50</v>
      </c>
      <c r="D3" s="13" t="s">
        <v>85</v>
      </c>
      <c r="E3" s="13" t="s">
        <v>85</v>
      </c>
      <c r="F3" s="7">
        <v>5</v>
      </c>
      <c r="G3" s="7">
        <v>0</v>
      </c>
      <c r="H3" s="7">
        <v>0</v>
      </c>
      <c r="I3" s="7">
        <v>0</v>
      </c>
      <c r="J3" s="7">
        <f t="shared" ref="J3:J66" si="1">F3+G3+H3+I3</f>
        <v>5</v>
      </c>
    </row>
    <row r="4" spans="1:10" x14ac:dyDescent="0.35">
      <c r="A4" s="12" t="s">
        <v>218</v>
      </c>
      <c r="B4" s="12" t="str">
        <f t="shared" si="0"/>
        <v>SPA21XXX</v>
      </c>
      <c r="C4" s="12" t="s">
        <v>5</v>
      </c>
      <c r="D4" s="13" t="s">
        <v>85</v>
      </c>
      <c r="E4" s="13" t="s">
        <v>85</v>
      </c>
      <c r="F4" s="7">
        <v>2</v>
      </c>
      <c r="G4" s="7">
        <v>0</v>
      </c>
      <c r="H4" s="7">
        <v>0</v>
      </c>
      <c r="I4" s="7">
        <v>0</v>
      </c>
      <c r="J4" s="7">
        <f t="shared" si="1"/>
        <v>2</v>
      </c>
    </row>
    <row r="5" spans="1:10" x14ac:dyDescent="0.35">
      <c r="A5" s="12" t="s">
        <v>278</v>
      </c>
      <c r="B5" s="12" t="str">
        <f t="shared" si="0"/>
        <v>SPA21XXX</v>
      </c>
      <c r="C5" s="12" t="s">
        <v>70</v>
      </c>
      <c r="D5" s="13" t="s">
        <v>85</v>
      </c>
      <c r="E5" s="13" t="s">
        <v>87</v>
      </c>
      <c r="F5" s="7">
        <v>0</v>
      </c>
      <c r="G5" s="7">
        <v>4</v>
      </c>
      <c r="H5" s="7">
        <v>0</v>
      </c>
      <c r="I5" s="7">
        <v>0</v>
      </c>
      <c r="J5" s="7">
        <f t="shared" si="1"/>
        <v>4</v>
      </c>
    </row>
    <row r="6" spans="1:10" x14ac:dyDescent="0.35">
      <c r="A6" s="12" t="s">
        <v>219</v>
      </c>
      <c r="B6" s="12" t="str">
        <f t="shared" si="0"/>
        <v>SPA21XXX</v>
      </c>
      <c r="C6" s="12" t="s">
        <v>65</v>
      </c>
      <c r="D6" s="13" t="s">
        <v>85</v>
      </c>
      <c r="E6" s="13" t="s">
        <v>85</v>
      </c>
      <c r="F6" s="7">
        <v>3</v>
      </c>
      <c r="G6" s="7">
        <v>0</v>
      </c>
      <c r="H6" s="7">
        <v>0</v>
      </c>
      <c r="I6" s="7">
        <v>0</v>
      </c>
      <c r="J6" s="7">
        <f t="shared" si="1"/>
        <v>3</v>
      </c>
    </row>
    <row r="7" spans="1:10" x14ac:dyDescent="0.35">
      <c r="A7" s="12" t="s">
        <v>220</v>
      </c>
      <c r="B7" s="12" t="str">
        <f t="shared" si="0"/>
        <v>SPA21XXX</v>
      </c>
      <c r="C7" s="12" t="s">
        <v>31</v>
      </c>
      <c r="D7" s="13" t="s">
        <v>85</v>
      </c>
      <c r="E7" s="13" t="s">
        <v>85</v>
      </c>
      <c r="F7" s="7">
        <v>2</v>
      </c>
      <c r="G7" s="7">
        <v>0</v>
      </c>
      <c r="H7" s="7">
        <v>0</v>
      </c>
      <c r="I7" s="7">
        <v>0</v>
      </c>
      <c r="J7" s="7">
        <f t="shared" si="1"/>
        <v>2</v>
      </c>
    </row>
    <row r="8" spans="1:10" x14ac:dyDescent="0.35">
      <c r="A8" s="12" t="s">
        <v>221</v>
      </c>
      <c r="B8" s="12" t="str">
        <f t="shared" si="0"/>
        <v>SPA21XXX</v>
      </c>
      <c r="C8" s="12" t="s">
        <v>26</v>
      </c>
      <c r="D8" s="13" t="s">
        <v>85</v>
      </c>
      <c r="E8" s="13" t="s">
        <v>85</v>
      </c>
      <c r="F8" s="7">
        <v>9</v>
      </c>
      <c r="G8" s="7">
        <v>0</v>
      </c>
      <c r="H8" s="7">
        <v>0</v>
      </c>
      <c r="I8" s="7">
        <v>0</v>
      </c>
      <c r="J8" s="7">
        <f t="shared" si="1"/>
        <v>9</v>
      </c>
    </row>
    <row r="9" spans="1:10" x14ac:dyDescent="0.35">
      <c r="A9" s="12" t="s">
        <v>279</v>
      </c>
      <c r="B9" s="12" t="str">
        <f t="shared" si="0"/>
        <v>SPA21XXX</v>
      </c>
      <c r="C9" s="12" t="s">
        <v>35</v>
      </c>
      <c r="D9" s="13" t="s">
        <v>85</v>
      </c>
      <c r="E9" s="13" t="s">
        <v>87</v>
      </c>
      <c r="F9" s="7">
        <v>0</v>
      </c>
      <c r="G9" s="7">
        <v>6</v>
      </c>
      <c r="H9" s="7">
        <v>0</v>
      </c>
      <c r="I9" s="7">
        <v>0</v>
      </c>
      <c r="J9" s="7">
        <f t="shared" si="1"/>
        <v>6</v>
      </c>
    </row>
    <row r="10" spans="1:10" x14ac:dyDescent="0.35">
      <c r="A10" s="12" t="s">
        <v>222</v>
      </c>
      <c r="B10" s="12" t="str">
        <f t="shared" si="0"/>
        <v>SPA21XXX</v>
      </c>
      <c r="C10" s="12" t="s">
        <v>17</v>
      </c>
      <c r="D10" s="13" t="s">
        <v>85</v>
      </c>
      <c r="E10" s="13" t="s">
        <v>85</v>
      </c>
      <c r="F10" s="7">
        <v>4</v>
      </c>
      <c r="G10" s="7">
        <v>0</v>
      </c>
      <c r="H10" s="7">
        <v>0</v>
      </c>
      <c r="I10" s="7">
        <v>0</v>
      </c>
      <c r="J10" s="7">
        <f t="shared" si="1"/>
        <v>4</v>
      </c>
    </row>
    <row r="11" spans="1:10" x14ac:dyDescent="0.35">
      <c r="A11" s="12" t="s">
        <v>223</v>
      </c>
      <c r="B11" s="12" t="str">
        <f t="shared" si="0"/>
        <v>SPA21XXX</v>
      </c>
      <c r="C11" s="12" t="s">
        <v>59</v>
      </c>
      <c r="D11" s="13" t="s">
        <v>85</v>
      </c>
      <c r="E11" s="13" t="s">
        <v>85</v>
      </c>
      <c r="F11" s="7">
        <v>9</v>
      </c>
      <c r="G11" s="7">
        <v>0</v>
      </c>
      <c r="H11" s="7">
        <v>0</v>
      </c>
      <c r="I11" s="7">
        <v>0</v>
      </c>
      <c r="J11" s="7">
        <f t="shared" si="1"/>
        <v>9</v>
      </c>
    </row>
    <row r="12" spans="1:10" x14ac:dyDescent="0.35">
      <c r="A12" s="12" t="s">
        <v>225</v>
      </c>
      <c r="B12" s="12" t="str">
        <f t="shared" si="0"/>
        <v>SPA21XXX</v>
      </c>
      <c r="C12" s="12" t="s">
        <v>80</v>
      </c>
      <c r="D12" s="13" t="s">
        <v>85</v>
      </c>
      <c r="E12" s="13" t="s">
        <v>85</v>
      </c>
      <c r="F12" s="7">
        <v>6</v>
      </c>
      <c r="G12" s="7">
        <v>0</v>
      </c>
      <c r="H12" s="7">
        <v>0</v>
      </c>
      <c r="I12" s="7">
        <v>0</v>
      </c>
      <c r="J12" s="7">
        <f t="shared" si="1"/>
        <v>6</v>
      </c>
    </row>
    <row r="13" spans="1:10" x14ac:dyDescent="0.35">
      <c r="A13" s="12" t="s">
        <v>226</v>
      </c>
      <c r="B13" s="12" t="str">
        <f t="shared" si="0"/>
        <v>SPA21XXX</v>
      </c>
      <c r="C13" s="12" t="s">
        <v>10</v>
      </c>
      <c r="D13" s="13" t="s">
        <v>85</v>
      </c>
      <c r="E13" s="13" t="s">
        <v>85</v>
      </c>
      <c r="F13" s="7">
        <v>4</v>
      </c>
      <c r="G13" s="7">
        <v>0</v>
      </c>
      <c r="H13" s="7">
        <v>0</v>
      </c>
      <c r="I13" s="7">
        <v>0</v>
      </c>
      <c r="J13" s="7">
        <f t="shared" si="1"/>
        <v>4</v>
      </c>
    </row>
    <row r="14" spans="1:10" x14ac:dyDescent="0.35">
      <c r="A14" s="12" t="s">
        <v>227</v>
      </c>
      <c r="B14" s="12" t="str">
        <f t="shared" si="0"/>
        <v>SPA21XXX</v>
      </c>
      <c r="C14" s="12" t="s">
        <v>40</v>
      </c>
      <c r="D14" s="13" t="s">
        <v>85</v>
      </c>
      <c r="E14" s="13" t="s">
        <v>85</v>
      </c>
      <c r="F14" s="7">
        <v>5</v>
      </c>
      <c r="G14" s="7">
        <v>0</v>
      </c>
      <c r="H14" s="7">
        <v>0</v>
      </c>
      <c r="I14" s="7">
        <v>0</v>
      </c>
      <c r="J14" s="7">
        <f t="shared" si="1"/>
        <v>5</v>
      </c>
    </row>
    <row r="15" spans="1:10" x14ac:dyDescent="0.35">
      <c r="A15" s="12" t="s">
        <v>228</v>
      </c>
      <c r="B15" s="12" t="str">
        <f t="shared" si="0"/>
        <v>SPA21XXX</v>
      </c>
      <c r="C15" s="12" t="s">
        <v>64</v>
      </c>
      <c r="D15" s="13" t="s">
        <v>85</v>
      </c>
      <c r="E15" s="13" t="s">
        <v>85</v>
      </c>
      <c r="F15" s="7">
        <v>10</v>
      </c>
      <c r="G15" s="7">
        <v>0</v>
      </c>
      <c r="H15" s="7">
        <v>0</v>
      </c>
      <c r="I15" s="7">
        <v>0</v>
      </c>
      <c r="J15" s="7">
        <f t="shared" si="1"/>
        <v>10</v>
      </c>
    </row>
    <row r="16" spans="1:10" x14ac:dyDescent="0.35">
      <c r="A16" s="12" t="s">
        <v>229</v>
      </c>
      <c r="B16" s="12" t="str">
        <f t="shared" si="0"/>
        <v>SPA21XXX</v>
      </c>
      <c r="C16" s="12" t="s">
        <v>49</v>
      </c>
      <c r="D16" s="13" t="s">
        <v>85</v>
      </c>
      <c r="E16" s="13" t="s">
        <v>85</v>
      </c>
      <c r="F16" s="7">
        <v>3</v>
      </c>
      <c r="G16" s="7">
        <v>0</v>
      </c>
      <c r="H16" s="7">
        <v>0</v>
      </c>
      <c r="I16" s="7">
        <v>0</v>
      </c>
      <c r="J16" s="7">
        <f t="shared" si="1"/>
        <v>3</v>
      </c>
    </row>
    <row r="17" spans="1:10" x14ac:dyDescent="0.35">
      <c r="A17" s="12" t="s">
        <v>280</v>
      </c>
      <c r="B17" s="12" t="str">
        <f t="shared" si="0"/>
        <v>SPA21XXX</v>
      </c>
      <c r="C17" s="12" t="s">
        <v>45</v>
      </c>
      <c r="D17" s="13" t="s">
        <v>85</v>
      </c>
      <c r="E17" s="13" t="s">
        <v>87</v>
      </c>
      <c r="F17" s="7">
        <v>0</v>
      </c>
      <c r="G17" s="7">
        <v>6</v>
      </c>
      <c r="H17" s="7">
        <v>0</v>
      </c>
      <c r="I17" s="7">
        <v>0</v>
      </c>
      <c r="J17" s="7">
        <f t="shared" si="1"/>
        <v>6</v>
      </c>
    </row>
    <row r="18" spans="1:10" x14ac:dyDescent="0.35">
      <c r="A18" s="12" t="s">
        <v>230</v>
      </c>
      <c r="B18" s="12" t="str">
        <f t="shared" si="0"/>
        <v>SPA21XXX</v>
      </c>
      <c r="C18" s="12" t="s">
        <v>66</v>
      </c>
      <c r="D18" s="13" t="s">
        <v>85</v>
      </c>
      <c r="E18" s="13" t="s">
        <v>85</v>
      </c>
      <c r="F18" s="7">
        <v>1</v>
      </c>
      <c r="G18" s="7">
        <v>0</v>
      </c>
      <c r="H18" s="7">
        <v>0</v>
      </c>
      <c r="I18" s="7">
        <v>0</v>
      </c>
      <c r="J18" s="7">
        <f t="shared" si="1"/>
        <v>1</v>
      </c>
    </row>
    <row r="19" spans="1:10" x14ac:dyDescent="0.35">
      <c r="A19" s="12" t="s">
        <v>233</v>
      </c>
      <c r="B19" s="12" t="str">
        <f t="shared" si="0"/>
        <v>SPA21XXX</v>
      </c>
      <c r="C19" s="12" t="s">
        <v>8</v>
      </c>
      <c r="D19" s="13" t="s">
        <v>85</v>
      </c>
      <c r="E19" s="13" t="s">
        <v>85</v>
      </c>
      <c r="F19" s="7">
        <v>4</v>
      </c>
      <c r="G19" s="7">
        <v>0</v>
      </c>
      <c r="H19" s="7">
        <v>0</v>
      </c>
      <c r="I19" s="7">
        <v>0</v>
      </c>
      <c r="J19" s="7">
        <f t="shared" si="1"/>
        <v>4</v>
      </c>
    </row>
    <row r="20" spans="1:10" x14ac:dyDescent="0.35">
      <c r="A20" s="12" t="s">
        <v>281</v>
      </c>
      <c r="B20" s="12" t="str">
        <f t="shared" si="0"/>
        <v>SPA21XXX</v>
      </c>
      <c r="C20" s="12" t="s">
        <v>37</v>
      </c>
      <c r="D20" s="13" t="s">
        <v>85</v>
      </c>
      <c r="E20" s="13" t="s">
        <v>87</v>
      </c>
      <c r="F20" s="7">
        <v>0</v>
      </c>
      <c r="G20" s="7">
        <v>10</v>
      </c>
      <c r="H20" s="7">
        <v>0</v>
      </c>
      <c r="I20" s="7">
        <v>0</v>
      </c>
      <c r="J20" s="7">
        <f t="shared" si="1"/>
        <v>10</v>
      </c>
    </row>
    <row r="21" spans="1:10" x14ac:dyDescent="0.35">
      <c r="A21" s="12" t="s">
        <v>232</v>
      </c>
      <c r="B21" s="12" t="str">
        <f t="shared" si="0"/>
        <v>SPA21XXX</v>
      </c>
      <c r="C21" s="12" t="s">
        <v>30</v>
      </c>
      <c r="D21" s="13" t="s">
        <v>85</v>
      </c>
      <c r="E21" s="13" t="s">
        <v>85</v>
      </c>
      <c r="F21" s="7">
        <v>6</v>
      </c>
      <c r="G21" s="7">
        <v>0</v>
      </c>
      <c r="H21" s="7">
        <v>0</v>
      </c>
      <c r="I21" s="7">
        <v>0</v>
      </c>
      <c r="J21" s="7">
        <f t="shared" si="1"/>
        <v>6</v>
      </c>
    </row>
    <row r="22" spans="1:10" x14ac:dyDescent="0.35">
      <c r="A22" s="12" t="s">
        <v>282</v>
      </c>
      <c r="B22" s="12" t="str">
        <f t="shared" si="0"/>
        <v>SPA21XXX</v>
      </c>
      <c r="C22" s="12" t="s">
        <v>68</v>
      </c>
      <c r="D22" s="13" t="s">
        <v>85</v>
      </c>
      <c r="E22" s="13" t="s">
        <v>87</v>
      </c>
      <c r="F22" s="7">
        <v>0</v>
      </c>
      <c r="G22" s="7">
        <v>6</v>
      </c>
      <c r="H22" s="7">
        <v>0</v>
      </c>
      <c r="I22" s="7">
        <v>0</v>
      </c>
      <c r="J22" s="7">
        <f t="shared" si="1"/>
        <v>6</v>
      </c>
    </row>
    <row r="23" spans="1:10" x14ac:dyDescent="0.35">
      <c r="A23" s="12" t="s">
        <v>231</v>
      </c>
      <c r="B23" s="12" t="str">
        <f t="shared" si="0"/>
        <v>SPA21XXX</v>
      </c>
      <c r="C23" s="12" t="s">
        <v>41</v>
      </c>
      <c r="D23" s="13" t="s">
        <v>85</v>
      </c>
      <c r="E23" s="13" t="s">
        <v>85</v>
      </c>
      <c r="F23" s="7">
        <v>9</v>
      </c>
      <c r="G23" s="7">
        <v>0</v>
      </c>
      <c r="H23" s="7">
        <v>0</v>
      </c>
      <c r="I23" s="7">
        <v>0</v>
      </c>
      <c r="J23" s="7">
        <f t="shared" si="1"/>
        <v>9</v>
      </c>
    </row>
    <row r="24" spans="1:10" x14ac:dyDescent="0.35">
      <c r="A24" s="12" t="s">
        <v>235</v>
      </c>
      <c r="B24" s="12" t="str">
        <f t="shared" si="0"/>
        <v>SPA21XXX</v>
      </c>
      <c r="C24" s="12" t="s">
        <v>73</v>
      </c>
      <c r="D24" s="13" t="s">
        <v>85</v>
      </c>
      <c r="E24" s="13" t="s">
        <v>85</v>
      </c>
      <c r="F24" s="7">
        <v>5</v>
      </c>
      <c r="G24" s="7">
        <v>0</v>
      </c>
      <c r="H24" s="7">
        <v>0</v>
      </c>
      <c r="I24" s="7">
        <v>0</v>
      </c>
      <c r="J24" s="7">
        <f t="shared" si="1"/>
        <v>5</v>
      </c>
    </row>
    <row r="25" spans="1:10" x14ac:dyDescent="0.35">
      <c r="A25" s="12" t="s">
        <v>283</v>
      </c>
      <c r="B25" s="12" t="str">
        <f t="shared" si="0"/>
        <v>SPA21XXX</v>
      </c>
      <c r="C25" s="12" t="s">
        <v>20</v>
      </c>
      <c r="D25" s="13" t="s">
        <v>85</v>
      </c>
      <c r="E25" s="13" t="s">
        <v>87</v>
      </c>
      <c r="F25" s="7">
        <v>0</v>
      </c>
      <c r="G25" s="7">
        <v>1</v>
      </c>
      <c r="H25" s="7">
        <v>0</v>
      </c>
      <c r="I25" s="7">
        <v>0</v>
      </c>
      <c r="J25" s="7">
        <f t="shared" si="1"/>
        <v>1</v>
      </c>
    </row>
    <row r="26" spans="1:10" x14ac:dyDescent="0.35">
      <c r="A26" s="12" t="s">
        <v>224</v>
      </c>
      <c r="B26" s="12" t="str">
        <f t="shared" si="0"/>
        <v>SPA21XXX</v>
      </c>
      <c r="C26" s="12" t="s">
        <v>21</v>
      </c>
      <c r="D26" s="13" t="s">
        <v>85</v>
      </c>
      <c r="E26" s="13" t="s">
        <v>85</v>
      </c>
      <c r="F26" s="7">
        <v>6</v>
      </c>
      <c r="G26" s="7">
        <v>0</v>
      </c>
      <c r="H26" s="7">
        <v>0</v>
      </c>
      <c r="I26" s="7">
        <v>0</v>
      </c>
      <c r="J26" s="7">
        <f t="shared" si="1"/>
        <v>6</v>
      </c>
    </row>
    <row r="27" spans="1:10" x14ac:dyDescent="0.35">
      <c r="A27" s="12" t="s">
        <v>236</v>
      </c>
      <c r="B27" s="12" t="str">
        <f t="shared" si="0"/>
        <v>SPA21XXX</v>
      </c>
      <c r="C27" s="12" t="s">
        <v>47</v>
      </c>
      <c r="D27" s="13" t="s">
        <v>85</v>
      </c>
      <c r="E27" s="13" t="s">
        <v>85</v>
      </c>
      <c r="F27" s="7">
        <v>1</v>
      </c>
      <c r="G27" s="7">
        <v>0</v>
      </c>
      <c r="H27" s="7">
        <v>0</v>
      </c>
      <c r="I27" s="7">
        <v>0</v>
      </c>
      <c r="J27" s="7">
        <f t="shared" si="1"/>
        <v>1</v>
      </c>
    </row>
    <row r="28" spans="1:10" x14ac:dyDescent="0.35">
      <c r="A28" s="12" t="s">
        <v>237</v>
      </c>
      <c r="B28" s="12" t="str">
        <f t="shared" si="0"/>
        <v>SPA21XXX</v>
      </c>
      <c r="C28" s="12" t="s">
        <v>33</v>
      </c>
      <c r="D28" s="13" t="s">
        <v>85</v>
      </c>
      <c r="E28" s="13" t="s">
        <v>85</v>
      </c>
      <c r="F28" s="7">
        <v>4</v>
      </c>
      <c r="G28" s="7">
        <v>0</v>
      </c>
      <c r="H28" s="7">
        <v>0</v>
      </c>
      <c r="I28" s="7">
        <v>0</v>
      </c>
      <c r="J28" s="7">
        <f t="shared" si="1"/>
        <v>4</v>
      </c>
    </row>
    <row r="29" spans="1:10" x14ac:dyDescent="0.35">
      <c r="A29" s="12" t="s">
        <v>238</v>
      </c>
      <c r="B29" s="12" t="str">
        <f t="shared" si="0"/>
        <v>SPA21XXX</v>
      </c>
      <c r="C29" s="12" t="s">
        <v>16</v>
      </c>
      <c r="D29" s="13" t="s">
        <v>85</v>
      </c>
      <c r="E29" s="13" t="s">
        <v>85</v>
      </c>
      <c r="F29" s="7">
        <v>4</v>
      </c>
      <c r="G29" s="7">
        <v>0</v>
      </c>
      <c r="H29" s="7">
        <v>0</v>
      </c>
      <c r="I29" s="7">
        <v>0</v>
      </c>
      <c r="J29" s="7">
        <f t="shared" si="1"/>
        <v>4</v>
      </c>
    </row>
    <row r="30" spans="1:10" x14ac:dyDescent="0.35">
      <c r="A30" s="12" t="s">
        <v>284</v>
      </c>
      <c r="B30" s="12" t="str">
        <f t="shared" si="0"/>
        <v>SPA21XXX</v>
      </c>
      <c r="C30" s="12" t="s">
        <v>25</v>
      </c>
      <c r="D30" s="13" t="s">
        <v>85</v>
      </c>
      <c r="E30" s="13" t="s">
        <v>87</v>
      </c>
      <c r="F30" s="7">
        <v>0</v>
      </c>
      <c r="G30" s="7">
        <v>6</v>
      </c>
      <c r="H30" s="7">
        <v>0</v>
      </c>
      <c r="I30" s="7">
        <v>0</v>
      </c>
      <c r="J30" s="7">
        <f t="shared" si="1"/>
        <v>6</v>
      </c>
    </row>
    <row r="31" spans="1:10" x14ac:dyDescent="0.35">
      <c r="A31" s="12" t="s">
        <v>239</v>
      </c>
      <c r="B31" s="12" t="str">
        <f t="shared" si="0"/>
        <v>SPA21XXX</v>
      </c>
      <c r="C31" s="12" t="s">
        <v>28</v>
      </c>
      <c r="D31" s="13" t="s">
        <v>85</v>
      </c>
      <c r="E31" s="13" t="s">
        <v>85</v>
      </c>
      <c r="F31" s="7">
        <v>4</v>
      </c>
      <c r="G31" s="7">
        <v>0</v>
      </c>
      <c r="H31" s="7">
        <v>0</v>
      </c>
      <c r="I31" s="7">
        <v>0</v>
      </c>
      <c r="J31" s="7">
        <f t="shared" si="1"/>
        <v>4</v>
      </c>
    </row>
    <row r="32" spans="1:10" x14ac:dyDescent="0.35">
      <c r="A32" s="12" t="s">
        <v>285</v>
      </c>
      <c r="B32" s="12" t="str">
        <f t="shared" si="0"/>
        <v>SPA21XXX</v>
      </c>
      <c r="C32" s="12" t="s">
        <v>79</v>
      </c>
      <c r="D32" s="13" t="s">
        <v>85</v>
      </c>
      <c r="E32" s="13" t="s">
        <v>87</v>
      </c>
      <c r="F32" s="7">
        <v>0</v>
      </c>
      <c r="G32" s="7">
        <v>9</v>
      </c>
      <c r="H32" s="7">
        <v>0</v>
      </c>
      <c r="I32" s="7">
        <v>0</v>
      </c>
      <c r="J32" s="7">
        <f t="shared" si="1"/>
        <v>9</v>
      </c>
    </row>
    <row r="33" spans="1:10" x14ac:dyDescent="0.35">
      <c r="A33" s="12" t="s">
        <v>241</v>
      </c>
      <c r="B33" s="12" t="str">
        <f t="shared" si="0"/>
        <v>SPA21XXX</v>
      </c>
      <c r="C33" s="12" t="s">
        <v>67</v>
      </c>
      <c r="D33" s="13" t="s">
        <v>85</v>
      </c>
      <c r="E33" s="13" t="s">
        <v>85</v>
      </c>
      <c r="F33" s="7">
        <v>6</v>
      </c>
      <c r="G33" s="7">
        <v>0</v>
      </c>
      <c r="H33" s="7">
        <v>0</v>
      </c>
      <c r="I33" s="7">
        <v>0</v>
      </c>
      <c r="J33" s="7">
        <f t="shared" si="1"/>
        <v>6</v>
      </c>
    </row>
    <row r="34" spans="1:10" x14ac:dyDescent="0.35">
      <c r="A34" s="12" t="s">
        <v>242</v>
      </c>
      <c r="B34" s="12" t="str">
        <f t="shared" si="0"/>
        <v>SPA21XXX</v>
      </c>
      <c r="C34" s="12" t="s">
        <v>76</v>
      </c>
      <c r="D34" s="13" t="s">
        <v>85</v>
      </c>
      <c r="E34" s="13" t="s">
        <v>85</v>
      </c>
      <c r="F34" s="7">
        <v>4</v>
      </c>
      <c r="G34" s="7">
        <v>0</v>
      </c>
      <c r="H34" s="7">
        <v>0</v>
      </c>
      <c r="I34" s="7">
        <v>0</v>
      </c>
      <c r="J34" s="7">
        <f t="shared" si="1"/>
        <v>4</v>
      </c>
    </row>
    <row r="35" spans="1:10" x14ac:dyDescent="0.35">
      <c r="A35" s="12" t="s">
        <v>243</v>
      </c>
      <c r="B35" s="12" t="str">
        <f t="shared" si="0"/>
        <v>SPA21XXX</v>
      </c>
      <c r="C35" s="12" t="s">
        <v>24</v>
      </c>
      <c r="D35" s="13" t="s">
        <v>85</v>
      </c>
      <c r="E35" s="13" t="s">
        <v>85</v>
      </c>
      <c r="F35" s="7">
        <v>9</v>
      </c>
      <c r="G35" s="7">
        <v>0</v>
      </c>
      <c r="H35" s="7">
        <v>0</v>
      </c>
      <c r="I35" s="7">
        <v>0</v>
      </c>
      <c r="J35" s="7">
        <f t="shared" si="1"/>
        <v>9</v>
      </c>
    </row>
    <row r="36" spans="1:10" x14ac:dyDescent="0.35">
      <c r="A36" s="12" t="s">
        <v>244</v>
      </c>
      <c r="B36" s="12" t="str">
        <f t="shared" si="0"/>
        <v>SPA21XXX</v>
      </c>
      <c r="C36" s="12" t="s">
        <v>36</v>
      </c>
      <c r="D36" s="13" t="s">
        <v>85</v>
      </c>
      <c r="E36" s="13" t="s">
        <v>85</v>
      </c>
      <c r="F36" s="7">
        <v>9</v>
      </c>
      <c r="G36" s="7">
        <v>0</v>
      </c>
      <c r="H36" s="7">
        <v>0</v>
      </c>
      <c r="I36" s="7">
        <v>0</v>
      </c>
      <c r="J36" s="7">
        <f t="shared" si="1"/>
        <v>9</v>
      </c>
    </row>
    <row r="37" spans="1:10" x14ac:dyDescent="0.35">
      <c r="A37" s="12" t="s">
        <v>245</v>
      </c>
      <c r="B37" s="12" t="str">
        <f t="shared" si="0"/>
        <v>SPA21XXX</v>
      </c>
      <c r="C37" s="12" t="s">
        <v>55</v>
      </c>
      <c r="D37" s="13" t="s">
        <v>85</v>
      </c>
      <c r="E37" s="13" t="s">
        <v>85</v>
      </c>
      <c r="F37" s="7">
        <v>2</v>
      </c>
      <c r="G37" s="7">
        <v>0</v>
      </c>
      <c r="H37" s="7">
        <v>0</v>
      </c>
      <c r="I37" s="7">
        <v>0</v>
      </c>
      <c r="J37" s="7">
        <f t="shared" si="1"/>
        <v>2</v>
      </c>
    </row>
    <row r="38" spans="1:10" x14ac:dyDescent="0.35">
      <c r="A38" s="12" t="s">
        <v>286</v>
      </c>
      <c r="B38" s="12" t="str">
        <f t="shared" si="0"/>
        <v>SPA21XXX</v>
      </c>
      <c r="C38" s="12" t="s">
        <v>29</v>
      </c>
      <c r="D38" s="13" t="s">
        <v>85</v>
      </c>
      <c r="E38" s="13" t="s">
        <v>87</v>
      </c>
      <c r="F38" s="7">
        <v>0</v>
      </c>
      <c r="G38" s="7">
        <v>6</v>
      </c>
      <c r="H38" s="7">
        <v>0</v>
      </c>
      <c r="I38" s="7">
        <v>0</v>
      </c>
      <c r="J38" s="7">
        <f t="shared" si="1"/>
        <v>6</v>
      </c>
    </row>
    <row r="39" spans="1:10" x14ac:dyDescent="0.35">
      <c r="A39" s="12" t="s">
        <v>287</v>
      </c>
      <c r="B39" s="12" t="str">
        <f t="shared" si="0"/>
        <v>SPA21XXX</v>
      </c>
      <c r="C39" s="12" t="s">
        <v>34</v>
      </c>
      <c r="D39" s="13" t="s">
        <v>85</v>
      </c>
      <c r="E39" s="13" t="s">
        <v>87</v>
      </c>
      <c r="F39" s="7">
        <v>0</v>
      </c>
      <c r="G39" s="7">
        <v>9</v>
      </c>
      <c r="H39" s="7">
        <v>0</v>
      </c>
      <c r="I39" s="7">
        <v>0</v>
      </c>
      <c r="J39" s="7">
        <f t="shared" si="1"/>
        <v>9</v>
      </c>
    </row>
    <row r="40" spans="1:10" x14ac:dyDescent="0.35">
      <c r="A40" s="12" t="s">
        <v>246</v>
      </c>
      <c r="B40" s="12" t="str">
        <f t="shared" si="0"/>
        <v>SPA21XXX</v>
      </c>
      <c r="C40" s="12" t="s">
        <v>78</v>
      </c>
      <c r="D40" s="13" t="s">
        <v>85</v>
      </c>
      <c r="E40" s="13" t="s">
        <v>85</v>
      </c>
      <c r="F40" s="7">
        <v>4</v>
      </c>
      <c r="G40" s="7">
        <v>0</v>
      </c>
      <c r="H40" s="7">
        <v>0</v>
      </c>
      <c r="I40" s="7">
        <v>0</v>
      </c>
      <c r="J40" s="7">
        <f t="shared" si="1"/>
        <v>4</v>
      </c>
    </row>
    <row r="41" spans="1:10" x14ac:dyDescent="0.35">
      <c r="A41" s="12" t="s">
        <v>234</v>
      </c>
      <c r="B41" s="12" t="str">
        <f t="shared" si="0"/>
        <v>SPA21XXX</v>
      </c>
      <c r="C41" s="12" t="s">
        <v>77</v>
      </c>
      <c r="D41" s="13" t="s">
        <v>85</v>
      </c>
      <c r="E41" s="13" t="s">
        <v>85</v>
      </c>
      <c r="F41" s="7">
        <v>2</v>
      </c>
      <c r="G41" s="7">
        <v>0</v>
      </c>
      <c r="H41" s="7">
        <v>0</v>
      </c>
      <c r="I41" s="7">
        <v>0</v>
      </c>
      <c r="J41" s="7">
        <f t="shared" si="1"/>
        <v>2</v>
      </c>
    </row>
    <row r="42" spans="1:10" x14ac:dyDescent="0.35">
      <c r="A42" s="12" t="s">
        <v>262</v>
      </c>
      <c r="B42" s="12" t="str">
        <f t="shared" si="0"/>
        <v>SPA21XXX</v>
      </c>
      <c r="C42" s="12" t="s">
        <v>18</v>
      </c>
      <c r="D42" s="13" t="s">
        <v>85</v>
      </c>
      <c r="E42" s="13" t="s">
        <v>85</v>
      </c>
      <c r="F42" s="7">
        <v>2</v>
      </c>
      <c r="G42" s="7">
        <v>0</v>
      </c>
      <c r="H42" s="7">
        <v>0</v>
      </c>
      <c r="I42" s="7">
        <v>0</v>
      </c>
      <c r="J42" s="7">
        <f t="shared" si="1"/>
        <v>2</v>
      </c>
    </row>
    <row r="43" spans="1:10" x14ac:dyDescent="0.35">
      <c r="A43" s="12" t="s">
        <v>288</v>
      </c>
      <c r="B43" s="12" t="str">
        <f t="shared" si="0"/>
        <v>SPA21XXX</v>
      </c>
      <c r="C43" s="12" t="s">
        <v>56</v>
      </c>
      <c r="D43" s="13" t="s">
        <v>85</v>
      </c>
      <c r="E43" s="13" t="s">
        <v>87</v>
      </c>
      <c r="F43" s="7">
        <v>0</v>
      </c>
      <c r="G43" s="7">
        <v>1</v>
      </c>
      <c r="H43" s="7">
        <v>0</v>
      </c>
      <c r="I43" s="7">
        <v>0</v>
      </c>
      <c r="J43" s="7">
        <f t="shared" si="1"/>
        <v>1</v>
      </c>
    </row>
    <row r="44" spans="1:10" x14ac:dyDescent="0.35">
      <c r="A44" s="12" t="s">
        <v>289</v>
      </c>
      <c r="B44" s="12" t="str">
        <f t="shared" si="0"/>
        <v>SPA21XXX</v>
      </c>
      <c r="C44" s="12" t="s">
        <v>48</v>
      </c>
      <c r="D44" s="13" t="s">
        <v>85</v>
      </c>
      <c r="E44" s="13" t="s">
        <v>87</v>
      </c>
      <c r="F44" s="7">
        <v>0</v>
      </c>
      <c r="G44" s="7">
        <v>6</v>
      </c>
      <c r="H44" s="7">
        <v>0</v>
      </c>
      <c r="I44" s="7">
        <v>0</v>
      </c>
      <c r="J44" s="7">
        <f t="shared" si="1"/>
        <v>6</v>
      </c>
    </row>
    <row r="45" spans="1:10" x14ac:dyDescent="0.35">
      <c r="A45" s="12" t="s">
        <v>248</v>
      </c>
      <c r="B45" s="12" t="str">
        <f t="shared" si="0"/>
        <v>SPA21XXX</v>
      </c>
      <c r="C45" s="12" t="s">
        <v>74</v>
      </c>
      <c r="D45" s="13" t="s">
        <v>85</v>
      </c>
      <c r="E45" s="13" t="s">
        <v>85</v>
      </c>
      <c r="F45" s="7">
        <v>2</v>
      </c>
      <c r="G45" s="7">
        <v>0</v>
      </c>
      <c r="H45" s="7">
        <v>0</v>
      </c>
      <c r="I45" s="7">
        <v>0</v>
      </c>
      <c r="J45" s="7">
        <f t="shared" si="1"/>
        <v>2</v>
      </c>
    </row>
    <row r="46" spans="1:10" x14ac:dyDescent="0.35">
      <c r="A46" s="12" t="s">
        <v>249</v>
      </c>
      <c r="B46" s="12" t="str">
        <f t="shared" si="0"/>
        <v>SPA21XXX</v>
      </c>
      <c r="C46" s="12" t="s">
        <v>14</v>
      </c>
      <c r="D46" s="13" t="s">
        <v>85</v>
      </c>
      <c r="E46" s="13" t="s">
        <v>85</v>
      </c>
      <c r="F46" s="7">
        <v>9</v>
      </c>
      <c r="G46" s="7">
        <v>0</v>
      </c>
      <c r="H46" s="7">
        <v>0</v>
      </c>
      <c r="I46" s="7">
        <v>0</v>
      </c>
      <c r="J46" s="7">
        <f t="shared" si="1"/>
        <v>9</v>
      </c>
    </row>
    <row r="47" spans="1:10" x14ac:dyDescent="0.35">
      <c r="A47" s="12" t="s">
        <v>290</v>
      </c>
      <c r="B47" s="12" t="str">
        <f t="shared" si="0"/>
        <v>SPA21XXX</v>
      </c>
      <c r="C47" s="12" t="s">
        <v>81</v>
      </c>
      <c r="D47" s="13" t="s">
        <v>85</v>
      </c>
      <c r="E47" s="13" t="s">
        <v>87</v>
      </c>
      <c r="F47" s="7">
        <v>0</v>
      </c>
      <c r="G47" s="7">
        <v>6</v>
      </c>
      <c r="H47" s="7">
        <v>0</v>
      </c>
      <c r="I47" s="7">
        <v>0</v>
      </c>
      <c r="J47" s="7">
        <f t="shared" si="1"/>
        <v>6</v>
      </c>
    </row>
    <row r="48" spans="1:10" x14ac:dyDescent="0.35">
      <c r="A48" s="12" t="s">
        <v>291</v>
      </c>
      <c r="B48" s="12" t="str">
        <f t="shared" si="0"/>
        <v>SPA21XXX</v>
      </c>
      <c r="C48" s="12" t="s">
        <v>13</v>
      </c>
      <c r="D48" s="13" t="s">
        <v>85</v>
      </c>
      <c r="E48" s="13" t="s">
        <v>87</v>
      </c>
      <c r="F48" s="7">
        <v>0</v>
      </c>
      <c r="G48" s="7">
        <v>2</v>
      </c>
      <c r="H48" s="7">
        <v>0</v>
      </c>
      <c r="I48" s="7">
        <v>0</v>
      </c>
      <c r="J48" s="7">
        <f t="shared" si="1"/>
        <v>2</v>
      </c>
    </row>
    <row r="49" spans="1:10" x14ac:dyDescent="0.35">
      <c r="A49" s="12" t="s">
        <v>247</v>
      </c>
      <c r="B49" s="12" t="str">
        <f t="shared" si="0"/>
        <v>SPA21XXX</v>
      </c>
      <c r="C49" s="12" t="s">
        <v>23</v>
      </c>
      <c r="D49" s="13" t="s">
        <v>85</v>
      </c>
      <c r="E49" s="13" t="s">
        <v>85</v>
      </c>
      <c r="F49" s="7">
        <v>4</v>
      </c>
      <c r="G49" s="7">
        <v>0</v>
      </c>
      <c r="H49" s="7">
        <v>0</v>
      </c>
      <c r="I49" s="7">
        <v>0</v>
      </c>
      <c r="J49" s="7">
        <f t="shared" si="1"/>
        <v>4</v>
      </c>
    </row>
    <row r="50" spans="1:10" x14ac:dyDescent="0.35">
      <c r="A50" s="12" t="s">
        <v>292</v>
      </c>
      <c r="B50" s="12" t="str">
        <f t="shared" si="0"/>
        <v>SPA21XXX</v>
      </c>
      <c r="C50" s="12" t="s">
        <v>46</v>
      </c>
      <c r="D50" s="13" t="s">
        <v>85</v>
      </c>
      <c r="E50" s="13" t="s">
        <v>87</v>
      </c>
      <c r="F50" s="7">
        <v>0</v>
      </c>
      <c r="G50" s="7">
        <v>9</v>
      </c>
      <c r="H50" s="7">
        <v>0</v>
      </c>
      <c r="I50" s="7">
        <v>0</v>
      </c>
      <c r="J50" s="7">
        <f t="shared" si="1"/>
        <v>9</v>
      </c>
    </row>
    <row r="51" spans="1:10" x14ac:dyDescent="0.35">
      <c r="A51" s="12" t="s">
        <v>251</v>
      </c>
      <c r="B51" s="12" t="str">
        <f t="shared" si="0"/>
        <v>SPA21XXX</v>
      </c>
      <c r="C51" s="12" t="s">
        <v>9</v>
      </c>
      <c r="D51" s="13" t="s">
        <v>85</v>
      </c>
      <c r="E51" s="13" t="s">
        <v>85</v>
      </c>
      <c r="F51" s="7">
        <v>10</v>
      </c>
      <c r="G51" s="7">
        <v>0</v>
      </c>
      <c r="H51" s="7">
        <v>0</v>
      </c>
      <c r="I51" s="7">
        <v>0</v>
      </c>
      <c r="J51" s="7">
        <f t="shared" si="1"/>
        <v>10</v>
      </c>
    </row>
    <row r="52" spans="1:10" x14ac:dyDescent="0.35">
      <c r="A52" s="12" t="s">
        <v>253</v>
      </c>
      <c r="B52" s="12" t="str">
        <f t="shared" si="0"/>
        <v>SPA21XXX</v>
      </c>
      <c r="C52" s="12" t="s">
        <v>51</v>
      </c>
      <c r="D52" s="13" t="s">
        <v>85</v>
      </c>
      <c r="E52" s="13" t="s">
        <v>85</v>
      </c>
      <c r="F52" s="7">
        <v>9</v>
      </c>
      <c r="G52" s="7">
        <v>0</v>
      </c>
      <c r="H52" s="7">
        <v>0</v>
      </c>
      <c r="I52" s="7">
        <v>0</v>
      </c>
      <c r="J52" s="7">
        <f t="shared" si="1"/>
        <v>9</v>
      </c>
    </row>
    <row r="53" spans="1:10" x14ac:dyDescent="0.35">
      <c r="A53" s="12" t="s">
        <v>293</v>
      </c>
      <c r="B53" s="12" t="str">
        <f t="shared" si="0"/>
        <v>SPA21XXX</v>
      </c>
      <c r="C53" s="12" t="s">
        <v>62</v>
      </c>
      <c r="D53" s="13" t="s">
        <v>85</v>
      </c>
      <c r="E53" s="13" t="s">
        <v>87</v>
      </c>
      <c r="F53" s="7">
        <v>0</v>
      </c>
      <c r="G53" s="7">
        <v>6</v>
      </c>
      <c r="H53" s="7">
        <v>0</v>
      </c>
      <c r="I53" s="7">
        <v>0</v>
      </c>
      <c r="J53" s="7">
        <f t="shared" si="1"/>
        <v>6</v>
      </c>
    </row>
    <row r="54" spans="1:10" x14ac:dyDescent="0.35">
      <c r="A54" s="12" t="s">
        <v>254</v>
      </c>
      <c r="B54" s="12" t="str">
        <f t="shared" si="0"/>
        <v>SPA21XXX</v>
      </c>
      <c r="C54" s="12" t="s">
        <v>63</v>
      </c>
      <c r="D54" s="13" t="s">
        <v>85</v>
      </c>
      <c r="E54" s="13" t="s">
        <v>85</v>
      </c>
      <c r="F54" s="7">
        <v>10</v>
      </c>
      <c r="G54" s="7">
        <v>0</v>
      </c>
      <c r="H54" s="7">
        <v>0</v>
      </c>
      <c r="I54" s="7">
        <v>0</v>
      </c>
      <c r="J54" s="7">
        <f t="shared" si="1"/>
        <v>10</v>
      </c>
    </row>
    <row r="55" spans="1:10" x14ac:dyDescent="0.35">
      <c r="A55" s="12" t="s">
        <v>294</v>
      </c>
      <c r="B55" s="12" t="str">
        <f t="shared" si="0"/>
        <v>SPA21XXX</v>
      </c>
      <c r="C55" s="12" t="s">
        <v>82</v>
      </c>
      <c r="D55" s="13" t="s">
        <v>85</v>
      </c>
      <c r="E55" s="13" t="s">
        <v>87</v>
      </c>
      <c r="F55" s="7">
        <v>0</v>
      </c>
      <c r="G55" s="7">
        <v>5</v>
      </c>
      <c r="H55" s="7">
        <v>0</v>
      </c>
      <c r="I55" s="7">
        <v>0</v>
      </c>
      <c r="J55" s="7">
        <f t="shared" si="1"/>
        <v>5</v>
      </c>
    </row>
    <row r="56" spans="1:10" x14ac:dyDescent="0.35">
      <c r="A56" s="12" t="s">
        <v>295</v>
      </c>
      <c r="B56" s="12" t="str">
        <f t="shared" si="0"/>
        <v>SPA21XXX</v>
      </c>
      <c r="C56" s="12" t="s">
        <v>7</v>
      </c>
      <c r="D56" s="13" t="s">
        <v>85</v>
      </c>
      <c r="E56" s="13" t="s">
        <v>87</v>
      </c>
      <c r="F56" s="7">
        <v>0</v>
      </c>
      <c r="G56" s="7">
        <v>5</v>
      </c>
      <c r="H56" s="7">
        <v>0</v>
      </c>
      <c r="I56" s="7">
        <v>0</v>
      </c>
      <c r="J56" s="7">
        <f t="shared" si="1"/>
        <v>5</v>
      </c>
    </row>
    <row r="57" spans="1:10" x14ac:dyDescent="0.35">
      <c r="A57" s="12" t="s">
        <v>255</v>
      </c>
      <c r="B57" s="12" t="str">
        <f t="shared" si="0"/>
        <v>SPA21XXX</v>
      </c>
      <c r="C57" s="12" t="s">
        <v>58</v>
      </c>
      <c r="D57" s="13" t="s">
        <v>85</v>
      </c>
      <c r="E57" s="13" t="s">
        <v>85</v>
      </c>
      <c r="F57" s="7">
        <v>9</v>
      </c>
      <c r="G57" s="7">
        <v>0</v>
      </c>
      <c r="H57" s="7">
        <v>0</v>
      </c>
      <c r="I57" s="7">
        <v>0</v>
      </c>
      <c r="J57" s="7">
        <f t="shared" si="1"/>
        <v>9</v>
      </c>
    </row>
    <row r="58" spans="1:10" x14ac:dyDescent="0.35">
      <c r="A58" s="12" t="s">
        <v>250</v>
      </c>
      <c r="B58" s="12" t="str">
        <f t="shared" si="0"/>
        <v>SPA21XXX</v>
      </c>
      <c r="C58" s="12" t="s">
        <v>27</v>
      </c>
      <c r="D58" s="13" t="s">
        <v>85</v>
      </c>
      <c r="E58" s="13" t="s">
        <v>85</v>
      </c>
      <c r="F58" s="7">
        <v>1</v>
      </c>
      <c r="G58" s="7">
        <v>0</v>
      </c>
      <c r="H58" s="7">
        <v>0</v>
      </c>
      <c r="I58" s="7">
        <v>0</v>
      </c>
      <c r="J58" s="7">
        <f t="shared" si="1"/>
        <v>1</v>
      </c>
    </row>
    <row r="59" spans="1:10" x14ac:dyDescent="0.35">
      <c r="A59" s="12" t="s">
        <v>263</v>
      </c>
      <c r="B59" s="12" t="str">
        <f t="shared" si="0"/>
        <v>SPA21XXX</v>
      </c>
      <c r="C59" s="12" t="s">
        <v>69</v>
      </c>
      <c r="D59" s="13" t="s">
        <v>85</v>
      </c>
      <c r="E59" s="13" t="s">
        <v>85</v>
      </c>
      <c r="F59" s="7">
        <v>5</v>
      </c>
      <c r="G59" s="7">
        <v>0</v>
      </c>
      <c r="H59" s="7">
        <v>0</v>
      </c>
      <c r="I59" s="7">
        <v>0</v>
      </c>
      <c r="J59" s="7">
        <f t="shared" si="1"/>
        <v>5</v>
      </c>
    </row>
    <row r="60" spans="1:10" x14ac:dyDescent="0.35">
      <c r="A60" s="12" t="s">
        <v>256</v>
      </c>
      <c r="B60" s="12" t="str">
        <f t="shared" si="0"/>
        <v>SPA21XXX</v>
      </c>
      <c r="C60" s="12" t="s">
        <v>57</v>
      </c>
      <c r="D60" s="13" t="s">
        <v>85</v>
      </c>
      <c r="E60" s="13" t="s">
        <v>85</v>
      </c>
      <c r="F60" s="7">
        <v>2</v>
      </c>
      <c r="G60" s="7">
        <v>0</v>
      </c>
      <c r="H60" s="7">
        <v>0</v>
      </c>
      <c r="I60" s="7">
        <v>0</v>
      </c>
      <c r="J60" s="7">
        <f t="shared" si="1"/>
        <v>2</v>
      </c>
    </row>
    <row r="61" spans="1:10" x14ac:dyDescent="0.35">
      <c r="A61" s="12" t="s">
        <v>257</v>
      </c>
      <c r="B61" s="12" t="str">
        <f t="shared" si="0"/>
        <v>SPA21XXX</v>
      </c>
      <c r="C61" s="12" t="s">
        <v>72</v>
      </c>
      <c r="D61" s="13" t="s">
        <v>85</v>
      </c>
      <c r="E61" s="13" t="s">
        <v>85</v>
      </c>
      <c r="F61" s="7">
        <v>1</v>
      </c>
      <c r="G61" s="7">
        <v>0</v>
      </c>
      <c r="H61" s="7">
        <v>0</v>
      </c>
      <c r="I61" s="7">
        <v>0</v>
      </c>
      <c r="J61" s="7">
        <f t="shared" si="1"/>
        <v>1</v>
      </c>
    </row>
    <row r="62" spans="1:10" x14ac:dyDescent="0.35">
      <c r="A62" s="12" t="s">
        <v>258</v>
      </c>
      <c r="B62" s="12" t="str">
        <f t="shared" si="0"/>
        <v>SPA21XXX</v>
      </c>
      <c r="C62" s="12" t="s">
        <v>75</v>
      </c>
      <c r="D62" s="13" t="s">
        <v>85</v>
      </c>
      <c r="E62" s="13" t="s">
        <v>85</v>
      </c>
      <c r="F62" s="7">
        <v>2</v>
      </c>
      <c r="G62" s="7">
        <v>0</v>
      </c>
      <c r="H62" s="7">
        <v>0</v>
      </c>
      <c r="I62" s="7">
        <v>0</v>
      </c>
      <c r="J62" s="7">
        <f t="shared" si="1"/>
        <v>2</v>
      </c>
    </row>
    <row r="63" spans="1:10" x14ac:dyDescent="0.35">
      <c r="A63" s="12" t="s">
        <v>252</v>
      </c>
      <c r="B63" s="12" t="str">
        <f t="shared" si="0"/>
        <v>SPA21XXX</v>
      </c>
      <c r="C63" s="12" t="s">
        <v>54</v>
      </c>
      <c r="D63" s="13" t="s">
        <v>85</v>
      </c>
      <c r="E63" s="13" t="s">
        <v>85</v>
      </c>
      <c r="F63" s="7">
        <v>5</v>
      </c>
      <c r="G63" s="7">
        <v>0</v>
      </c>
      <c r="H63" s="7">
        <v>0</v>
      </c>
      <c r="I63" s="7">
        <v>0</v>
      </c>
      <c r="J63" s="7">
        <f t="shared" si="1"/>
        <v>5</v>
      </c>
    </row>
    <row r="64" spans="1:10" x14ac:dyDescent="0.35">
      <c r="A64" s="12" t="s">
        <v>296</v>
      </c>
      <c r="B64" s="12" t="str">
        <f t="shared" si="0"/>
        <v>SPA21XXX</v>
      </c>
      <c r="C64" s="12" t="s">
        <v>60</v>
      </c>
      <c r="D64" s="13" t="s">
        <v>85</v>
      </c>
      <c r="E64" s="13" t="s">
        <v>87</v>
      </c>
      <c r="F64" s="7">
        <v>0</v>
      </c>
      <c r="G64" s="7">
        <v>1</v>
      </c>
      <c r="H64" s="7">
        <v>0</v>
      </c>
      <c r="I64" s="7">
        <v>0</v>
      </c>
      <c r="J64" s="7">
        <f t="shared" si="1"/>
        <v>1</v>
      </c>
    </row>
    <row r="65" spans="1:10" x14ac:dyDescent="0.35">
      <c r="A65" s="12" t="s">
        <v>259</v>
      </c>
      <c r="B65" s="12" t="str">
        <f t="shared" si="0"/>
        <v>SPA21XXX</v>
      </c>
      <c r="C65" s="12" t="s">
        <v>12</v>
      </c>
      <c r="D65" s="13" t="s">
        <v>85</v>
      </c>
      <c r="E65" s="13" t="s">
        <v>85</v>
      </c>
      <c r="F65" s="7">
        <v>2</v>
      </c>
      <c r="G65" s="7">
        <v>0</v>
      </c>
      <c r="H65" s="7">
        <v>0</v>
      </c>
      <c r="I65" s="7">
        <v>0</v>
      </c>
      <c r="J65" s="7">
        <f t="shared" si="1"/>
        <v>2</v>
      </c>
    </row>
    <row r="66" spans="1:10" x14ac:dyDescent="0.35">
      <c r="A66" s="12" t="s">
        <v>240</v>
      </c>
      <c r="B66" s="12" t="str">
        <f t="shared" si="0"/>
        <v>SPA21XXX</v>
      </c>
      <c r="C66" s="12" t="s">
        <v>71</v>
      </c>
      <c r="D66" s="13" t="s">
        <v>85</v>
      </c>
      <c r="E66" s="13" t="s">
        <v>85</v>
      </c>
      <c r="F66" s="7">
        <v>4</v>
      </c>
      <c r="G66" s="7">
        <v>0</v>
      </c>
      <c r="H66" s="7">
        <v>0</v>
      </c>
      <c r="I66" s="7">
        <v>0</v>
      </c>
      <c r="J66" s="7">
        <f t="shared" si="1"/>
        <v>4</v>
      </c>
    </row>
    <row r="67" spans="1:10" x14ac:dyDescent="0.35">
      <c r="A67" s="12" t="s">
        <v>260</v>
      </c>
      <c r="B67" s="12" t="str">
        <f t="shared" ref="B67:B130" si="2">REPLACE(A67,6,3,"XXX")</f>
        <v>SPA21XXX</v>
      </c>
      <c r="C67" s="12" t="s">
        <v>15</v>
      </c>
      <c r="D67" s="13" t="s">
        <v>85</v>
      </c>
      <c r="E67" s="13" t="s">
        <v>85</v>
      </c>
      <c r="F67" s="7">
        <v>1</v>
      </c>
      <c r="G67" s="7">
        <v>0</v>
      </c>
      <c r="H67" s="7">
        <v>0</v>
      </c>
      <c r="I67" s="7">
        <v>0</v>
      </c>
      <c r="J67" s="7">
        <f t="shared" ref="J67:J130" si="3">F67+G67+H67+I67</f>
        <v>1</v>
      </c>
    </row>
    <row r="68" spans="1:10" x14ac:dyDescent="0.35">
      <c r="A68" s="12" t="s">
        <v>261</v>
      </c>
      <c r="B68" s="12" t="str">
        <f t="shared" si="2"/>
        <v>SPA21XXX</v>
      </c>
      <c r="C68" s="12" t="s">
        <v>6</v>
      </c>
      <c r="D68" s="13" t="s">
        <v>85</v>
      </c>
      <c r="E68" s="13" t="s">
        <v>85</v>
      </c>
      <c r="F68" s="7">
        <v>5</v>
      </c>
      <c r="G68" s="7">
        <v>0</v>
      </c>
      <c r="H68" s="7">
        <v>0</v>
      </c>
      <c r="I68" s="7">
        <v>0</v>
      </c>
      <c r="J68" s="7">
        <f t="shared" si="3"/>
        <v>5</v>
      </c>
    </row>
    <row r="69" spans="1:10" x14ac:dyDescent="0.35">
      <c r="A69" s="12" t="s">
        <v>265</v>
      </c>
      <c r="B69" s="12" t="str">
        <f t="shared" si="2"/>
        <v>SPA21XXX</v>
      </c>
      <c r="C69" s="12" t="s">
        <v>52</v>
      </c>
      <c r="D69" s="13" t="s">
        <v>85</v>
      </c>
      <c r="E69" s="13" t="s">
        <v>85</v>
      </c>
      <c r="F69" s="7">
        <v>9</v>
      </c>
      <c r="G69" s="7">
        <v>0</v>
      </c>
      <c r="H69" s="7">
        <v>0</v>
      </c>
      <c r="I69" s="7">
        <v>0</v>
      </c>
      <c r="J69" s="7">
        <f t="shared" si="3"/>
        <v>9</v>
      </c>
    </row>
    <row r="70" spans="1:10" x14ac:dyDescent="0.35">
      <c r="A70" s="12" t="s">
        <v>297</v>
      </c>
      <c r="B70" s="12" t="str">
        <f t="shared" si="2"/>
        <v>SPA21XXX</v>
      </c>
      <c r="C70" s="12" t="s">
        <v>38</v>
      </c>
      <c r="D70" s="13" t="s">
        <v>85</v>
      </c>
      <c r="E70" s="13" t="s">
        <v>87</v>
      </c>
      <c r="F70" s="7">
        <v>0</v>
      </c>
      <c r="G70" s="7">
        <v>2</v>
      </c>
      <c r="H70" s="7">
        <v>0</v>
      </c>
      <c r="I70" s="7">
        <v>0</v>
      </c>
      <c r="J70" s="7">
        <f t="shared" si="3"/>
        <v>2</v>
      </c>
    </row>
    <row r="71" spans="1:10" x14ac:dyDescent="0.35">
      <c r="A71" s="12" t="s">
        <v>266</v>
      </c>
      <c r="B71" s="12" t="str">
        <f t="shared" si="2"/>
        <v>SPA21XXX</v>
      </c>
      <c r="C71" s="12" t="s">
        <v>61</v>
      </c>
      <c r="D71" s="13" t="s">
        <v>85</v>
      </c>
      <c r="E71" s="13" t="s">
        <v>85</v>
      </c>
      <c r="F71" s="7">
        <v>3</v>
      </c>
      <c r="G71" s="7">
        <v>0</v>
      </c>
      <c r="H71" s="7">
        <v>0</v>
      </c>
      <c r="I71" s="7">
        <v>0</v>
      </c>
      <c r="J71" s="7">
        <f t="shared" si="3"/>
        <v>3</v>
      </c>
    </row>
    <row r="72" spans="1:10" x14ac:dyDescent="0.35">
      <c r="A72" s="12" t="s">
        <v>298</v>
      </c>
      <c r="B72" s="12" t="str">
        <f t="shared" si="2"/>
        <v>SPA21XXX</v>
      </c>
      <c r="C72" s="12" t="s">
        <v>44</v>
      </c>
      <c r="D72" s="13" t="s">
        <v>85</v>
      </c>
      <c r="E72" s="13" t="s">
        <v>87</v>
      </c>
      <c r="F72" s="7">
        <v>0</v>
      </c>
      <c r="G72" s="7">
        <v>4</v>
      </c>
      <c r="H72" s="7">
        <v>0</v>
      </c>
      <c r="I72" s="7">
        <v>0</v>
      </c>
      <c r="J72" s="7">
        <f t="shared" si="3"/>
        <v>4</v>
      </c>
    </row>
    <row r="73" spans="1:10" x14ac:dyDescent="0.35">
      <c r="A73" s="12" t="s">
        <v>264</v>
      </c>
      <c r="B73" s="12" t="str">
        <f t="shared" si="2"/>
        <v>SPA21XXX</v>
      </c>
      <c r="C73" s="12" t="s">
        <v>22</v>
      </c>
      <c r="D73" s="13" t="s">
        <v>85</v>
      </c>
      <c r="E73" s="13" t="s">
        <v>85</v>
      </c>
      <c r="F73" s="7">
        <v>1</v>
      </c>
      <c r="G73" s="7">
        <v>0</v>
      </c>
      <c r="H73" s="7">
        <v>0</v>
      </c>
      <c r="I73" s="7">
        <v>0</v>
      </c>
      <c r="J73" s="7">
        <f t="shared" si="3"/>
        <v>1</v>
      </c>
    </row>
    <row r="74" spans="1:10" x14ac:dyDescent="0.35">
      <c r="A74" s="12" t="s">
        <v>267</v>
      </c>
      <c r="B74" s="12" t="str">
        <f t="shared" si="2"/>
        <v>SPA21XXX</v>
      </c>
      <c r="C74" s="12" t="s">
        <v>32</v>
      </c>
      <c r="D74" s="13" t="s">
        <v>85</v>
      </c>
      <c r="E74" s="13" t="s">
        <v>85</v>
      </c>
      <c r="F74" s="7">
        <v>2</v>
      </c>
      <c r="G74" s="7">
        <v>0</v>
      </c>
      <c r="H74" s="7">
        <v>0</v>
      </c>
      <c r="I74" s="7">
        <v>0</v>
      </c>
      <c r="J74" s="7">
        <f t="shared" si="3"/>
        <v>2</v>
      </c>
    </row>
    <row r="75" spans="1:10" x14ac:dyDescent="0.35">
      <c r="A75" s="12" t="s">
        <v>268</v>
      </c>
      <c r="B75" s="12" t="str">
        <f t="shared" si="2"/>
        <v>SPA21XXX</v>
      </c>
      <c r="C75" s="12" t="s">
        <v>42</v>
      </c>
      <c r="D75" s="13" t="s">
        <v>85</v>
      </c>
      <c r="E75" s="13" t="s">
        <v>85</v>
      </c>
      <c r="F75" s="7">
        <v>2</v>
      </c>
      <c r="G75" s="7">
        <v>0</v>
      </c>
      <c r="H75" s="7">
        <v>0</v>
      </c>
      <c r="I75" s="7">
        <v>0</v>
      </c>
      <c r="J75" s="7">
        <f t="shared" si="3"/>
        <v>2</v>
      </c>
    </row>
    <row r="76" spans="1:10" x14ac:dyDescent="0.35">
      <c r="A76" s="12" t="s">
        <v>271</v>
      </c>
      <c r="B76" s="12" t="str">
        <f t="shared" si="2"/>
        <v>SPA21XXX</v>
      </c>
      <c r="C76" s="12" t="s">
        <v>19</v>
      </c>
      <c r="D76" s="13" t="s">
        <v>85</v>
      </c>
      <c r="E76" s="13" t="s">
        <v>85</v>
      </c>
      <c r="F76" s="7">
        <v>2</v>
      </c>
      <c r="G76" s="7">
        <v>0</v>
      </c>
      <c r="H76" s="7">
        <v>0</v>
      </c>
      <c r="I76" s="7">
        <v>0</v>
      </c>
      <c r="J76" s="7">
        <f t="shared" si="3"/>
        <v>2</v>
      </c>
    </row>
    <row r="77" spans="1:10" x14ac:dyDescent="0.35">
      <c r="A77" s="12" t="s">
        <v>269</v>
      </c>
      <c r="B77" s="12" t="str">
        <f t="shared" si="2"/>
        <v>SPA21XXX</v>
      </c>
      <c r="C77" s="12" t="s">
        <v>53</v>
      </c>
      <c r="D77" s="13" t="s">
        <v>85</v>
      </c>
      <c r="E77" s="13" t="s">
        <v>85</v>
      </c>
      <c r="F77" s="7">
        <v>3</v>
      </c>
      <c r="G77" s="7">
        <v>0</v>
      </c>
      <c r="H77" s="7">
        <v>0</v>
      </c>
      <c r="I77" s="7">
        <v>0</v>
      </c>
      <c r="J77" s="7">
        <f t="shared" si="3"/>
        <v>3</v>
      </c>
    </row>
    <row r="78" spans="1:10" x14ac:dyDescent="0.35">
      <c r="A78" s="12" t="s">
        <v>270</v>
      </c>
      <c r="B78" s="12" t="str">
        <f t="shared" si="2"/>
        <v>SPA21XXX</v>
      </c>
      <c r="C78" s="12" t="s">
        <v>39</v>
      </c>
      <c r="D78" s="13" t="s">
        <v>85</v>
      </c>
      <c r="E78" s="13" t="s">
        <v>85</v>
      </c>
      <c r="F78" s="7">
        <v>1</v>
      </c>
      <c r="G78" s="7">
        <v>0</v>
      </c>
      <c r="H78" s="7">
        <v>0</v>
      </c>
      <c r="I78" s="7">
        <v>0</v>
      </c>
      <c r="J78" s="7">
        <f t="shared" si="3"/>
        <v>1</v>
      </c>
    </row>
    <row r="79" spans="1:10" x14ac:dyDescent="0.35">
      <c r="A79" s="12" t="s">
        <v>272</v>
      </c>
      <c r="B79" s="12" t="str">
        <f t="shared" si="2"/>
        <v>SPA21XXX</v>
      </c>
      <c r="C79" s="12" t="s">
        <v>43</v>
      </c>
      <c r="D79" s="13" t="s">
        <v>85</v>
      </c>
      <c r="E79" s="13" t="s">
        <v>85</v>
      </c>
      <c r="F79" s="7">
        <v>2</v>
      </c>
      <c r="G79" s="7">
        <v>0</v>
      </c>
      <c r="H79" s="7">
        <v>0</v>
      </c>
      <c r="I79" s="7">
        <v>0</v>
      </c>
      <c r="J79" s="7">
        <f t="shared" si="3"/>
        <v>2</v>
      </c>
    </row>
    <row r="80" spans="1:10" x14ac:dyDescent="0.35">
      <c r="A80" s="5" t="s">
        <v>299</v>
      </c>
      <c r="B80" s="12" t="str">
        <f t="shared" si="2"/>
        <v>SPA21XXX</v>
      </c>
      <c r="C80" s="5" t="s">
        <v>300</v>
      </c>
      <c r="D80" s="5" t="s">
        <v>86</v>
      </c>
      <c r="F80" s="7">
        <v>0</v>
      </c>
      <c r="G80" s="7">
        <v>0</v>
      </c>
      <c r="H80" s="7">
        <v>8</v>
      </c>
      <c r="I80" s="7">
        <v>0</v>
      </c>
      <c r="J80" s="7">
        <f t="shared" si="3"/>
        <v>8</v>
      </c>
    </row>
    <row r="81" spans="1:10" x14ac:dyDescent="0.35">
      <c r="A81" s="5" t="s">
        <v>301</v>
      </c>
      <c r="B81" s="12" t="str">
        <f t="shared" si="2"/>
        <v>SPA21XXX</v>
      </c>
      <c r="C81" s="5" t="s">
        <v>302</v>
      </c>
      <c r="D81" s="5" t="s">
        <v>86</v>
      </c>
      <c r="F81" s="7">
        <v>0</v>
      </c>
      <c r="G81" s="7">
        <v>0</v>
      </c>
      <c r="H81" s="7">
        <v>10</v>
      </c>
      <c r="I81" s="7">
        <v>0</v>
      </c>
      <c r="J81" s="7">
        <f t="shared" si="3"/>
        <v>10</v>
      </c>
    </row>
    <row r="82" spans="1:10" x14ac:dyDescent="0.35">
      <c r="A82" s="5" t="s">
        <v>303</v>
      </c>
      <c r="B82" s="12" t="str">
        <f t="shared" si="2"/>
        <v>SPA21XXX</v>
      </c>
      <c r="C82" s="5" t="s">
        <v>304</v>
      </c>
      <c r="D82" s="5" t="s">
        <v>86</v>
      </c>
      <c r="F82" s="7">
        <v>0</v>
      </c>
      <c r="G82" s="7">
        <v>0</v>
      </c>
      <c r="H82" s="7">
        <v>10</v>
      </c>
      <c r="I82" s="7">
        <v>0</v>
      </c>
      <c r="J82" s="7">
        <f t="shared" si="3"/>
        <v>10</v>
      </c>
    </row>
    <row r="83" spans="1:10" x14ac:dyDescent="0.35">
      <c r="A83" s="5" t="s">
        <v>305</v>
      </c>
      <c r="B83" s="12" t="str">
        <f t="shared" si="2"/>
        <v>SPA21XXX</v>
      </c>
      <c r="C83" s="5" t="s">
        <v>306</v>
      </c>
      <c r="D83" s="5" t="s">
        <v>86</v>
      </c>
      <c r="F83" s="7">
        <v>0</v>
      </c>
      <c r="G83" s="7">
        <v>0</v>
      </c>
      <c r="H83" s="7">
        <v>10</v>
      </c>
      <c r="I83" s="7">
        <v>0</v>
      </c>
      <c r="J83" s="7">
        <f t="shared" si="3"/>
        <v>10</v>
      </c>
    </row>
    <row r="84" spans="1:10" x14ac:dyDescent="0.35">
      <c r="A84" s="5" t="s">
        <v>307</v>
      </c>
      <c r="B84" s="12" t="str">
        <f t="shared" si="2"/>
        <v>SPA21XXX</v>
      </c>
      <c r="C84" s="5" t="s">
        <v>308</v>
      </c>
      <c r="D84" s="5" t="s">
        <v>86</v>
      </c>
      <c r="F84" s="7">
        <v>0</v>
      </c>
      <c r="G84" s="7">
        <v>0</v>
      </c>
      <c r="H84" s="7">
        <v>10</v>
      </c>
      <c r="I84" s="7">
        <v>0</v>
      </c>
      <c r="J84" s="7">
        <f t="shared" si="3"/>
        <v>10</v>
      </c>
    </row>
    <row r="85" spans="1:10" x14ac:dyDescent="0.35">
      <c r="A85" s="5" t="s">
        <v>309</v>
      </c>
      <c r="B85" s="12" t="str">
        <f t="shared" si="2"/>
        <v>SPA21XXX</v>
      </c>
      <c r="C85" s="5" t="s">
        <v>310</v>
      </c>
      <c r="D85" s="5" t="s">
        <v>86</v>
      </c>
      <c r="F85" s="7">
        <v>0</v>
      </c>
      <c r="G85" s="7">
        <v>0</v>
      </c>
      <c r="H85" s="7">
        <v>6</v>
      </c>
      <c r="I85" s="7">
        <v>0</v>
      </c>
      <c r="J85" s="7">
        <f t="shared" si="3"/>
        <v>6</v>
      </c>
    </row>
    <row r="86" spans="1:10" x14ac:dyDescent="0.35">
      <c r="A86" s="5" t="s">
        <v>311</v>
      </c>
      <c r="B86" s="12" t="str">
        <f t="shared" si="2"/>
        <v>SPA21XXX</v>
      </c>
      <c r="C86" s="5" t="s">
        <v>312</v>
      </c>
      <c r="D86" s="5" t="s">
        <v>86</v>
      </c>
      <c r="F86" s="7">
        <v>0</v>
      </c>
      <c r="G86" s="7">
        <v>0</v>
      </c>
      <c r="H86" s="7">
        <v>9</v>
      </c>
      <c r="I86" s="7">
        <v>0</v>
      </c>
      <c r="J86" s="7">
        <f t="shared" si="3"/>
        <v>9</v>
      </c>
    </row>
    <row r="87" spans="1:10" x14ac:dyDescent="0.35">
      <c r="A87" s="5" t="s">
        <v>313</v>
      </c>
      <c r="B87" s="12" t="str">
        <f t="shared" si="2"/>
        <v>SPA21XXX</v>
      </c>
      <c r="C87" s="5" t="s">
        <v>314</v>
      </c>
      <c r="D87" s="5" t="s">
        <v>86</v>
      </c>
      <c r="F87" s="7">
        <v>0</v>
      </c>
      <c r="G87" s="7">
        <v>0</v>
      </c>
      <c r="H87" s="7">
        <v>5</v>
      </c>
      <c r="I87" s="7">
        <v>0</v>
      </c>
      <c r="J87" s="7">
        <f t="shared" si="3"/>
        <v>5</v>
      </c>
    </row>
    <row r="88" spans="1:10" x14ac:dyDescent="0.35">
      <c r="A88" s="5" t="s">
        <v>315</v>
      </c>
      <c r="B88" s="12" t="str">
        <f t="shared" si="2"/>
        <v>SPA21XXX</v>
      </c>
      <c r="C88" s="5" t="s">
        <v>316</v>
      </c>
      <c r="D88" s="5" t="s">
        <v>86</v>
      </c>
      <c r="F88" s="7">
        <v>0</v>
      </c>
      <c r="G88" s="7">
        <v>0</v>
      </c>
      <c r="H88" s="7">
        <v>5</v>
      </c>
      <c r="I88" s="7">
        <v>0</v>
      </c>
      <c r="J88" s="7">
        <f t="shared" si="3"/>
        <v>5</v>
      </c>
    </row>
    <row r="89" spans="1:10" x14ac:dyDescent="0.35">
      <c r="A89" s="5" t="s">
        <v>317</v>
      </c>
      <c r="B89" s="12" t="str">
        <f t="shared" si="2"/>
        <v>SPA21XXX</v>
      </c>
      <c r="C89" s="5" t="s">
        <v>89</v>
      </c>
      <c r="D89" s="5" t="s">
        <v>86</v>
      </c>
      <c r="F89" s="7">
        <v>0</v>
      </c>
      <c r="G89" s="7">
        <v>0</v>
      </c>
      <c r="H89" s="7">
        <v>9</v>
      </c>
      <c r="I89" s="7">
        <v>0</v>
      </c>
      <c r="J89" s="7">
        <f t="shared" si="3"/>
        <v>9</v>
      </c>
    </row>
    <row r="90" spans="1:10" x14ac:dyDescent="0.35">
      <c r="A90" s="5" t="s">
        <v>318</v>
      </c>
      <c r="B90" s="12" t="str">
        <f t="shared" si="2"/>
        <v>SPA21XXX</v>
      </c>
      <c r="C90" s="5" t="s">
        <v>90</v>
      </c>
      <c r="D90" s="5" t="s">
        <v>86</v>
      </c>
      <c r="F90" s="7">
        <v>0</v>
      </c>
      <c r="G90" s="7">
        <v>0</v>
      </c>
      <c r="H90" s="7">
        <v>2</v>
      </c>
      <c r="I90" s="7">
        <v>0</v>
      </c>
      <c r="J90" s="7">
        <f t="shared" si="3"/>
        <v>2</v>
      </c>
    </row>
    <row r="91" spans="1:10" x14ac:dyDescent="0.35">
      <c r="A91" s="5" t="s">
        <v>319</v>
      </c>
      <c r="B91" s="12" t="str">
        <f t="shared" si="2"/>
        <v>SPA21XXX</v>
      </c>
      <c r="C91" s="5" t="s">
        <v>91</v>
      </c>
      <c r="D91" s="5" t="s">
        <v>86</v>
      </c>
      <c r="F91" s="7">
        <v>0</v>
      </c>
      <c r="G91" s="7">
        <v>0</v>
      </c>
      <c r="H91" s="7">
        <v>1</v>
      </c>
      <c r="I91" s="7">
        <v>0</v>
      </c>
      <c r="J91" s="7">
        <f t="shared" si="3"/>
        <v>1</v>
      </c>
    </row>
    <row r="92" spans="1:10" x14ac:dyDescent="0.35">
      <c r="A92" s="5" t="s">
        <v>320</v>
      </c>
      <c r="B92" s="12" t="str">
        <f t="shared" si="2"/>
        <v>SPA21XXX</v>
      </c>
      <c r="C92" s="5" t="s">
        <v>92</v>
      </c>
      <c r="D92" s="5" t="s">
        <v>86</v>
      </c>
      <c r="F92" s="7">
        <v>0</v>
      </c>
      <c r="G92" s="7">
        <v>0</v>
      </c>
      <c r="H92" s="7">
        <v>2</v>
      </c>
      <c r="I92" s="7">
        <v>0</v>
      </c>
      <c r="J92" s="7">
        <f t="shared" si="3"/>
        <v>2</v>
      </c>
    </row>
    <row r="93" spans="1:10" x14ac:dyDescent="0.35">
      <c r="A93" s="5" t="s">
        <v>321</v>
      </c>
      <c r="B93" s="12" t="str">
        <f t="shared" si="2"/>
        <v>SPA21XXX</v>
      </c>
      <c r="C93" s="5" t="s">
        <v>322</v>
      </c>
      <c r="D93" s="5" t="s">
        <v>86</v>
      </c>
      <c r="F93" s="7">
        <v>0</v>
      </c>
      <c r="G93" s="7">
        <v>0</v>
      </c>
      <c r="H93" s="7">
        <v>1</v>
      </c>
      <c r="I93" s="7">
        <v>0</v>
      </c>
      <c r="J93" s="7">
        <f t="shared" si="3"/>
        <v>1</v>
      </c>
    </row>
    <row r="94" spans="1:10" x14ac:dyDescent="0.35">
      <c r="A94" s="5" t="s">
        <v>323</v>
      </c>
      <c r="B94" s="12" t="str">
        <f t="shared" si="2"/>
        <v>SPA21XXX</v>
      </c>
      <c r="C94" s="5" t="s">
        <v>324</v>
      </c>
      <c r="D94" s="5" t="s">
        <v>86</v>
      </c>
      <c r="F94" s="7">
        <v>0</v>
      </c>
      <c r="G94" s="7">
        <v>0</v>
      </c>
      <c r="H94" s="7">
        <v>1</v>
      </c>
      <c r="I94" s="7">
        <v>0</v>
      </c>
      <c r="J94" s="7">
        <f t="shared" si="3"/>
        <v>1</v>
      </c>
    </row>
    <row r="95" spans="1:10" x14ac:dyDescent="0.35">
      <c r="A95" s="5" t="s">
        <v>325</v>
      </c>
      <c r="B95" s="12" t="str">
        <f t="shared" si="2"/>
        <v>SPA21XXX</v>
      </c>
      <c r="C95" s="5" t="s">
        <v>326</v>
      </c>
      <c r="D95" s="5" t="s">
        <v>86</v>
      </c>
      <c r="F95" s="7">
        <v>0</v>
      </c>
      <c r="G95" s="7">
        <v>0</v>
      </c>
      <c r="H95" s="7">
        <v>2</v>
      </c>
      <c r="I95" s="7">
        <v>0</v>
      </c>
      <c r="J95" s="7">
        <f t="shared" si="3"/>
        <v>2</v>
      </c>
    </row>
    <row r="96" spans="1:10" x14ac:dyDescent="0.35">
      <c r="A96" s="5" t="s">
        <v>327</v>
      </c>
      <c r="B96" s="12" t="str">
        <f t="shared" si="2"/>
        <v>SPA21XXX</v>
      </c>
      <c r="C96" s="5" t="s">
        <v>328</v>
      </c>
      <c r="D96" s="5" t="s">
        <v>86</v>
      </c>
      <c r="F96" s="7">
        <v>0</v>
      </c>
      <c r="G96" s="7">
        <v>0</v>
      </c>
      <c r="H96" s="7">
        <v>1</v>
      </c>
      <c r="I96" s="7">
        <v>0</v>
      </c>
      <c r="J96" s="7">
        <f t="shared" si="3"/>
        <v>1</v>
      </c>
    </row>
    <row r="97" spans="1:10" x14ac:dyDescent="0.35">
      <c r="A97" s="5" t="s">
        <v>329</v>
      </c>
      <c r="B97" s="12" t="str">
        <f t="shared" si="2"/>
        <v>SPA21XXX</v>
      </c>
      <c r="C97" s="5" t="s">
        <v>93</v>
      </c>
      <c r="D97" s="5" t="s">
        <v>86</v>
      </c>
      <c r="F97" s="7">
        <v>0</v>
      </c>
      <c r="G97" s="7">
        <v>0</v>
      </c>
      <c r="H97" s="7">
        <v>6</v>
      </c>
      <c r="I97" s="7">
        <v>0</v>
      </c>
      <c r="J97" s="7">
        <f t="shared" si="3"/>
        <v>6</v>
      </c>
    </row>
    <row r="98" spans="1:10" x14ac:dyDescent="0.35">
      <c r="A98" s="5" t="s">
        <v>330</v>
      </c>
      <c r="B98" s="12" t="str">
        <f t="shared" si="2"/>
        <v>SPA21XXX</v>
      </c>
      <c r="C98" s="5" t="s">
        <v>94</v>
      </c>
      <c r="D98" s="5" t="s">
        <v>86</v>
      </c>
      <c r="F98" s="7">
        <v>0</v>
      </c>
      <c r="G98" s="7">
        <v>0</v>
      </c>
      <c r="H98" s="7">
        <v>4</v>
      </c>
      <c r="I98" s="7">
        <v>0</v>
      </c>
      <c r="J98" s="7">
        <f t="shared" si="3"/>
        <v>4</v>
      </c>
    </row>
    <row r="99" spans="1:10" x14ac:dyDescent="0.35">
      <c r="A99" s="5" t="s">
        <v>331</v>
      </c>
      <c r="B99" s="12" t="str">
        <f t="shared" si="2"/>
        <v>SPA21XXX</v>
      </c>
      <c r="C99" s="5" t="s">
        <v>332</v>
      </c>
      <c r="D99" s="5" t="s">
        <v>86</v>
      </c>
      <c r="F99" s="7">
        <v>0</v>
      </c>
      <c r="G99" s="7">
        <v>0</v>
      </c>
      <c r="H99" s="7">
        <v>1</v>
      </c>
      <c r="I99" s="7">
        <v>0</v>
      </c>
      <c r="J99" s="7">
        <f t="shared" si="3"/>
        <v>1</v>
      </c>
    </row>
    <row r="100" spans="1:10" x14ac:dyDescent="0.35">
      <c r="A100" s="5" t="s">
        <v>333</v>
      </c>
      <c r="B100" s="12" t="str">
        <f t="shared" si="2"/>
        <v>SPA21XXX</v>
      </c>
      <c r="C100" s="5" t="s">
        <v>334</v>
      </c>
      <c r="D100" s="5" t="s">
        <v>86</v>
      </c>
      <c r="F100" s="7">
        <v>0</v>
      </c>
      <c r="G100" s="7">
        <v>0</v>
      </c>
      <c r="H100" s="7">
        <v>1</v>
      </c>
      <c r="I100" s="7">
        <v>0</v>
      </c>
      <c r="J100" s="7">
        <f t="shared" si="3"/>
        <v>1</v>
      </c>
    </row>
    <row r="101" spans="1:10" x14ac:dyDescent="0.35">
      <c r="A101" s="5" t="s">
        <v>335</v>
      </c>
      <c r="B101" s="12" t="str">
        <f t="shared" si="2"/>
        <v>SPA21XXX</v>
      </c>
      <c r="C101" s="5" t="s">
        <v>336</v>
      </c>
      <c r="D101" s="5" t="s">
        <v>86</v>
      </c>
      <c r="F101" s="7">
        <v>0</v>
      </c>
      <c r="G101" s="7">
        <v>0</v>
      </c>
      <c r="H101" s="7">
        <v>4</v>
      </c>
      <c r="I101" s="7">
        <v>0</v>
      </c>
      <c r="J101" s="7">
        <f t="shared" si="3"/>
        <v>4</v>
      </c>
    </row>
    <row r="102" spans="1:10" x14ac:dyDescent="0.35">
      <c r="A102" s="5" t="s">
        <v>337</v>
      </c>
      <c r="B102" s="12" t="str">
        <f t="shared" si="2"/>
        <v>SPA21XXX</v>
      </c>
      <c r="C102" s="5" t="s">
        <v>338</v>
      </c>
      <c r="D102" s="5" t="s">
        <v>86</v>
      </c>
      <c r="F102" s="7">
        <v>0</v>
      </c>
      <c r="G102" s="7">
        <v>0</v>
      </c>
      <c r="H102" s="7">
        <v>1</v>
      </c>
      <c r="I102" s="7">
        <v>0</v>
      </c>
      <c r="J102" s="7">
        <f t="shared" si="3"/>
        <v>1</v>
      </c>
    </row>
    <row r="103" spans="1:10" x14ac:dyDescent="0.35">
      <c r="A103" s="5" t="s">
        <v>339</v>
      </c>
      <c r="B103" s="12" t="str">
        <f t="shared" si="2"/>
        <v>SPA21XXX</v>
      </c>
      <c r="C103" s="5" t="s">
        <v>340</v>
      </c>
      <c r="D103" s="5" t="s">
        <v>86</v>
      </c>
      <c r="F103" s="7">
        <v>0</v>
      </c>
      <c r="G103" s="7">
        <v>0</v>
      </c>
      <c r="H103" s="7">
        <v>1</v>
      </c>
      <c r="I103" s="7">
        <v>0</v>
      </c>
      <c r="J103" s="7">
        <f t="shared" si="3"/>
        <v>1</v>
      </c>
    </row>
    <row r="104" spans="1:10" x14ac:dyDescent="0.35">
      <c r="A104" s="5" t="s">
        <v>341</v>
      </c>
      <c r="B104" s="12" t="str">
        <f t="shared" si="2"/>
        <v>SPA21XXX</v>
      </c>
      <c r="C104" s="5" t="s">
        <v>95</v>
      </c>
      <c r="D104" s="5" t="s">
        <v>86</v>
      </c>
      <c r="F104" s="7">
        <v>0</v>
      </c>
      <c r="G104" s="7">
        <v>0</v>
      </c>
      <c r="H104" s="7">
        <v>10</v>
      </c>
      <c r="I104" s="7">
        <v>0</v>
      </c>
      <c r="J104" s="7">
        <f t="shared" si="3"/>
        <v>10</v>
      </c>
    </row>
    <row r="105" spans="1:10" x14ac:dyDescent="0.35">
      <c r="A105" s="5" t="s">
        <v>342</v>
      </c>
      <c r="B105" s="12" t="str">
        <f t="shared" si="2"/>
        <v>SPA21XXX</v>
      </c>
      <c r="C105" s="5" t="s">
        <v>343</v>
      </c>
      <c r="D105" s="5" t="s">
        <v>86</v>
      </c>
      <c r="F105" s="7">
        <v>0</v>
      </c>
      <c r="G105" s="7">
        <v>0</v>
      </c>
      <c r="H105" s="7">
        <v>1</v>
      </c>
      <c r="I105" s="7">
        <v>0</v>
      </c>
      <c r="J105" s="7">
        <f t="shared" si="3"/>
        <v>1</v>
      </c>
    </row>
    <row r="106" spans="1:10" x14ac:dyDescent="0.35">
      <c r="A106" s="5" t="s">
        <v>344</v>
      </c>
      <c r="B106" s="12" t="str">
        <f t="shared" si="2"/>
        <v>SPA21XXX</v>
      </c>
      <c r="C106" s="5" t="s">
        <v>111</v>
      </c>
      <c r="D106" s="5" t="s">
        <v>86</v>
      </c>
      <c r="F106" s="7">
        <v>0</v>
      </c>
      <c r="G106" s="7">
        <v>0</v>
      </c>
      <c r="H106" s="7">
        <v>4</v>
      </c>
      <c r="I106" s="7">
        <v>0</v>
      </c>
      <c r="J106" s="7">
        <f t="shared" si="3"/>
        <v>4</v>
      </c>
    </row>
    <row r="107" spans="1:10" x14ac:dyDescent="0.35">
      <c r="A107" s="5" t="s">
        <v>345</v>
      </c>
      <c r="B107" s="12" t="str">
        <f t="shared" si="2"/>
        <v>SPA21XXX</v>
      </c>
      <c r="C107" s="5" t="s">
        <v>96</v>
      </c>
      <c r="D107" s="5" t="s">
        <v>86</v>
      </c>
      <c r="F107" s="7">
        <v>0</v>
      </c>
      <c r="G107" s="7">
        <v>0</v>
      </c>
      <c r="H107" s="7">
        <v>4</v>
      </c>
      <c r="I107" s="7">
        <v>0</v>
      </c>
      <c r="J107" s="7">
        <f t="shared" si="3"/>
        <v>4</v>
      </c>
    </row>
    <row r="108" spans="1:10" x14ac:dyDescent="0.35">
      <c r="A108" s="5" t="s">
        <v>346</v>
      </c>
      <c r="B108" s="12" t="str">
        <f t="shared" si="2"/>
        <v>SPA21XXX</v>
      </c>
      <c r="C108" s="5" t="s">
        <v>97</v>
      </c>
      <c r="D108" s="5" t="s">
        <v>86</v>
      </c>
      <c r="F108" s="7">
        <v>0</v>
      </c>
      <c r="G108" s="7">
        <v>0</v>
      </c>
      <c r="H108" s="7">
        <v>4</v>
      </c>
      <c r="I108" s="7">
        <v>0</v>
      </c>
      <c r="J108" s="7">
        <f t="shared" si="3"/>
        <v>4</v>
      </c>
    </row>
    <row r="109" spans="1:10" x14ac:dyDescent="0.35">
      <c r="A109" s="5" t="s">
        <v>347</v>
      </c>
      <c r="B109" s="12" t="str">
        <f t="shared" si="2"/>
        <v>SPA21XXX</v>
      </c>
      <c r="C109" s="5" t="s">
        <v>98</v>
      </c>
      <c r="D109" s="5" t="s">
        <v>86</v>
      </c>
      <c r="F109" s="7">
        <v>0</v>
      </c>
      <c r="G109" s="7">
        <v>0</v>
      </c>
      <c r="H109" s="7">
        <v>10</v>
      </c>
      <c r="I109" s="7">
        <v>0</v>
      </c>
      <c r="J109" s="7">
        <f t="shared" si="3"/>
        <v>10</v>
      </c>
    </row>
    <row r="110" spans="1:10" x14ac:dyDescent="0.35">
      <c r="A110" s="5" t="s">
        <v>348</v>
      </c>
      <c r="B110" s="12" t="str">
        <f t="shared" si="2"/>
        <v>SPA21XXX</v>
      </c>
      <c r="C110" s="5" t="s">
        <v>349</v>
      </c>
      <c r="D110" s="5" t="s">
        <v>86</v>
      </c>
      <c r="F110" s="7">
        <v>0</v>
      </c>
      <c r="G110" s="7">
        <v>0</v>
      </c>
      <c r="H110" s="7">
        <v>6</v>
      </c>
      <c r="I110" s="7">
        <v>0</v>
      </c>
      <c r="J110" s="7">
        <f t="shared" si="3"/>
        <v>6</v>
      </c>
    </row>
    <row r="111" spans="1:10" x14ac:dyDescent="0.35">
      <c r="A111" s="5" t="s">
        <v>350</v>
      </c>
      <c r="B111" s="12" t="str">
        <f t="shared" si="2"/>
        <v>SPA21XXX</v>
      </c>
      <c r="C111" s="5" t="s">
        <v>351</v>
      </c>
      <c r="D111" s="5" t="s">
        <v>86</v>
      </c>
      <c r="F111" s="7">
        <v>0</v>
      </c>
      <c r="G111" s="7">
        <v>0</v>
      </c>
      <c r="H111" s="7">
        <v>2</v>
      </c>
      <c r="I111" s="7">
        <v>0</v>
      </c>
      <c r="J111" s="7">
        <f t="shared" si="3"/>
        <v>2</v>
      </c>
    </row>
    <row r="112" spans="1:10" x14ac:dyDescent="0.35">
      <c r="A112" s="5" t="s">
        <v>352</v>
      </c>
      <c r="B112" s="12" t="str">
        <f t="shared" si="2"/>
        <v>SPA21XXX</v>
      </c>
      <c r="C112" s="5" t="s">
        <v>353</v>
      </c>
      <c r="D112" s="5" t="s">
        <v>86</v>
      </c>
      <c r="F112" s="7">
        <v>0</v>
      </c>
      <c r="G112" s="7">
        <v>0</v>
      </c>
      <c r="H112" s="7">
        <v>6</v>
      </c>
      <c r="I112" s="7">
        <v>0</v>
      </c>
      <c r="J112" s="7">
        <f t="shared" si="3"/>
        <v>6</v>
      </c>
    </row>
    <row r="113" spans="1:10" x14ac:dyDescent="0.35">
      <c r="A113" s="5" t="s">
        <v>354</v>
      </c>
      <c r="B113" s="12" t="str">
        <f t="shared" si="2"/>
        <v>SPA21XXX</v>
      </c>
      <c r="C113" s="5" t="s">
        <v>355</v>
      </c>
      <c r="D113" s="5" t="s">
        <v>86</v>
      </c>
      <c r="F113" s="7">
        <v>0</v>
      </c>
      <c r="G113" s="7">
        <v>0</v>
      </c>
      <c r="H113" s="7">
        <v>4</v>
      </c>
      <c r="I113" s="7">
        <v>0</v>
      </c>
      <c r="J113" s="7">
        <f t="shared" si="3"/>
        <v>4</v>
      </c>
    </row>
    <row r="114" spans="1:10" x14ac:dyDescent="0.35">
      <c r="A114" s="5" t="s">
        <v>356</v>
      </c>
      <c r="B114" s="12" t="str">
        <f t="shared" si="2"/>
        <v>SPA21XXX</v>
      </c>
      <c r="C114" s="5" t="s">
        <v>99</v>
      </c>
      <c r="D114" s="5" t="s">
        <v>86</v>
      </c>
      <c r="F114" s="7">
        <v>0</v>
      </c>
      <c r="G114" s="7">
        <v>0</v>
      </c>
      <c r="H114" s="7">
        <v>6</v>
      </c>
      <c r="I114" s="7">
        <v>0</v>
      </c>
      <c r="J114" s="7">
        <f t="shared" si="3"/>
        <v>6</v>
      </c>
    </row>
    <row r="115" spans="1:10" x14ac:dyDescent="0.35">
      <c r="A115" s="5" t="s">
        <v>357</v>
      </c>
      <c r="B115" s="12" t="str">
        <f t="shared" si="2"/>
        <v>SPA21XXX</v>
      </c>
      <c r="C115" s="5" t="s">
        <v>358</v>
      </c>
      <c r="D115" s="5" t="s">
        <v>86</v>
      </c>
      <c r="F115" s="7">
        <v>0</v>
      </c>
      <c r="G115" s="7">
        <v>0</v>
      </c>
      <c r="H115" s="7">
        <v>6</v>
      </c>
      <c r="I115" s="7">
        <v>0</v>
      </c>
      <c r="J115" s="7">
        <f t="shared" si="3"/>
        <v>6</v>
      </c>
    </row>
    <row r="116" spans="1:10" x14ac:dyDescent="0.35">
      <c r="A116" s="5" t="s">
        <v>359</v>
      </c>
      <c r="B116" s="12" t="str">
        <f t="shared" si="2"/>
        <v>SPA21XXX</v>
      </c>
      <c r="C116" s="5" t="s">
        <v>360</v>
      </c>
      <c r="D116" s="5" t="s">
        <v>86</v>
      </c>
      <c r="F116" s="7">
        <v>0</v>
      </c>
      <c r="G116" s="7">
        <v>0</v>
      </c>
      <c r="H116" s="7">
        <v>1</v>
      </c>
      <c r="I116" s="7">
        <v>0</v>
      </c>
      <c r="J116" s="7">
        <f t="shared" si="3"/>
        <v>1</v>
      </c>
    </row>
    <row r="117" spans="1:10" x14ac:dyDescent="0.35">
      <c r="A117" s="5" t="s">
        <v>361</v>
      </c>
      <c r="B117" s="12" t="str">
        <f t="shared" si="2"/>
        <v>SPA21XXX</v>
      </c>
      <c r="C117" s="5" t="s">
        <v>100</v>
      </c>
      <c r="D117" s="5" t="s">
        <v>86</v>
      </c>
      <c r="F117" s="7">
        <v>0</v>
      </c>
      <c r="G117" s="7">
        <v>0</v>
      </c>
      <c r="H117" s="7">
        <v>5</v>
      </c>
      <c r="I117" s="7">
        <v>0</v>
      </c>
      <c r="J117" s="7">
        <f t="shared" si="3"/>
        <v>5</v>
      </c>
    </row>
    <row r="118" spans="1:10" x14ac:dyDescent="0.35">
      <c r="A118" s="5" t="s">
        <v>362</v>
      </c>
      <c r="B118" s="12" t="str">
        <f t="shared" si="2"/>
        <v>SPA21XXX</v>
      </c>
      <c r="C118" s="5" t="s">
        <v>363</v>
      </c>
      <c r="D118" s="5" t="s">
        <v>86</v>
      </c>
      <c r="F118" s="7">
        <v>0</v>
      </c>
      <c r="G118" s="7">
        <v>0</v>
      </c>
      <c r="H118" s="7">
        <v>2</v>
      </c>
      <c r="I118" s="7">
        <v>0</v>
      </c>
      <c r="J118" s="7">
        <f t="shared" si="3"/>
        <v>2</v>
      </c>
    </row>
    <row r="119" spans="1:10" x14ac:dyDescent="0.35">
      <c r="A119" s="5" t="s">
        <v>364</v>
      </c>
      <c r="B119" s="12" t="str">
        <f t="shared" si="2"/>
        <v>SPA21XXX</v>
      </c>
      <c r="C119" s="5" t="s">
        <v>101</v>
      </c>
      <c r="D119" s="5" t="s">
        <v>86</v>
      </c>
      <c r="F119" s="7">
        <v>0</v>
      </c>
      <c r="G119" s="7">
        <v>0</v>
      </c>
      <c r="H119" s="7">
        <v>6</v>
      </c>
      <c r="I119" s="7">
        <v>0</v>
      </c>
      <c r="J119" s="7">
        <f t="shared" si="3"/>
        <v>6</v>
      </c>
    </row>
    <row r="120" spans="1:10" x14ac:dyDescent="0.35">
      <c r="A120" s="5" t="s">
        <v>365</v>
      </c>
      <c r="B120" s="12" t="str">
        <f t="shared" si="2"/>
        <v>SPA21XXX</v>
      </c>
      <c r="C120" s="5" t="s">
        <v>366</v>
      </c>
      <c r="D120" s="5" t="s">
        <v>86</v>
      </c>
      <c r="F120" s="7">
        <v>0</v>
      </c>
      <c r="G120" s="7">
        <v>0</v>
      </c>
      <c r="H120" s="7">
        <v>4</v>
      </c>
      <c r="I120" s="7">
        <v>0</v>
      </c>
      <c r="J120" s="7">
        <f t="shared" si="3"/>
        <v>4</v>
      </c>
    </row>
    <row r="121" spans="1:10" x14ac:dyDescent="0.35">
      <c r="A121" s="5" t="s">
        <v>367</v>
      </c>
      <c r="B121" s="12" t="str">
        <f t="shared" si="2"/>
        <v>SPA21XXX</v>
      </c>
      <c r="C121" s="5" t="s">
        <v>102</v>
      </c>
      <c r="D121" s="5" t="s">
        <v>86</v>
      </c>
      <c r="F121" s="7">
        <v>0</v>
      </c>
      <c r="G121" s="7">
        <v>0</v>
      </c>
      <c r="H121" s="7">
        <v>1</v>
      </c>
      <c r="I121" s="7">
        <v>0</v>
      </c>
      <c r="J121" s="7">
        <f t="shared" si="3"/>
        <v>1</v>
      </c>
    </row>
    <row r="122" spans="1:10" x14ac:dyDescent="0.35">
      <c r="A122" s="5" t="s">
        <v>368</v>
      </c>
      <c r="B122" s="12" t="str">
        <f t="shared" si="2"/>
        <v>SPA21XXX</v>
      </c>
      <c r="C122" s="5" t="s">
        <v>103</v>
      </c>
      <c r="D122" s="5" t="s">
        <v>86</v>
      </c>
      <c r="F122" s="7">
        <v>0</v>
      </c>
      <c r="G122" s="7">
        <v>0</v>
      </c>
      <c r="H122" s="7">
        <v>9</v>
      </c>
      <c r="I122" s="7">
        <v>0</v>
      </c>
      <c r="J122" s="7">
        <f t="shared" si="3"/>
        <v>9</v>
      </c>
    </row>
    <row r="123" spans="1:10" x14ac:dyDescent="0.35">
      <c r="A123" s="5" t="s">
        <v>369</v>
      </c>
      <c r="B123" s="12" t="str">
        <f t="shared" si="2"/>
        <v>SPA21XXX</v>
      </c>
      <c r="C123" s="5" t="s">
        <v>104</v>
      </c>
      <c r="D123" s="5" t="s">
        <v>86</v>
      </c>
      <c r="F123" s="7">
        <v>0</v>
      </c>
      <c r="G123" s="7">
        <v>0</v>
      </c>
      <c r="H123" s="7">
        <v>1</v>
      </c>
      <c r="I123" s="7">
        <v>0</v>
      </c>
      <c r="J123" s="7">
        <f t="shared" si="3"/>
        <v>1</v>
      </c>
    </row>
    <row r="124" spans="1:10" x14ac:dyDescent="0.35">
      <c r="A124" s="5" t="s">
        <v>370</v>
      </c>
      <c r="B124" s="12" t="str">
        <f t="shared" si="2"/>
        <v>SPA21XXX</v>
      </c>
      <c r="C124" s="5" t="s">
        <v>371</v>
      </c>
      <c r="D124" s="5" t="s">
        <v>86</v>
      </c>
      <c r="F124" s="7">
        <v>0</v>
      </c>
      <c r="G124" s="7">
        <v>0</v>
      </c>
      <c r="H124" s="7">
        <v>9</v>
      </c>
      <c r="I124" s="7">
        <v>0</v>
      </c>
      <c r="J124" s="7">
        <f t="shared" si="3"/>
        <v>9</v>
      </c>
    </row>
    <row r="125" spans="1:10" x14ac:dyDescent="0.35">
      <c r="A125" s="5" t="s">
        <v>372</v>
      </c>
      <c r="B125" s="12" t="str">
        <f t="shared" si="2"/>
        <v>SPA21XXX</v>
      </c>
      <c r="C125" s="5" t="s">
        <v>373</v>
      </c>
      <c r="D125" s="5" t="s">
        <v>86</v>
      </c>
      <c r="F125" s="7">
        <v>0</v>
      </c>
      <c r="G125" s="7">
        <v>0</v>
      </c>
      <c r="H125" s="7">
        <v>9</v>
      </c>
      <c r="I125" s="7">
        <v>0</v>
      </c>
      <c r="J125" s="7">
        <f t="shared" si="3"/>
        <v>9</v>
      </c>
    </row>
    <row r="126" spans="1:10" x14ac:dyDescent="0.35">
      <c r="A126" s="5" t="s">
        <v>374</v>
      </c>
      <c r="B126" s="12" t="str">
        <f t="shared" si="2"/>
        <v>SPA21XXX</v>
      </c>
      <c r="C126" s="5" t="s">
        <v>375</v>
      </c>
      <c r="D126" s="5" t="s">
        <v>86</v>
      </c>
      <c r="F126" s="7">
        <v>0</v>
      </c>
      <c r="G126" s="7">
        <v>0</v>
      </c>
      <c r="H126" s="7">
        <v>6</v>
      </c>
      <c r="I126" s="7">
        <v>0</v>
      </c>
      <c r="J126" s="7">
        <f t="shared" si="3"/>
        <v>6</v>
      </c>
    </row>
    <row r="127" spans="1:10" x14ac:dyDescent="0.35">
      <c r="A127" s="5" t="s">
        <v>376</v>
      </c>
      <c r="B127" s="12" t="str">
        <f t="shared" si="2"/>
        <v>SPA21XXX</v>
      </c>
      <c r="C127" s="5" t="s">
        <v>105</v>
      </c>
      <c r="D127" s="5" t="s">
        <v>86</v>
      </c>
      <c r="F127" s="7">
        <v>0</v>
      </c>
      <c r="G127" s="7">
        <v>0</v>
      </c>
      <c r="H127" s="7">
        <v>6</v>
      </c>
      <c r="I127" s="7">
        <v>0</v>
      </c>
      <c r="J127" s="7">
        <f t="shared" si="3"/>
        <v>6</v>
      </c>
    </row>
    <row r="128" spans="1:10" x14ac:dyDescent="0.35">
      <c r="A128" s="5" t="s">
        <v>377</v>
      </c>
      <c r="B128" s="12" t="str">
        <f t="shared" si="2"/>
        <v>SPA21XXX</v>
      </c>
      <c r="C128" s="5" t="s">
        <v>106</v>
      </c>
      <c r="D128" s="5" t="s">
        <v>86</v>
      </c>
      <c r="F128" s="7">
        <v>0</v>
      </c>
      <c r="G128" s="7">
        <v>0</v>
      </c>
      <c r="H128" s="7">
        <v>9</v>
      </c>
      <c r="I128" s="7">
        <v>0</v>
      </c>
      <c r="J128" s="7">
        <f t="shared" si="3"/>
        <v>9</v>
      </c>
    </row>
    <row r="129" spans="1:10" x14ac:dyDescent="0.35">
      <c r="A129" s="5" t="s">
        <v>378</v>
      </c>
      <c r="B129" s="12" t="str">
        <f t="shared" si="2"/>
        <v>SPA21XXX</v>
      </c>
      <c r="C129" s="5" t="s">
        <v>107</v>
      </c>
      <c r="D129" s="5" t="s">
        <v>86</v>
      </c>
      <c r="F129" s="7">
        <v>0</v>
      </c>
      <c r="G129" s="7">
        <v>0</v>
      </c>
      <c r="H129" s="7">
        <v>4</v>
      </c>
      <c r="I129" s="7">
        <v>0</v>
      </c>
      <c r="J129" s="7">
        <f t="shared" si="3"/>
        <v>4</v>
      </c>
    </row>
    <row r="130" spans="1:10" x14ac:dyDescent="0.35">
      <c r="A130" s="5" t="s">
        <v>379</v>
      </c>
      <c r="B130" s="12" t="str">
        <f t="shared" si="2"/>
        <v>SPA21XXX</v>
      </c>
      <c r="C130" s="5" t="s">
        <v>380</v>
      </c>
      <c r="D130" s="5" t="s">
        <v>86</v>
      </c>
      <c r="F130" s="7">
        <v>0</v>
      </c>
      <c r="G130" s="7">
        <v>0</v>
      </c>
      <c r="H130" s="7">
        <v>6</v>
      </c>
      <c r="I130" s="7">
        <v>0</v>
      </c>
      <c r="J130" s="7">
        <f t="shared" si="3"/>
        <v>6</v>
      </c>
    </row>
    <row r="131" spans="1:10" x14ac:dyDescent="0.35">
      <c r="A131" s="5" t="s">
        <v>381</v>
      </c>
      <c r="B131" s="12" t="str">
        <f t="shared" ref="B131:B194" si="4">REPLACE(A131,6,3,"XXX")</f>
        <v>SPA21XXX</v>
      </c>
      <c r="C131" s="5" t="s">
        <v>382</v>
      </c>
      <c r="D131" s="5" t="s">
        <v>86</v>
      </c>
      <c r="F131" s="7">
        <v>0</v>
      </c>
      <c r="G131" s="7">
        <v>0</v>
      </c>
      <c r="H131" s="7">
        <v>4</v>
      </c>
      <c r="I131" s="7">
        <v>0</v>
      </c>
      <c r="J131" s="7">
        <f t="shared" ref="J131:J194" si="5">F131+G131+H131+I131</f>
        <v>4</v>
      </c>
    </row>
    <row r="132" spans="1:10" x14ac:dyDescent="0.35">
      <c r="A132" s="5" t="s">
        <v>383</v>
      </c>
      <c r="B132" s="12" t="str">
        <f t="shared" si="4"/>
        <v>SPA21XXX</v>
      </c>
      <c r="C132" s="5" t="s">
        <v>108</v>
      </c>
      <c r="D132" s="5" t="s">
        <v>86</v>
      </c>
      <c r="F132" s="7">
        <v>0</v>
      </c>
      <c r="G132" s="7">
        <v>0</v>
      </c>
      <c r="H132" s="7">
        <v>1</v>
      </c>
      <c r="I132" s="7">
        <v>0</v>
      </c>
      <c r="J132" s="7">
        <f t="shared" si="5"/>
        <v>1</v>
      </c>
    </row>
    <row r="133" spans="1:10" x14ac:dyDescent="0.35">
      <c r="A133" s="5" t="s">
        <v>384</v>
      </c>
      <c r="B133" s="12" t="str">
        <f t="shared" si="4"/>
        <v>SPA21XXX</v>
      </c>
      <c r="C133" s="5" t="s">
        <v>385</v>
      </c>
      <c r="D133" s="5" t="s">
        <v>86</v>
      </c>
      <c r="F133" s="7">
        <v>0</v>
      </c>
      <c r="G133" s="7">
        <v>0</v>
      </c>
      <c r="H133" s="7">
        <v>1</v>
      </c>
      <c r="I133" s="7">
        <v>0</v>
      </c>
      <c r="J133" s="7">
        <f t="shared" si="5"/>
        <v>1</v>
      </c>
    </row>
    <row r="134" spans="1:10" x14ac:dyDescent="0.35">
      <c r="A134" s="5" t="s">
        <v>386</v>
      </c>
      <c r="B134" s="12" t="str">
        <f t="shared" si="4"/>
        <v>SPA21XXX</v>
      </c>
      <c r="C134" s="5" t="s">
        <v>109</v>
      </c>
      <c r="D134" s="5" t="s">
        <v>86</v>
      </c>
      <c r="F134" s="7">
        <v>0</v>
      </c>
      <c r="G134" s="7">
        <v>0</v>
      </c>
      <c r="H134" s="7">
        <v>6</v>
      </c>
      <c r="I134" s="7">
        <v>0</v>
      </c>
      <c r="J134" s="7">
        <f t="shared" si="5"/>
        <v>6</v>
      </c>
    </row>
    <row r="135" spans="1:10" x14ac:dyDescent="0.35">
      <c r="A135" s="5" t="s">
        <v>387</v>
      </c>
      <c r="B135" s="12" t="str">
        <f t="shared" si="4"/>
        <v>SPA21XXX</v>
      </c>
      <c r="C135" s="5" t="s">
        <v>110</v>
      </c>
      <c r="D135" s="5" t="s">
        <v>86</v>
      </c>
      <c r="F135" s="7">
        <v>0</v>
      </c>
      <c r="G135" s="7">
        <v>0</v>
      </c>
      <c r="H135" s="7">
        <v>1</v>
      </c>
      <c r="I135" s="7">
        <v>0</v>
      </c>
      <c r="J135" s="7">
        <f t="shared" si="5"/>
        <v>1</v>
      </c>
    </row>
    <row r="136" spans="1:10" x14ac:dyDescent="0.35">
      <c r="A136" s="5" t="s">
        <v>388</v>
      </c>
      <c r="B136" s="12" t="str">
        <f t="shared" si="4"/>
        <v>SPA21XXX</v>
      </c>
      <c r="C136" s="5" t="s">
        <v>112</v>
      </c>
      <c r="D136" s="5" t="s">
        <v>86</v>
      </c>
      <c r="F136" s="7">
        <v>0</v>
      </c>
      <c r="G136" s="7">
        <v>0</v>
      </c>
      <c r="H136" s="7">
        <v>6</v>
      </c>
      <c r="I136" s="7">
        <v>0</v>
      </c>
      <c r="J136" s="7">
        <f t="shared" si="5"/>
        <v>6</v>
      </c>
    </row>
    <row r="137" spans="1:10" x14ac:dyDescent="0.35">
      <c r="A137" s="5" t="s">
        <v>389</v>
      </c>
      <c r="B137" s="12" t="str">
        <f t="shared" si="4"/>
        <v>SPA21XXX</v>
      </c>
      <c r="C137" s="5" t="s">
        <v>390</v>
      </c>
      <c r="D137" s="5" t="s">
        <v>86</v>
      </c>
      <c r="F137" s="7">
        <v>0</v>
      </c>
      <c r="G137" s="7">
        <v>0</v>
      </c>
      <c r="H137" s="7">
        <v>4</v>
      </c>
      <c r="I137" s="7">
        <v>0</v>
      </c>
      <c r="J137" s="7">
        <f t="shared" si="5"/>
        <v>4</v>
      </c>
    </row>
    <row r="138" spans="1:10" x14ac:dyDescent="0.35">
      <c r="A138" s="5" t="s">
        <v>391</v>
      </c>
      <c r="B138" s="12" t="str">
        <f t="shared" si="4"/>
        <v>SPA21XXX</v>
      </c>
      <c r="C138" s="5" t="s">
        <v>392</v>
      </c>
      <c r="D138" s="5" t="s">
        <v>86</v>
      </c>
      <c r="F138" s="7">
        <v>0</v>
      </c>
      <c r="G138" s="7">
        <v>0</v>
      </c>
      <c r="H138" s="7">
        <v>6</v>
      </c>
      <c r="I138" s="7">
        <v>0</v>
      </c>
      <c r="J138" s="7">
        <f t="shared" si="5"/>
        <v>6</v>
      </c>
    </row>
    <row r="139" spans="1:10" x14ac:dyDescent="0.35">
      <c r="A139" s="5" t="s">
        <v>393</v>
      </c>
      <c r="B139" s="12" t="str">
        <f t="shared" si="4"/>
        <v>SPA21XXX</v>
      </c>
      <c r="C139" s="5" t="s">
        <v>394</v>
      </c>
      <c r="D139" s="5" t="s">
        <v>86</v>
      </c>
      <c r="F139" s="7">
        <v>0</v>
      </c>
      <c r="G139" s="7">
        <v>0</v>
      </c>
      <c r="H139" s="7">
        <v>1</v>
      </c>
      <c r="I139" s="7">
        <v>0</v>
      </c>
      <c r="J139" s="7">
        <f t="shared" si="5"/>
        <v>1</v>
      </c>
    </row>
    <row r="140" spans="1:10" x14ac:dyDescent="0.35">
      <c r="A140" s="5" t="s">
        <v>395</v>
      </c>
      <c r="B140" s="12" t="str">
        <f t="shared" si="4"/>
        <v>SPA21XXX</v>
      </c>
      <c r="C140" s="5" t="s">
        <v>124</v>
      </c>
      <c r="D140" s="5" t="s">
        <v>86</v>
      </c>
      <c r="F140" s="7">
        <v>0</v>
      </c>
      <c r="G140" s="7">
        <v>0</v>
      </c>
      <c r="H140" s="7">
        <v>6</v>
      </c>
      <c r="I140" s="7">
        <v>0</v>
      </c>
      <c r="J140" s="7">
        <f t="shared" si="5"/>
        <v>6</v>
      </c>
    </row>
    <row r="141" spans="1:10" x14ac:dyDescent="0.35">
      <c r="A141" s="5" t="s">
        <v>396</v>
      </c>
      <c r="B141" s="12" t="str">
        <f t="shared" si="4"/>
        <v>SPA21XXX</v>
      </c>
      <c r="C141" s="5" t="s">
        <v>113</v>
      </c>
      <c r="D141" s="5" t="s">
        <v>86</v>
      </c>
      <c r="F141" s="7">
        <v>0</v>
      </c>
      <c r="G141" s="7">
        <v>0</v>
      </c>
      <c r="H141" s="7">
        <v>1</v>
      </c>
      <c r="I141" s="7">
        <v>0</v>
      </c>
      <c r="J141" s="7">
        <f t="shared" si="5"/>
        <v>1</v>
      </c>
    </row>
    <row r="142" spans="1:10" x14ac:dyDescent="0.35">
      <c r="A142" s="5" t="s">
        <v>397</v>
      </c>
      <c r="B142" s="12" t="str">
        <f t="shared" si="4"/>
        <v>SPA21XXX</v>
      </c>
      <c r="C142" s="5" t="s">
        <v>398</v>
      </c>
      <c r="D142" s="5" t="s">
        <v>86</v>
      </c>
      <c r="F142" s="7">
        <v>0</v>
      </c>
      <c r="G142" s="7">
        <v>0</v>
      </c>
      <c r="H142" s="7">
        <v>9</v>
      </c>
      <c r="I142" s="7">
        <v>0</v>
      </c>
      <c r="J142" s="7">
        <f t="shared" si="5"/>
        <v>9</v>
      </c>
    </row>
    <row r="143" spans="1:10" x14ac:dyDescent="0.35">
      <c r="A143" s="5" t="s">
        <v>399</v>
      </c>
      <c r="B143" s="12" t="str">
        <f t="shared" si="4"/>
        <v>SPA21XXX</v>
      </c>
      <c r="C143" s="5" t="s">
        <v>400</v>
      </c>
      <c r="D143" s="5" t="s">
        <v>86</v>
      </c>
      <c r="F143" s="7">
        <v>0</v>
      </c>
      <c r="G143" s="7">
        <v>0</v>
      </c>
      <c r="H143" s="7">
        <v>6</v>
      </c>
      <c r="I143" s="7">
        <v>0</v>
      </c>
      <c r="J143" s="7">
        <f t="shared" si="5"/>
        <v>6</v>
      </c>
    </row>
    <row r="144" spans="1:10" x14ac:dyDescent="0.35">
      <c r="A144" s="5" t="s">
        <v>401</v>
      </c>
      <c r="B144" s="12" t="str">
        <f t="shared" si="4"/>
        <v>SPA21XXX</v>
      </c>
      <c r="C144" s="5" t="s">
        <v>118</v>
      </c>
      <c r="D144" s="5" t="s">
        <v>86</v>
      </c>
      <c r="F144" s="7">
        <v>0</v>
      </c>
      <c r="G144" s="7">
        <v>0</v>
      </c>
      <c r="H144" s="7">
        <v>6</v>
      </c>
      <c r="I144" s="7">
        <v>0</v>
      </c>
      <c r="J144" s="7">
        <f t="shared" si="5"/>
        <v>6</v>
      </c>
    </row>
    <row r="145" spans="1:10" x14ac:dyDescent="0.35">
      <c r="A145" s="5" t="s">
        <v>402</v>
      </c>
      <c r="B145" s="12" t="str">
        <f t="shared" si="4"/>
        <v>SPA21XXX</v>
      </c>
      <c r="C145" s="5" t="s">
        <v>114</v>
      </c>
      <c r="D145" s="5" t="s">
        <v>86</v>
      </c>
      <c r="F145" s="7">
        <v>0</v>
      </c>
      <c r="G145" s="7">
        <v>0</v>
      </c>
      <c r="H145" s="7">
        <v>1</v>
      </c>
      <c r="I145" s="7">
        <v>0</v>
      </c>
      <c r="J145" s="7">
        <f t="shared" si="5"/>
        <v>1</v>
      </c>
    </row>
    <row r="146" spans="1:10" x14ac:dyDescent="0.35">
      <c r="A146" s="5" t="s">
        <v>403</v>
      </c>
      <c r="B146" s="12" t="str">
        <f t="shared" si="4"/>
        <v>SPA21XXX</v>
      </c>
      <c r="C146" s="5" t="s">
        <v>404</v>
      </c>
      <c r="D146" s="5" t="s">
        <v>86</v>
      </c>
      <c r="F146" s="7">
        <v>0</v>
      </c>
      <c r="G146" s="7">
        <v>0</v>
      </c>
      <c r="H146" s="7">
        <v>10</v>
      </c>
      <c r="I146" s="7">
        <v>0</v>
      </c>
      <c r="J146" s="7">
        <f t="shared" si="5"/>
        <v>10</v>
      </c>
    </row>
    <row r="147" spans="1:10" x14ac:dyDescent="0.35">
      <c r="A147" s="5" t="s">
        <v>405</v>
      </c>
      <c r="B147" s="12" t="str">
        <f t="shared" si="4"/>
        <v>SPA21XXX</v>
      </c>
      <c r="C147" s="5" t="s">
        <v>115</v>
      </c>
      <c r="D147" s="5" t="s">
        <v>86</v>
      </c>
      <c r="F147" s="7">
        <v>0</v>
      </c>
      <c r="G147" s="7">
        <v>0</v>
      </c>
      <c r="H147" s="7">
        <v>5</v>
      </c>
      <c r="I147" s="7">
        <v>0</v>
      </c>
      <c r="J147" s="7">
        <f t="shared" si="5"/>
        <v>5</v>
      </c>
    </row>
    <row r="148" spans="1:10" x14ac:dyDescent="0.35">
      <c r="A148" s="5" t="s">
        <v>406</v>
      </c>
      <c r="B148" s="12" t="str">
        <f t="shared" si="4"/>
        <v>SPA21XXX</v>
      </c>
      <c r="C148" s="5" t="s">
        <v>116</v>
      </c>
      <c r="D148" s="5" t="s">
        <v>86</v>
      </c>
      <c r="F148" s="7">
        <v>0</v>
      </c>
      <c r="G148" s="7">
        <v>0</v>
      </c>
      <c r="H148" s="7">
        <v>4</v>
      </c>
      <c r="I148" s="7">
        <v>0</v>
      </c>
      <c r="J148" s="7">
        <f t="shared" si="5"/>
        <v>4</v>
      </c>
    </row>
    <row r="149" spans="1:10" x14ac:dyDescent="0.35">
      <c r="A149" s="5" t="s">
        <v>407</v>
      </c>
      <c r="B149" s="12" t="str">
        <f t="shared" si="4"/>
        <v>SPA21XXX</v>
      </c>
      <c r="C149" s="5" t="s">
        <v>117</v>
      </c>
      <c r="D149" s="5" t="s">
        <v>86</v>
      </c>
      <c r="F149" s="7">
        <v>0</v>
      </c>
      <c r="G149" s="7">
        <v>0</v>
      </c>
      <c r="H149" s="7">
        <v>4</v>
      </c>
      <c r="I149" s="7">
        <v>0</v>
      </c>
      <c r="J149" s="7">
        <f t="shared" si="5"/>
        <v>4</v>
      </c>
    </row>
    <row r="150" spans="1:10" x14ac:dyDescent="0.35">
      <c r="A150" s="5" t="s">
        <v>408</v>
      </c>
      <c r="B150" s="12" t="str">
        <f t="shared" si="4"/>
        <v>SPA21XXX</v>
      </c>
      <c r="C150" s="5" t="s">
        <v>409</v>
      </c>
      <c r="D150" s="5" t="s">
        <v>86</v>
      </c>
      <c r="F150" s="7">
        <v>0</v>
      </c>
      <c r="G150" s="7">
        <v>0</v>
      </c>
      <c r="H150" s="7">
        <v>1</v>
      </c>
      <c r="I150" s="7">
        <v>0</v>
      </c>
      <c r="J150" s="7">
        <f t="shared" si="5"/>
        <v>1</v>
      </c>
    </row>
    <row r="151" spans="1:10" x14ac:dyDescent="0.35">
      <c r="A151" s="5" t="s">
        <v>410</v>
      </c>
      <c r="B151" s="12" t="str">
        <f t="shared" si="4"/>
        <v>SPA21XXX</v>
      </c>
      <c r="C151" s="5" t="s">
        <v>411</v>
      </c>
      <c r="D151" s="5" t="s">
        <v>86</v>
      </c>
      <c r="F151" s="7">
        <v>0</v>
      </c>
      <c r="G151" s="7">
        <v>0</v>
      </c>
      <c r="H151" s="7">
        <v>6</v>
      </c>
      <c r="I151" s="7">
        <v>0</v>
      </c>
      <c r="J151" s="7">
        <f t="shared" si="5"/>
        <v>6</v>
      </c>
    </row>
    <row r="152" spans="1:10" x14ac:dyDescent="0.35">
      <c r="A152" s="5" t="s">
        <v>412</v>
      </c>
      <c r="B152" s="12" t="str">
        <f t="shared" si="4"/>
        <v>SPA21XXX</v>
      </c>
      <c r="C152" s="5" t="s">
        <v>413</v>
      </c>
      <c r="D152" s="5" t="s">
        <v>86</v>
      </c>
      <c r="F152" s="7">
        <v>0</v>
      </c>
      <c r="G152" s="7">
        <v>0</v>
      </c>
      <c r="H152" s="7">
        <v>1</v>
      </c>
      <c r="I152" s="7">
        <v>0</v>
      </c>
      <c r="J152" s="7">
        <f t="shared" si="5"/>
        <v>1</v>
      </c>
    </row>
    <row r="153" spans="1:10" x14ac:dyDescent="0.35">
      <c r="A153" s="5" t="s">
        <v>414</v>
      </c>
      <c r="B153" s="12" t="str">
        <f t="shared" si="4"/>
        <v>SPA21XXX</v>
      </c>
      <c r="C153" s="5" t="s">
        <v>415</v>
      </c>
      <c r="D153" s="5" t="s">
        <v>86</v>
      </c>
      <c r="F153" s="7">
        <v>0</v>
      </c>
      <c r="G153" s="7">
        <v>0</v>
      </c>
      <c r="H153" s="7">
        <v>1</v>
      </c>
      <c r="I153" s="7">
        <v>0</v>
      </c>
      <c r="J153" s="7">
        <f t="shared" si="5"/>
        <v>1</v>
      </c>
    </row>
    <row r="154" spans="1:10" x14ac:dyDescent="0.35">
      <c r="A154" s="5" t="s">
        <v>416</v>
      </c>
      <c r="B154" s="12" t="str">
        <f t="shared" si="4"/>
        <v>SPA21XXX</v>
      </c>
      <c r="C154" s="5" t="s">
        <v>119</v>
      </c>
      <c r="D154" s="5" t="s">
        <v>86</v>
      </c>
      <c r="F154" s="7">
        <v>0</v>
      </c>
      <c r="G154" s="7">
        <v>0</v>
      </c>
      <c r="H154" s="7">
        <v>1</v>
      </c>
      <c r="I154" s="7">
        <v>0</v>
      </c>
      <c r="J154" s="7">
        <f t="shared" si="5"/>
        <v>1</v>
      </c>
    </row>
    <row r="155" spans="1:10" x14ac:dyDescent="0.35">
      <c r="A155" s="5" t="s">
        <v>417</v>
      </c>
      <c r="B155" s="12" t="str">
        <f t="shared" si="4"/>
        <v>SPA21XXX</v>
      </c>
      <c r="C155" s="5" t="s">
        <v>418</v>
      </c>
      <c r="D155" s="5" t="s">
        <v>86</v>
      </c>
      <c r="F155" s="7">
        <v>0</v>
      </c>
      <c r="G155" s="7">
        <v>0</v>
      </c>
      <c r="H155" s="7">
        <v>1</v>
      </c>
      <c r="I155" s="7">
        <v>0</v>
      </c>
      <c r="J155" s="7">
        <f t="shared" si="5"/>
        <v>1</v>
      </c>
    </row>
    <row r="156" spans="1:10" x14ac:dyDescent="0.35">
      <c r="A156" s="5" t="s">
        <v>419</v>
      </c>
      <c r="B156" s="12" t="str">
        <f t="shared" si="4"/>
        <v>SPA21XXX</v>
      </c>
      <c r="C156" s="5" t="s">
        <v>420</v>
      </c>
      <c r="D156" s="5" t="s">
        <v>86</v>
      </c>
      <c r="F156" s="7">
        <v>0</v>
      </c>
      <c r="G156" s="7">
        <v>0</v>
      </c>
      <c r="H156" s="7">
        <v>1</v>
      </c>
      <c r="I156" s="7">
        <v>0</v>
      </c>
      <c r="J156" s="7">
        <f t="shared" si="5"/>
        <v>1</v>
      </c>
    </row>
    <row r="157" spans="1:10" x14ac:dyDescent="0.35">
      <c r="A157" s="5" t="s">
        <v>421</v>
      </c>
      <c r="B157" s="12" t="str">
        <f t="shared" si="4"/>
        <v>SPA21XXX</v>
      </c>
      <c r="C157" s="5" t="s">
        <v>120</v>
      </c>
      <c r="D157" s="5" t="s">
        <v>86</v>
      </c>
      <c r="F157" s="7">
        <v>0</v>
      </c>
      <c r="G157" s="7">
        <v>0</v>
      </c>
      <c r="H157" s="7">
        <v>1</v>
      </c>
      <c r="I157" s="7">
        <v>0</v>
      </c>
      <c r="J157" s="7">
        <f t="shared" si="5"/>
        <v>1</v>
      </c>
    </row>
    <row r="158" spans="1:10" x14ac:dyDescent="0.35">
      <c r="A158" s="5" t="s">
        <v>422</v>
      </c>
      <c r="B158" s="12" t="str">
        <f t="shared" si="4"/>
        <v>SPA21XXX</v>
      </c>
      <c r="C158" s="5" t="s">
        <v>121</v>
      </c>
      <c r="D158" s="5" t="s">
        <v>86</v>
      </c>
      <c r="F158" s="7">
        <v>0</v>
      </c>
      <c r="G158" s="7">
        <v>0</v>
      </c>
      <c r="H158" s="7">
        <v>1</v>
      </c>
      <c r="I158" s="7">
        <v>0</v>
      </c>
      <c r="J158" s="7">
        <f t="shared" si="5"/>
        <v>1</v>
      </c>
    </row>
    <row r="159" spans="1:10" x14ac:dyDescent="0.35">
      <c r="A159" s="5" t="s">
        <v>423</v>
      </c>
      <c r="B159" s="12" t="str">
        <f t="shared" si="4"/>
        <v>SPA21XXX</v>
      </c>
      <c r="C159" s="5" t="s">
        <v>122</v>
      </c>
      <c r="D159" s="5" t="s">
        <v>86</v>
      </c>
      <c r="F159" s="7">
        <v>0</v>
      </c>
      <c r="G159" s="7">
        <v>0</v>
      </c>
      <c r="H159" s="7">
        <v>3</v>
      </c>
      <c r="I159" s="7">
        <v>0</v>
      </c>
      <c r="J159" s="7">
        <f t="shared" si="5"/>
        <v>3</v>
      </c>
    </row>
    <row r="160" spans="1:10" x14ac:dyDescent="0.35">
      <c r="A160" s="5" t="s">
        <v>424</v>
      </c>
      <c r="B160" s="12" t="str">
        <f t="shared" si="4"/>
        <v>SPA21XXX</v>
      </c>
      <c r="C160" s="5" t="s">
        <v>425</v>
      </c>
      <c r="D160" s="5" t="s">
        <v>86</v>
      </c>
      <c r="F160" s="7">
        <v>0</v>
      </c>
      <c r="G160" s="7">
        <v>0</v>
      </c>
      <c r="H160" s="7">
        <v>4</v>
      </c>
      <c r="I160" s="7">
        <v>0</v>
      </c>
      <c r="J160" s="7">
        <f t="shared" si="5"/>
        <v>4</v>
      </c>
    </row>
    <row r="161" spans="1:10" x14ac:dyDescent="0.35">
      <c r="A161" s="5" t="s">
        <v>426</v>
      </c>
      <c r="B161" s="12" t="str">
        <f t="shared" si="4"/>
        <v>SPA21XXX</v>
      </c>
      <c r="C161" s="5" t="s">
        <v>427</v>
      </c>
      <c r="D161" s="5" t="s">
        <v>86</v>
      </c>
      <c r="F161" s="7">
        <v>0</v>
      </c>
      <c r="G161" s="7">
        <v>0</v>
      </c>
      <c r="H161" s="7">
        <v>1</v>
      </c>
      <c r="I161" s="7">
        <v>0</v>
      </c>
      <c r="J161" s="7">
        <f t="shared" si="5"/>
        <v>1</v>
      </c>
    </row>
    <row r="162" spans="1:10" x14ac:dyDescent="0.35">
      <c r="A162" s="5" t="s">
        <v>428</v>
      </c>
      <c r="B162" s="12" t="str">
        <f t="shared" si="4"/>
        <v>SPA21XXX</v>
      </c>
      <c r="C162" s="5" t="s">
        <v>429</v>
      </c>
      <c r="D162" s="5" t="s">
        <v>86</v>
      </c>
      <c r="F162" s="7">
        <v>0</v>
      </c>
      <c r="G162" s="7">
        <v>0</v>
      </c>
      <c r="H162" s="7">
        <v>1</v>
      </c>
      <c r="I162" s="7">
        <v>0</v>
      </c>
      <c r="J162" s="7">
        <f t="shared" si="5"/>
        <v>1</v>
      </c>
    </row>
    <row r="163" spans="1:10" x14ac:dyDescent="0.35">
      <c r="A163" s="5" t="s">
        <v>430</v>
      </c>
      <c r="B163" s="12" t="str">
        <f t="shared" si="4"/>
        <v>SPA21XXX</v>
      </c>
      <c r="C163" s="5" t="s">
        <v>123</v>
      </c>
      <c r="D163" s="5" t="s">
        <v>86</v>
      </c>
      <c r="F163" s="7">
        <v>0</v>
      </c>
      <c r="G163" s="7">
        <v>0</v>
      </c>
      <c r="H163" s="7">
        <v>10</v>
      </c>
      <c r="I163" s="7">
        <v>0</v>
      </c>
      <c r="J163" s="7">
        <f t="shared" si="5"/>
        <v>10</v>
      </c>
    </row>
    <row r="164" spans="1:10" x14ac:dyDescent="0.35">
      <c r="A164" s="5" t="s">
        <v>431</v>
      </c>
      <c r="B164" s="12" t="str">
        <f t="shared" si="4"/>
        <v>SPA21XXX</v>
      </c>
      <c r="C164" s="5" t="s">
        <v>125</v>
      </c>
      <c r="D164" s="5" t="s">
        <v>86</v>
      </c>
      <c r="F164" s="7">
        <v>0</v>
      </c>
      <c r="G164" s="7">
        <v>0</v>
      </c>
      <c r="H164" s="7">
        <v>6</v>
      </c>
      <c r="I164" s="7">
        <v>0</v>
      </c>
      <c r="J164" s="7">
        <f t="shared" si="5"/>
        <v>6</v>
      </c>
    </row>
    <row r="165" spans="1:10" x14ac:dyDescent="0.35">
      <c r="A165" s="5" t="s">
        <v>432</v>
      </c>
      <c r="B165" s="12" t="str">
        <f t="shared" si="4"/>
        <v>SPA21XXX</v>
      </c>
      <c r="C165" s="5" t="s">
        <v>433</v>
      </c>
      <c r="D165" s="5" t="s">
        <v>86</v>
      </c>
      <c r="F165" s="7">
        <v>0</v>
      </c>
      <c r="G165" s="7">
        <v>0</v>
      </c>
      <c r="H165" s="7">
        <v>6</v>
      </c>
      <c r="I165" s="7">
        <v>0</v>
      </c>
      <c r="J165" s="7">
        <f t="shared" si="5"/>
        <v>6</v>
      </c>
    </row>
    <row r="166" spans="1:10" x14ac:dyDescent="0.35">
      <c r="A166" s="5" t="s">
        <v>434</v>
      </c>
      <c r="B166" s="12" t="str">
        <f t="shared" si="4"/>
        <v>SPA21XXX</v>
      </c>
      <c r="C166" s="5" t="s">
        <v>435</v>
      </c>
      <c r="D166" s="5" t="s">
        <v>86</v>
      </c>
      <c r="F166" s="7">
        <v>0</v>
      </c>
      <c r="G166" s="7">
        <v>0</v>
      </c>
      <c r="H166" s="7">
        <v>1</v>
      </c>
      <c r="I166" s="7">
        <v>0</v>
      </c>
      <c r="J166" s="7">
        <f t="shared" si="5"/>
        <v>1</v>
      </c>
    </row>
    <row r="167" spans="1:10" x14ac:dyDescent="0.35">
      <c r="A167" s="5" t="s">
        <v>436</v>
      </c>
      <c r="B167" s="12" t="str">
        <f t="shared" si="4"/>
        <v>SPA21XXX</v>
      </c>
      <c r="C167" s="5" t="s">
        <v>126</v>
      </c>
      <c r="D167" s="5" t="s">
        <v>86</v>
      </c>
      <c r="F167" s="7">
        <v>0</v>
      </c>
      <c r="G167" s="7">
        <v>0</v>
      </c>
      <c r="H167" s="7">
        <v>6</v>
      </c>
      <c r="I167" s="7">
        <v>0</v>
      </c>
      <c r="J167" s="7">
        <f t="shared" si="5"/>
        <v>6</v>
      </c>
    </row>
    <row r="168" spans="1:10" x14ac:dyDescent="0.35">
      <c r="A168" s="5" t="s">
        <v>437</v>
      </c>
      <c r="B168" s="12" t="str">
        <f t="shared" si="4"/>
        <v>SPA21XXX</v>
      </c>
      <c r="C168" s="5" t="s">
        <v>127</v>
      </c>
      <c r="D168" s="5" t="s">
        <v>86</v>
      </c>
      <c r="F168" s="7">
        <v>0</v>
      </c>
      <c r="G168" s="7">
        <v>0</v>
      </c>
      <c r="H168" s="7">
        <v>1</v>
      </c>
      <c r="I168" s="7">
        <v>0</v>
      </c>
      <c r="J168" s="7">
        <f t="shared" si="5"/>
        <v>1</v>
      </c>
    </row>
    <row r="169" spans="1:10" x14ac:dyDescent="0.35">
      <c r="A169" s="5" t="s">
        <v>438</v>
      </c>
      <c r="B169" s="12" t="str">
        <f t="shared" si="4"/>
        <v>SPA21XXX</v>
      </c>
      <c r="C169" s="5" t="s">
        <v>439</v>
      </c>
      <c r="D169" s="5" t="s">
        <v>86</v>
      </c>
      <c r="F169" s="7">
        <v>0</v>
      </c>
      <c r="G169" s="7">
        <v>0</v>
      </c>
      <c r="H169" s="7">
        <v>1</v>
      </c>
      <c r="I169" s="7">
        <v>0</v>
      </c>
      <c r="J169" s="7">
        <f t="shared" si="5"/>
        <v>1</v>
      </c>
    </row>
    <row r="170" spans="1:10" x14ac:dyDescent="0.35">
      <c r="A170" s="5" t="s">
        <v>440</v>
      </c>
      <c r="B170" s="12" t="str">
        <f t="shared" si="4"/>
        <v>SPA21XXX</v>
      </c>
      <c r="C170" s="5" t="s">
        <v>128</v>
      </c>
      <c r="D170" s="5" t="s">
        <v>86</v>
      </c>
      <c r="F170" s="7">
        <v>0</v>
      </c>
      <c r="G170" s="7">
        <v>0</v>
      </c>
      <c r="H170" s="7">
        <v>1</v>
      </c>
      <c r="I170" s="7">
        <v>0</v>
      </c>
      <c r="J170" s="7">
        <f t="shared" si="5"/>
        <v>1</v>
      </c>
    </row>
    <row r="171" spans="1:10" x14ac:dyDescent="0.35">
      <c r="A171" s="5" t="s">
        <v>441</v>
      </c>
      <c r="B171" s="12" t="str">
        <f t="shared" si="4"/>
        <v>SPA21XXX</v>
      </c>
      <c r="C171" s="5" t="s">
        <v>129</v>
      </c>
      <c r="D171" s="5" t="s">
        <v>86</v>
      </c>
      <c r="F171" s="7">
        <v>0</v>
      </c>
      <c r="G171" s="7">
        <v>0</v>
      </c>
      <c r="H171" s="7">
        <v>4</v>
      </c>
      <c r="I171" s="7">
        <v>0</v>
      </c>
      <c r="J171" s="7">
        <f t="shared" si="5"/>
        <v>4</v>
      </c>
    </row>
    <row r="172" spans="1:10" x14ac:dyDescent="0.35">
      <c r="A172" s="5" t="s">
        <v>442</v>
      </c>
      <c r="B172" s="12" t="str">
        <f t="shared" si="4"/>
        <v>SPA21XXX</v>
      </c>
      <c r="C172" s="5" t="s">
        <v>443</v>
      </c>
      <c r="D172" s="5" t="s">
        <v>86</v>
      </c>
      <c r="F172" s="7">
        <v>0</v>
      </c>
      <c r="G172" s="7">
        <v>0</v>
      </c>
      <c r="H172" s="7">
        <v>1</v>
      </c>
      <c r="I172" s="7">
        <v>0</v>
      </c>
      <c r="J172" s="7">
        <f t="shared" si="5"/>
        <v>1</v>
      </c>
    </row>
    <row r="173" spans="1:10" x14ac:dyDescent="0.35">
      <c r="A173" s="5" t="s">
        <v>444</v>
      </c>
      <c r="B173" s="12" t="str">
        <f t="shared" si="4"/>
        <v>SPA21XXX</v>
      </c>
      <c r="C173" s="5" t="s">
        <v>445</v>
      </c>
      <c r="D173" s="5" t="s">
        <v>86</v>
      </c>
      <c r="F173" s="7">
        <v>0</v>
      </c>
      <c r="G173" s="7">
        <v>0</v>
      </c>
      <c r="H173" s="7">
        <v>1</v>
      </c>
      <c r="I173" s="7">
        <v>0</v>
      </c>
      <c r="J173" s="7">
        <f t="shared" si="5"/>
        <v>1</v>
      </c>
    </row>
    <row r="174" spans="1:10" x14ac:dyDescent="0.35">
      <c r="A174" s="5" t="s">
        <v>446</v>
      </c>
      <c r="B174" s="12" t="str">
        <f t="shared" si="4"/>
        <v>SPA21XXX</v>
      </c>
      <c r="C174" s="5" t="s">
        <v>447</v>
      </c>
      <c r="D174" s="5" t="s">
        <v>87</v>
      </c>
      <c r="F174" s="7">
        <v>0</v>
      </c>
      <c r="G174" s="7">
        <v>0</v>
      </c>
      <c r="H174" s="7">
        <v>0</v>
      </c>
      <c r="I174" s="7">
        <v>1</v>
      </c>
      <c r="J174" s="7">
        <f t="shared" si="5"/>
        <v>1</v>
      </c>
    </row>
    <row r="175" spans="1:10" x14ac:dyDescent="0.35">
      <c r="A175" s="5" t="s">
        <v>448</v>
      </c>
      <c r="B175" s="12" t="str">
        <f t="shared" si="4"/>
        <v>SPA21XXX</v>
      </c>
      <c r="C175" s="5" t="s">
        <v>449</v>
      </c>
      <c r="D175" s="5" t="s">
        <v>87</v>
      </c>
      <c r="F175" s="7">
        <v>0</v>
      </c>
      <c r="G175" s="7">
        <v>0</v>
      </c>
      <c r="H175" s="7">
        <v>0</v>
      </c>
      <c r="I175" s="7">
        <v>1</v>
      </c>
      <c r="J175" s="7">
        <f t="shared" si="5"/>
        <v>1</v>
      </c>
    </row>
    <row r="176" spans="1:10" x14ac:dyDescent="0.35">
      <c r="A176" s="5" t="s">
        <v>450</v>
      </c>
      <c r="B176" s="12" t="str">
        <f t="shared" si="4"/>
        <v>SPA21XXX</v>
      </c>
      <c r="C176" s="5" t="s">
        <v>451</v>
      </c>
      <c r="D176" s="5" t="s">
        <v>87</v>
      </c>
      <c r="F176" s="7">
        <v>0</v>
      </c>
      <c r="G176" s="7">
        <v>0</v>
      </c>
      <c r="H176" s="7">
        <v>0</v>
      </c>
      <c r="I176" s="7">
        <v>1</v>
      </c>
      <c r="J176" s="7">
        <f t="shared" si="5"/>
        <v>1</v>
      </c>
    </row>
    <row r="177" spans="1:10" x14ac:dyDescent="0.35">
      <c r="A177" s="5" t="s">
        <v>452</v>
      </c>
      <c r="B177" s="12" t="str">
        <f t="shared" si="4"/>
        <v>SPA21XXX</v>
      </c>
      <c r="C177" s="5" t="s">
        <v>130</v>
      </c>
      <c r="D177" s="5" t="s">
        <v>87</v>
      </c>
      <c r="F177" s="7">
        <v>0</v>
      </c>
      <c r="G177" s="7">
        <v>0</v>
      </c>
      <c r="H177" s="7">
        <v>0</v>
      </c>
      <c r="I177" s="7">
        <v>1</v>
      </c>
      <c r="J177" s="7">
        <f t="shared" si="5"/>
        <v>1</v>
      </c>
    </row>
    <row r="178" spans="1:10" x14ac:dyDescent="0.35">
      <c r="A178" s="5" t="s">
        <v>453</v>
      </c>
      <c r="B178" s="12" t="str">
        <f t="shared" si="4"/>
        <v>SPA21XXX</v>
      </c>
      <c r="C178" s="5" t="s">
        <v>454</v>
      </c>
      <c r="D178" s="5" t="s">
        <v>87</v>
      </c>
      <c r="F178" s="7">
        <v>0</v>
      </c>
      <c r="G178" s="7">
        <v>0</v>
      </c>
      <c r="H178" s="7">
        <v>0</v>
      </c>
      <c r="I178" s="7">
        <v>1</v>
      </c>
      <c r="J178" s="7">
        <f t="shared" si="5"/>
        <v>1</v>
      </c>
    </row>
    <row r="179" spans="1:10" x14ac:dyDescent="0.35">
      <c r="A179" s="5" t="s">
        <v>455</v>
      </c>
      <c r="B179" s="12" t="str">
        <f t="shared" si="4"/>
        <v>SPA21XXX</v>
      </c>
      <c r="C179" s="5" t="s">
        <v>456</v>
      </c>
      <c r="D179" s="5" t="s">
        <v>87</v>
      </c>
      <c r="F179" s="7">
        <v>0</v>
      </c>
      <c r="G179" s="7">
        <v>0</v>
      </c>
      <c r="H179" s="7">
        <v>0</v>
      </c>
      <c r="I179" s="7">
        <v>1</v>
      </c>
      <c r="J179" s="7">
        <f t="shared" si="5"/>
        <v>1</v>
      </c>
    </row>
    <row r="180" spans="1:10" x14ac:dyDescent="0.35">
      <c r="A180" s="5" t="s">
        <v>457</v>
      </c>
      <c r="B180" s="12" t="str">
        <f t="shared" si="4"/>
        <v>SPA21XXX</v>
      </c>
      <c r="C180" s="5" t="s">
        <v>131</v>
      </c>
      <c r="D180" s="5" t="s">
        <v>87</v>
      </c>
      <c r="F180" s="7">
        <v>0</v>
      </c>
      <c r="G180" s="7">
        <v>0</v>
      </c>
      <c r="H180" s="7">
        <v>0</v>
      </c>
      <c r="I180" s="7">
        <v>1</v>
      </c>
      <c r="J180" s="7">
        <f t="shared" si="5"/>
        <v>1</v>
      </c>
    </row>
    <row r="181" spans="1:10" x14ac:dyDescent="0.35">
      <c r="A181" s="5" t="s">
        <v>458</v>
      </c>
      <c r="B181" s="12" t="str">
        <f t="shared" si="4"/>
        <v>SPA21XXX</v>
      </c>
      <c r="C181" s="5" t="s">
        <v>132</v>
      </c>
      <c r="D181" s="5" t="s">
        <v>87</v>
      </c>
      <c r="F181" s="7">
        <v>0</v>
      </c>
      <c r="G181" s="7">
        <v>0</v>
      </c>
      <c r="H181" s="7">
        <v>0</v>
      </c>
      <c r="I181" s="7">
        <v>1</v>
      </c>
      <c r="J181" s="7">
        <f t="shared" si="5"/>
        <v>1</v>
      </c>
    </row>
    <row r="182" spans="1:10" x14ac:dyDescent="0.35">
      <c r="A182" s="5" t="s">
        <v>459</v>
      </c>
      <c r="B182" s="12" t="str">
        <f t="shared" si="4"/>
        <v>SPA21XXX</v>
      </c>
      <c r="C182" s="5" t="s">
        <v>134</v>
      </c>
      <c r="D182" s="5" t="s">
        <v>87</v>
      </c>
      <c r="F182" s="7">
        <v>0</v>
      </c>
      <c r="G182" s="7">
        <v>0</v>
      </c>
      <c r="H182" s="7">
        <v>0</v>
      </c>
      <c r="I182" s="7">
        <v>2</v>
      </c>
      <c r="J182" s="7">
        <f t="shared" si="5"/>
        <v>2</v>
      </c>
    </row>
    <row r="183" spans="1:10" x14ac:dyDescent="0.35">
      <c r="A183" s="5" t="s">
        <v>460</v>
      </c>
      <c r="B183" s="12" t="str">
        <f t="shared" si="4"/>
        <v>SPA21XXX</v>
      </c>
      <c r="C183" s="5" t="s">
        <v>135</v>
      </c>
      <c r="D183" s="5" t="s">
        <v>87</v>
      </c>
      <c r="F183" s="7">
        <v>0</v>
      </c>
      <c r="G183" s="7">
        <v>0</v>
      </c>
      <c r="H183" s="7">
        <v>0</v>
      </c>
      <c r="I183" s="7">
        <v>9</v>
      </c>
      <c r="J183" s="7">
        <f t="shared" si="5"/>
        <v>9</v>
      </c>
    </row>
    <row r="184" spans="1:10" x14ac:dyDescent="0.35">
      <c r="A184" s="5" t="s">
        <v>461</v>
      </c>
      <c r="B184" s="12" t="str">
        <f t="shared" si="4"/>
        <v>SPA21XXX</v>
      </c>
      <c r="C184" s="5" t="s">
        <v>136</v>
      </c>
      <c r="D184" s="5" t="s">
        <v>87</v>
      </c>
      <c r="F184" s="7">
        <v>0</v>
      </c>
      <c r="G184" s="7">
        <v>0</v>
      </c>
      <c r="H184" s="7">
        <v>0</v>
      </c>
      <c r="I184" s="7">
        <v>1</v>
      </c>
      <c r="J184" s="7">
        <f t="shared" si="5"/>
        <v>1</v>
      </c>
    </row>
    <row r="185" spans="1:10" x14ac:dyDescent="0.35">
      <c r="A185" s="5" t="s">
        <v>462</v>
      </c>
      <c r="B185" s="12" t="str">
        <f t="shared" si="4"/>
        <v>SPA21XXX</v>
      </c>
      <c r="C185" s="5" t="s">
        <v>164</v>
      </c>
      <c r="D185" s="5" t="s">
        <v>87</v>
      </c>
      <c r="F185" s="7">
        <v>0</v>
      </c>
      <c r="G185" s="7">
        <v>0</v>
      </c>
      <c r="H185" s="7">
        <v>0</v>
      </c>
      <c r="I185" s="7">
        <v>1</v>
      </c>
      <c r="J185" s="7">
        <f t="shared" si="5"/>
        <v>1</v>
      </c>
    </row>
    <row r="186" spans="1:10" x14ac:dyDescent="0.35">
      <c r="A186" s="5" t="s">
        <v>463</v>
      </c>
      <c r="B186" s="12" t="str">
        <f t="shared" si="4"/>
        <v>SPA21XXX</v>
      </c>
      <c r="C186" s="5" t="s">
        <v>137</v>
      </c>
      <c r="D186" s="5" t="s">
        <v>87</v>
      </c>
      <c r="F186" s="7">
        <v>0</v>
      </c>
      <c r="G186" s="7">
        <v>0</v>
      </c>
      <c r="H186" s="7">
        <v>0</v>
      </c>
      <c r="I186" s="7">
        <v>1</v>
      </c>
      <c r="J186" s="7">
        <f t="shared" si="5"/>
        <v>1</v>
      </c>
    </row>
    <row r="187" spans="1:10" x14ac:dyDescent="0.35">
      <c r="A187" s="5" t="s">
        <v>464</v>
      </c>
      <c r="B187" s="12" t="str">
        <f t="shared" si="4"/>
        <v>SPA21XXX</v>
      </c>
      <c r="C187" s="5" t="s">
        <v>133</v>
      </c>
      <c r="D187" s="5" t="s">
        <v>87</v>
      </c>
      <c r="F187" s="7">
        <v>0</v>
      </c>
      <c r="G187" s="7">
        <v>0</v>
      </c>
      <c r="H187" s="7">
        <v>0</v>
      </c>
      <c r="I187" s="7">
        <v>2</v>
      </c>
      <c r="J187" s="7">
        <f t="shared" si="5"/>
        <v>2</v>
      </c>
    </row>
    <row r="188" spans="1:10" x14ac:dyDescent="0.35">
      <c r="A188" s="5" t="s">
        <v>465</v>
      </c>
      <c r="B188" s="12" t="str">
        <f t="shared" si="4"/>
        <v>SPA21XXX</v>
      </c>
      <c r="C188" s="5" t="s">
        <v>466</v>
      </c>
      <c r="D188" s="5" t="s">
        <v>87</v>
      </c>
      <c r="F188" s="7">
        <v>0</v>
      </c>
      <c r="G188" s="7">
        <v>0</v>
      </c>
      <c r="H188" s="7">
        <v>0</v>
      </c>
      <c r="I188" s="7">
        <v>1</v>
      </c>
      <c r="J188" s="7">
        <f t="shared" si="5"/>
        <v>1</v>
      </c>
    </row>
    <row r="189" spans="1:10" x14ac:dyDescent="0.35">
      <c r="A189" s="5" t="s">
        <v>467</v>
      </c>
      <c r="B189" s="12" t="str">
        <f t="shared" si="4"/>
        <v>SPA21XXX</v>
      </c>
      <c r="C189" s="5" t="s">
        <v>468</v>
      </c>
      <c r="D189" s="5" t="s">
        <v>87</v>
      </c>
      <c r="F189" s="7">
        <v>0</v>
      </c>
      <c r="G189" s="7">
        <v>0</v>
      </c>
      <c r="H189" s="7">
        <v>0</v>
      </c>
      <c r="I189" s="7">
        <v>1</v>
      </c>
      <c r="J189" s="7">
        <f t="shared" si="5"/>
        <v>1</v>
      </c>
    </row>
    <row r="190" spans="1:10" x14ac:dyDescent="0.35">
      <c r="A190" s="5" t="s">
        <v>469</v>
      </c>
      <c r="B190" s="12" t="str">
        <f t="shared" si="4"/>
        <v>SPA21XXX</v>
      </c>
      <c r="C190" s="5" t="s">
        <v>138</v>
      </c>
      <c r="D190" s="5" t="s">
        <v>87</v>
      </c>
      <c r="F190" s="7">
        <v>0</v>
      </c>
      <c r="G190" s="7">
        <v>0</v>
      </c>
      <c r="H190" s="7">
        <v>0</v>
      </c>
      <c r="I190" s="7">
        <v>1</v>
      </c>
      <c r="J190" s="7">
        <f t="shared" si="5"/>
        <v>1</v>
      </c>
    </row>
    <row r="191" spans="1:10" x14ac:dyDescent="0.35">
      <c r="A191" s="5" t="s">
        <v>470</v>
      </c>
      <c r="B191" s="12" t="str">
        <f t="shared" si="4"/>
        <v>SPA21XXX</v>
      </c>
      <c r="C191" s="5" t="s">
        <v>139</v>
      </c>
      <c r="D191" s="5" t="s">
        <v>87</v>
      </c>
      <c r="F191" s="7">
        <v>0</v>
      </c>
      <c r="G191" s="7">
        <v>0</v>
      </c>
      <c r="H191" s="7">
        <v>0</v>
      </c>
      <c r="I191" s="7">
        <v>1</v>
      </c>
      <c r="J191" s="7">
        <f t="shared" si="5"/>
        <v>1</v>
      </c>
    </row>
    <row r="192" spans="1:10" x14ac:dyDescent="0.35">
      <c r="A192" s="5" t="s">
        <v>471</v>
      </c>
      <c r="B192" s="12" t="str">
        <f t="shared" si="4"/>
        <v>SPA21XXX</v>
      </c>
      <c r="C192" s="5" t="s">
        <v>166</v>
      </c>
      <c r="D192" s="5" t="s">
        <v>87</v>
      </c>
      <c r="F192" s="7">
        <v>0</v>
      </c>
      <c r="G192" s="7">
        <v>0</v>
      </c>
      <c r="H192" s="7">
        <v>0</v>
      </c>
      <c r="I192" s="7">
        <v>1</v>
      </c>
      <c r="J192" s="7">
        <f t="shared" si="5"/>
        <v>1</v>
      </c>
    </row>
    <row r="193" spans="1:10" x14ac:dyDescent="0.35">
      <c r="A193" s="5" t="s">
        <v>472</v>
      </c>
      <c r="B193" s="12" t="str">
        <f t="shared" si="4"/>
        <v>SPA21XXX</v>
      </c>
      <c r="C193" s="5" t="s">
        <v>473</v>
      </c>
      <c r="D193" s="5" t="s">
        <v>87</v>
      </c>
      <c r="F193" s="7">
        <v>0</v>
      </c>
      <c r="G193" s="7">
        <v>0</v>
      </c>
      <c r="H193" s="7">
        <v>0</v>
      </c>
      <c r="I193" s="7">
        <v>1</v>
      </c>
      <c r="J193" s="7">
        <f t="shared" si="5"/>
        <v>1</v>
      </c>
    </row>
    <row r="194" spans="1:10" x14ac:dyDescent="0.35">
      <c r="A194" s="5" t="s">
        <v>474</v>
      </c>
      <c r="B194" s="12" t="str">
        <f t="shared" si="4"/>
        <v>SPA21XXX</v>
      </c>
      <c r="C194" s="5" t="s">
        <v>140</v>
      </c>
      <c r="D194" s="5" t="s">
        <v>87</v>
      </c>
      <c r="F194" s="7">
        <v>0</v>
      </c>
      <c r="G194" s="7">
        <v>0</v>
      </c>
      <c r="H194" s="7">
        <v>0</v>
      </c>
      <c r="I194" s="7">
        <v>1</v>
      </c>
      <c r="J194" s="7">
        <f t="shared" si="5"/>
        <v>1</v>
      </c>
    </row>
    <row r="195" spans="1:10" x14ac:dyDescent="0.35">
      <c r="A195" s="5" t="s">
        <v>475</v>
      </c>
      <c r="B195" s="12" t="str">
        <f t="shared" ref="B195:B258" si="6">REPLACE(A195,6,3,"XXX")</f>
        <v>SPA21XXX</v>
      </c>
      <c r="C195" s="5" t="s">
        <v>141</v>
      </c>
      <c r="D195" s="5" t="s">
        <v>87</v>
      </c>
      <c r="F195" s="7">
        <v>0</v>
      </c>
      <c r="G195" s="7">
        <v>0</v>
      </c>
      <c r="H195" s="7">
        <v>0</v>
      </c>
      <c r="I195" s="7">
        <v>1</v>
      </c>
      <c r="J195" s="7">
        <f t="shared" ref="J195:J258" si="7">F195+G195+H195+I195</f>
        <v>1</v>
      </c>
    </row>
    <row r="196" spans="1:10" x14ac:dyDescent="0.35">
      <c r="A196" s="5" t="s">
        <v>476</v>
      </c>
      <c r="B196" s="12" t="str">
        <f t="shared" si="6"/>
        <v>SPA21XXX</v>
      </c>
      <c r="C196" s="5" t="s">
        <v>142</v>
      </c>
      <c r="D196" s="5" t="s">
        <v>87</v>
      </c>
      <c r="F196" s="7">
        <v>0</v>
      </c>
      <c r="G196" s="7">
        <v>0</v>
      </c>
      <c r="H196" s="7">
        <v>0</v>
      </c>
      <c r="I196" s="7">
        <v>1</v>
      </c>
      <c r="J196" s="7">
        <f t="shared" si="7"/>
        <v>1</v>
      </c>
    </row>
    <row r="197" spans="1:10" x14ac:dyDescent="0.35">
      <c r="A197" s="5" t="s">
        <v>477</v>
      </c>
      <c r="B197" s="12" t="str">
        <f t="shared" si="6"/>
        <v>SPA21XXX</v>
      </c>
      <c r="C197" s="5" t="s">
        <v>478</v>
      </c>
      <c r="D197" s="5" t="s">
        <v>87</v>
      </c>
      <c r="F197" s="7">
        <v>0</v>
      </c>
      <c r="G197" s="7">
        <v>0</v>
      </c>
      <c r="H197" s="7">
        <v>0</v>
      </c>
      <c r="I197" s="7">
        <v>1</v>
      </c>
      <c r="J197" s="7">
        <f t="shared" si="7"/>
        <v>1</v>
      </c>
    </row>
    <row r="198" spans="1:10" x14ac:dyDescent="0.35">
      <c r="A198" s="5" t="s">
        <v>479</v>
      </c>
      <c r="B198" s="12" t="str">
        <f t="shared" si="6"/>
        <v>SPA21XXX</v>
      </c>
      <c r="C198" s="5" t="s">
        <v>480</v>
      </c>
      <c r="D198" s="5" t="s">
        <v>87</v>
      </c>
      <c r="F198" s="7">
        <v>0</v>
      </c>
      <c r="G198" s="7">
        <v>0</v>
      </c>
      <c r="H198" s="7">
        <v>0</v>
      </c>
      <c r="I198" s="7">
        <v>1</v>
      </c>
      <c r="J198" s="7">
        <f t="shared" si="7"/>
        <v>1</v>
      </c>
    </row>
    <row r="199" spans="1:10" x14ac:dyDescent="0.35">
      <c r="A199" s="5" t="s">
        <v>481</v>
      </c>
      <c r="B199" s="12" t="str">
        <f t="shared" si="6"/>
        <v>SPA21XXX</v>
      </c>
      <c r="C199" s="5" t="s">
        <v>143</v>
      </c>
      <c r="D199" s="5" t="s">
        <v>87</v>
      </c>
      <c r="F199" s="7">
        <v>0</v>
      </c>
      <c r="G199" s="7">
        <v>0</v>
      </c>
      <c r="H199" s="7">
        <v>0</v>
      </c>
      <c r="I199" s="7">
        <v>1</v>
      </c>
      <c r="J199" s="7">
        <f t="shared" si="7"/>
        <v>1</v>
      </c>
    </row>
    <row r="200" spans="1:10" x14ac:dyDescent="0.35">
      <c r="A200" s="5" t="s">
        <v>482</v>
      </c>
      <c r="B200" s="12" t="str">
        <f t="shared" si="6"/>
        <v>SPA21XXX</v>
      </c>
      <c r="C200" s="5" t="s">
        <v>144</v>
      </c>
      <c r="D200" s="5" t="s">
        <v>87</v>
      </c>
      <c r="F200" s="7">
        <v>0</v>
      </c>
      <c r="G200" s="7">
        <v>0</v>
      </c>
      <c r="H200" s="7">
        <v>0</v>
      </c>
      <c r="I200" s="7">
        <v>1</v>
      </c>
      <c r="J200" s="7">
        <f t="shared" si="7"/>
        <v>1</v>
      </c>
    </row>
    <row r="201" spans="1:10" x14ac:dyDescent="0.35">
      <c r="A201" s="5" t="s">
        <v>483</v>
      </c>
      <c r="B201" s="12" t="str">
        <f t="shared" si="6"/>
        <v>SPA21XXX</v>
      </c>
      <c r="C201" s="5" t="s">
        <v>484</v>
      </c>
      <c r="D201" s="5" t="s">
        <v>87</v>
      </c>
      <c r="F201" s="7">
        <v>0</v>
      </c>
      <c r="G201" s="7">
        <v>0</v>
      </c>
      <c r="H201" s="7">
        <v>0</v>
      </c>
      <c r="I201" s="7">
        <v>1</v>
      </c>
      <c r="J201" s="7">
        <f t="shared" si="7"/>
        <v>1</v>
      </c>
    </row>
    <row r="202" spans="1:10" x14ac:dyDescent="0.35">
      <c r="A202" s="5" t="s">
        <v>485</v>
      </c>
      <c r="B202" s="12" t="str">
        <f t="shared" si="6"/>
        <v>SPA21XXX</v>
      </c>
      <c r="C202" s="5" t="s">
        <v>486</v>
      </c>
      <c r="D202" s="5" t="s">
        <v>87</v>
      </c>
      <c r="F202" s="7">
        <v>0</v>
      </c>
      <c r="G202" s="7">
        <v>0</v>
      </c>
      <c r="H202" s="7">
        <v>0</v>
      </c>
      <c r="I202" s="7">
        <v>1</v>
      </c>
      <c r="J202" s="7">
        <f t="shared" si="7"/>
        <v>1</v>
      </c>
    </row>
    <row r="203" spans="1:10" x14ac:dyDescent="0.35">
      <c r="A203" s="5" t="s">
        <v>487</v>
      </c>
      <c r="B203" s="12" t="str">
        <f t="shared" si="6"/>
        <v>SPA21XXX</v>
      </c>
      <c r="C203" s="5" t="s">
        <v>145</v>
      </c>
      <c r="D203" s="5" t="s">
        <v>87</v>
      </c>
      <c r="F203" s="7">
        <v>0</v>
      </c>
      <c r="G203" s="7">
        <v>0</v>
      </c>
      <c r="H203" s="7">
        <v>0</v>
      </c>
      <c r="I203" s="7">
        <v>1</v>
      </c>
      <c r="J203" s="7">
        <f t="shared" si="7"/>
        <v>1</v>
      </c>
    </row>
    <row r="204" spans="1:10" x14ac:dyDescent="0.35">
      <c r="A204" s="5" t="s">
        <v>488</v>
      </c>
      <c r="B204" s="12" t="str">
        <f t="shared" si="6"/>
        <v>SPA21XXX</v>
      </c>
      <c r="C204" s="5" t="s">
        <v>146</v>
      </c>
      <c r="D204" s="5" t="s">
        <v>87</v>
      </c>
      <c r="F204" s="7">
        <v>0</v>
      </c>
      <c r="G204" s="7">
        <v>0</v>
      </c>
      <c r="H204" s="7">
        <v>0</v>
      </c>
      <c r="I204" s="7">
        <v>1</v>
      </c>
      <c r="J204" s="7">
        <f t="shared" si="7"/>
        <v>1</v>
      </c>
    </row>
    <row r="205" spans="1:10" x14ac:dyDescent="0.35">
      <c r="A205" s="5" t="s">
        <v>489</v>
      </c>
      <c r="B205" s="12" t="str">
        <f t="shared" si="6"/>
        <v>SPA21XXX</v>
      </c>
      <c r="C205" s="5" t="s">
        <v>490</v>
      </c>
      <c r="D205" s="5" t="s">
        <v>87</v>
      </c>
      <c r="F205" s="7">
        <v>0</v>
      </c>
      <c r="G205" s="7">
        <v>0</v>
      </c>
      <c r="H205" s="7">
        <v>0</v>
      </c>
      <c r="I205" s="7">
        <v>1</v>
      </c>
      <c r="J205" s="7">
        <f t="shared" si="7"/>
        <v>1</v>
      </c>
    </row>
    <row r="206" spans="1:10" x14ac:dyDescent="0.35">
      <c r="A206" s="5" t="s">
        <v>491</v>
      </c>
      <c r="B206" s="12" t="str">
        <f t="shared" si="6"/>
        <v>SPA21XXX</v>
      </c>
      <c r="C206" s="5" t="s">
        <v>492</v>
      </c>
      <c r="D206" s="5" t="s">
        <v>87</v>
      </c>
      <c r="F206" s="7">
        <v>0</v>
      </c>
      <c r="G206" s="7">
        <v>0</v>
      </c>
      <c r="H206" s="7">
        <v>0</v>
      </c>
      <c r="I206" s="7">
        <v>1</v>
      </c>
      <c r="J206" s="7">
        <f t="shared" si="7"/>
        <v>1</v>
      </c>
    </row>
    <row r="207" spans="1:10" x14ac:dyDescent="0.35">
      <c r="A207" s="5" t="s">
        <v>493</v>
      </c>
      <c r="B207" s="12" t="str">
        <f t="shared" si="6"/>
        <v>SPA21XXX</v>
      </c>
      <c r="C207" s="5" t="s">
        <v>494</v>
      </c>
      <c r="D207" s="5" t="s">
        <v>87</v>
      </c>
      <c r="F207" s="7">
        <v>0</v>
      </c>
      <c r="G207" s="7">
        <v>0</v>
      </c>
      <c r="H207" s="7">
        <v>0</v>
      </c>
      <c r="I207" s="7">
        <v>1</v>
      </c>
      <c r="J207" s="7">
        <f t="shared" si="7"/>
        <v>1</v>
      </c>
    </row>
    <row r="208" spans="1:10" x14ac:dyDescent="0.35">
      <c r="A208" s="5" t="s">
        <v>495</v>
      </c>
      <c r="B208" s="12" t="str">
        <f t="shared" si="6"/>
        <v>SPA21XXX</v>
      </c>
      <c r="C208" s="5" t="s">
        <v>147</v>
      </c>
      <c r="D208" s="5" t="s">
        <v>87</v>
      </c>
      <c r="F208" s="7">
        <v>0</v>
      </c>
      <c r="G208" s="7">
        <v>0</v>
      </c>
      <c r="H208" s="7">
        <v>0</v>
      </c>
      <c r="I208" s="7">
        <v>10</v>
      </c>
      <c r="J208" s="7">
        <f t="shared" si="7"/>
        <v>10</v>
      </c>
    </row>
    <row r="209" spans="1:10" x14ac:dyDescent="0.35">
      <c r="A209" s="5" t="s">
        <v>496</v>
      </c>
      <c r="B209" s="12" t="str">
        <f t="shared" si="6"/>
        <v>SPA21XXX</v>
      </c>
      <c r="C209" s="5" t="s">
        <v>148</v>
      </c>
      <c r="D209" s="5" t="s">
        <v>87</v>
      </c>
      <c r="F209" s="7">
        <v>0</v>
      </c>
      <c r="G209" s="7">
        <v>0</v>
      </c>
      <c r="H209" s="7">
        <v>0</v>
      </c>
      <c r="I209" s="7">
        <v>1</v>
      </c>
      <c r="J209" s="7">
        <f t="shared" si="7"/>
        <v>1</v>
      </c>
    </row>
    <row r="210" spans="1:10" x14ac:dyDescent="0.35">
      <c r="A210" s="5" t="s">
        <v>497</v>
      </c>
      <c r="B210" s="12" t="str">
        <f t="shared" si="6"/>
        <v>SPA21XXX</v>
      </c>
      <c r="C210" s="5" t="s">
        <v>174</v>
      </c>
      <c r="D210" s="5" t="s">
        <v>87</v>
      </c>
      <c r="F210" s="7">
        <v>0</v>
      </c>
      <c r="G210" s="7">
        <v>0</v>
      </c>
      <c r="H210" s="7">
        <v>0</v>
      </c>
      <c r="I210" s="7">
        <v>1</v>
      </c>
      <c r="J210" s="7">
        <f t="shared" si="7"/>
        <v>1</v>
      </c>
    </row>
    <row r="211" spans="1:10" x14ac:dyDescent="0.35">
      <c r="A211" s="5" t="s">
        <v>498</v>
      </c>
      <c r="B211" s="12" t="str">
        <f t="shared" si="6"/>
        <v>SPA21XXX</v>
      </c>
      <c r="C211" s="5" t="s">
        <v>150</v>
      </c>
      <c r="D211" s="5" t="s">
        <v>87</v>
      </c>
      <c r="F211" s="7">
        <v>0</v>
      </c>
      <c r="G211" s="7">
        <v>0</v>
      </c>
      <c r="H211" s="7">
        <v>0</v>
      </c>
      <c r="I211" s="7">
        <v>10</v>
      </c>
      <c r="J211" s="7">
        <f t="shared" si="7"/>
        <v>10</v>
      </c>
    </row>
    <row r="212" spans="1:10" x14ac:dyDescent="0.35">
      <c r="A212" s="5" t="s">
        <v>499</v>
      </c>
      <c r="B212" s="12" t="str">
        <f t="shared" si="6"/>
        <v>SPA21XXX</v>
      </c>
      <c r="C212" s="5" t="s">
        <v>500</v>
      </c>
      <c r="D212" s="5" t="s">
        <v>87</v>
      </c>
      <c r="F212" s="7">
        <v>0</v>
      </c>
      <c r="G212" s="7">
        <v>0</v>
      </c>
      <c r="H212" s="7">
        <v>0</v>
      </c>
      <c r="I212" s="7">
        <v>1</v>
      </c>
      <c r="J212" s="7">
        <f t="shared" si="7"/>
        <v>1</v>
      </c>
    </row>
    <row r="213" spans="1:10" x14ac:dyDescent="0.35">
      <c r="A213" s="5" t="s">
        <v>501</v>
      </c>
      <c r="B213" s="12" t="str">
        <f t="shared" si="6"/>
        <v>SPA21XXX</v>
      </c>
      <c r="C213" s="5" t="s">
        <v>193</v>
      </c>
      <c r="D213" s="5" t="s">
        <v>87</v>
      </c>
      <c r="F213" s="7">
        <v>0</v>
      </c>
      <c r="G213" s="7">
        <v>0</v>
      </c>
      <c r="H213" s="7">
        <v>0</v>
      </c>
      <c r="I213" s="7">
        <v>1</v>
      </c>
      <c r="J213" s="7">
        <f t="shared" si="7"/>
        <v>1</v>
      </c>
    </row>
    <row r="214" spans="1:10" x14ac:dyDescent="0.35">
      <c r="A214" s="5" t="s">
        <v>502</v>
      </c>
      <c r="B214" s="12" t="str">
        <f t="shared" si="6"/>
        <v>SPA21XXX</v>
      </c>
      <c r="C214" s="5" t="s">
        <v>151</v>
      </c>
      <c r="D214" s="5" t="s">
        <v>87</v>
      </c>
      <c r="F214" s="7">
        <v>0</v>
      </c>
      <c r="G214" s="7">
        <v>0</v>
      </c>
      <c r="H214" s="7">
        <v>0</v>
      </c>
      <c r="I214" s="7">
        <v>1</v>
      </c>
      <c r="J214" s="7">
        <f t="shared" si="7"/>
        <v>1</v>
      </c>
    </row>
    <row r="215" spans="1:10" x14ac:dyDescent="0.35">
      <c r="A215" s="5" t="s">
        <v>503</v>
      </c>
      <c r="B215" s="12" t="str">
        <f t="shared" si="6"/>
        <v>SPA21XXX</v>
      </c>
      <c r="C215" s="5" t="s">
        <v>152</v>
      </c>
      <c r="D215" s="5" t="s">
        <v>87</v>
      </c>
      <c r="F215" s="7">
        <v>0</v>
      </c>
      <c r="G215" s="7">
        <v>0</v>
      </c>
      <c r="H215" s="7">
        <v>0</v>
      </c>
      <c r="I215" s="7">
        <v>1</v>
      </c>
      <c r="J215" s="7">
        <f t="shared" si="7"/>
        <v>1</v>
      </c>
    </row>
    <row r="216" spans="1:10" x14ac:dyDescent="0.35">
      <c r="A216" s="5" t="s">
        <v>504</v>
      </c>
      <c r="B216" s="12" t="str">
        <f t="shared" si="6"/>
        <v>SPA21XXX</v>
      </c>
      <c r="C216" s="5" t="s">
        <v>505</v>
      </c>
      <c r="D216" s="5" t="s">
        <v>87</v>
      </c>
      <c r="F216" s="7">
        <v>0</v>
      </c>
      <c r="G216" s="7">
        <v>0</v>
      </c>
      <c r="H216" s="7">
        <v>0</v>
      </c>
      <c r="I216" s="7">
        <v>1</v>
      </c>
      <c r="J216" s="7">
        <f t="shared" si="7"/>
        <v>1</v>
      </c>
    </row>
    <row r="217" spans="1:10" x14ac:dyDescent="0.35">
      <c r="A217" s="5" t="s">
        <v>506</v>
      </c>
      <c r="B217" s="12" t="str">
        <f t="shared" si="6"/>
        <v>SPA21XXX</v>
      </c>
      <c r="C217" s="5" t="s">
        <v>507</v>
      </c>
      <c r="D217" s="5" t="s">
        <v>87</v>
      </c>
      <c r="F217" s="7">
        <v>0</v>
      </c>
      <c r="G217" s="7">
        <v>0</v>
      </c>
      <c r="H217" s="7">
        <v>0</v>
      </c>
      <c r="I217" s="7">
        <v>1</v>
      </c>
      <c r="J217" s="7">
        <f t="shared" si="7"/>
        <v>1</v>
      </c>
    </row>
    <row r="218" spans="1:10" x14ac:dyDescent="0.35">
      <c r="A218" s="5" t="s">
        <v>508</v>
      </c>
      <c r="B218" s="12" t="str">
        <f t="shared" si="6"/>
        <v>SPA21XXX</v>
      </c>
      <c r="C218" s="5" t="s">
        <v>509</v>
      </c>
      <c r="D218" s="5" t="s">
        <v>87</v>
      </c>
      <c r="F218" s="7">
        <v>0</v>
      </c>
      <c r="G218" s="7">
        <v>0</v>
      </c>
      <c r="H218" s="7">
        <v>0</v>
      </c>
      <c r="I218" s="7">
        <v>10</v>
      </c>
      <c r="J218" s="7">
        <f t="shared" si="7"/>
        <v>10</v>
      </c>
    </row>
    <row r="219" spans="1:10" x14ac:dyDescent="0.35">
      <c r="A219" s="5" t="s">
        <v>510</v>
      </c>
      <c r="B219" s="12" t="str">
        <f t="shared" si="6"/>
        <v>SPA21XXX</v>
      </c>
      <c r="C219" s="5" t="s">
        <v>511</v>
      </c>
      <c r="D219" s="5" t="s">
        <v>87</v>
      </c>
      <c r="F219" s="7">
        <v>0</v>
      </c>
      <c r="G219" s="7">
        <v>0</v>
      </c>
      <c r="H219" s="7">
        <v>0</v>
      </c>
      <c r="I219" s="7">
        <v>1</v>
      </c>
      <c r="J219" s="7">
        <f t="shared" si="7"/>
        <v>1</v>
      </c>
    </row>
    <row r="220" spans="1:10" x14ac:dyDescent="0.35">
      <c r="A220" s="5" t="s">
        <v>512</v>
      </c>
      <c r="B220" s="12" t="str">
        <f t="shared" si="6"/>
        <v>SPA21XXX</v>
      </c>
      <c r="C220" s="5" t="s">
        <v>513</v>
      </c>
      <c r="D220" s="5" t="s">
        <v>87</v>
      </c>
      <c r="F220" s="7">
        <v>0</v>
      </c>
      <c r="G220" s="7">
        <v>0</v>
      </c>
      <c r="H220" s="7">
        <v>0</v>
      </c>
      <c r="I220" s="7">
        <v>1</v>
      </c>
      <c r="J220" s="7">
        <f t="shared" si="7"/>
        <v>1</v>
      </c>
    </row>
    <row r="221" spans="1:10" x14ac:dyDescent="0.35">
      <c r="A221" s="5" t="s">
        <v>514</v>
      </c>
      <c r="B221" s="12" t="str">
        <f t="shared" si="6"/>
        <v>SPA21XXX</v>
      </c>
      <c r="C221" s="5" t="s">
        <v>154</v>
      </c>
      <c r="D221" s="5" t="s">
        <v>87</v>
      </c>
      <c r="F221" s="7">
        <v>0</v>
      </c>
      <c r="G221" s="7">
        <v>0</v>
      </c>
      <c r="H221" s="7">
        <v>0</v>
      </c>
      <c r="I221" s="7">
        <v>1</v>
      </c>
      <c r="J221" s="7">
        <f t="shared" si="7"/>
        <v>1</v>
      </c>
    </row>
    <row r="222" spans="1:10" x14ac:dyDescent="0.35">
      <c r="A222" s="5" t="s">
        <v>515</v>
      </c>
      <c r="B222" s="12" t="str">
        <f t="shared" si="6"/>
        <v>SPA21XXX</v>
      </c>
      <c r="C222" s="5" t="s">
        <v>155</v>
      </c>
      <c r="D222" s="5" t="s">
        <v>87</v>
      </c>
      <c r="F222" s="7">
        <v>0</v>
      </c>
      <c r="G222" s="7">
        <v>0</v>
      </c>
      <c r="H222" s="7">
        <v>0</v>
      </c>
      <c r="I222" s="7">
        <v>1</v>
      </c>
      <c r="J222" s="7">
        <f t="shared" si="7"/>
        <v>1</v>
      </c>
    </row>
    <row r="223" spans="1:10" x14ac:dyDescent="0.35">
      <c r="A223" s="5" t="s">
        <v>516</v>
      </c>
      <c r="B223" s="12" t="str">
        <f t="shared" si="6"/>
        <v>SPA21XXX</v>
      </c>
      <c r="C223" s="5" t="s">
        <v>156</v>
      </c>
      <c r="D223" s="5" t="s">
        <v>87</v>
      </c>
      <c r="F223" s="7">
        <v>0</v>
      </c>
      <c r="G223" s="7">
        <v>0</v>
      </c>
      <c r="H223" s="7">
        <v>0</v>
      </c>
      <c r="I223" s="7">
        <v>1</v>
      </c>
      <c r="J223" s="7">
        <f t="shared" si="7"/>
        <v>1</v>
      </c>
    </row>
    <row r="224" spans="1:10" x14ac:dyDescent="0.35">
      <c r="A224" s="5" t="s">
        <v>517</v>
      </c>
      <c r="B224" s="12" t="str">
        <f t="shared" si="6"/>
        <v>SPA21XXX</v>
      </c>
      <c r="C224" s="5" t="s">
        <v>157</v>
      </c>
      <c r="D224" s="5" t="s">
        <v>87</v>
      </c>
      <c r="F224" s="7">
        <v>0</v>
      </c>
      <c r="G224" s="7">
        <v>0</v>
      </c>
      <c r="H224" s="7">
        <v>0</v>
      </c>
      <c r="I224" s="7">
        <v>1</v>
      </c>
      <c r="J224" s="7">
        <f t="shared" si="7"/>
        <v>1</v>
      </c>
    </row>
    <row r="225" spans="1:10" x14ac:dyDescent="0.35">
      <c r="A225" s="5" t="s">
        <v>518</v>
      </c>
      <c r="B225" s="12" t="str">
        <f t="shared" si="6"/>
        <v>SPA21XXX</v>
      </c>
      <c r="C225" s="5" t="s">
        <v>158</v>
      </c>
      <c r="D225" s="5" t="s">
        <v>87</v>
      </c>
      <c r="F225" s="7">
        <v>0</v>
      </c>
      <c r="G225" s="7">
        <v>0</v>
      </c>
      <c r="H225" s="7">
        <v>0</v>
      </c>
      <c r="I225" s="7">
        <v>9</v>
      </c>
      <c r="J225" s="7">
        <f t="shared" si="7"/>
        <v>9</v>
      </c>
    </row>
    <row r="226" spans="1:10" x14ac:dyDescent="0.35">
      <c r="A226" s="5" t="s">
        <v>519</v>
      </c>
      <c r="B226" s="12" t="str">
        <f t="shared" si="6"/>
        <v>SPA21XXX</v>
      </c>
      <c r="C226" s="5" t="s">
        <v>159</v>
      </c>
      <c r="D226" s="5" t="s">
        <v>87</v>
      </c>
      <c r="F226" s="7">
        <v>0</v>
      </c>
      <c r="G226" s="7">
        <v>0</v>
      </c>
      <c r="H226" s="7">
        <v>0</v>
      </c>
      <c r="I226" s="7">
        <v>1</v>
      </c>
      <c r="J226" s="7">
        <f t="shared" si="7"/>
        <v>1</v>
      </c>
    </row>
    <row r="227" spans="1:10" x14ac:dyDescent="0.35">
      <c r="A227" s="5" t="s">
        <v>520</v>
      </c>
      <c r="B227" s="12" t="str">
        <f t="shared" si="6"/>
        <v>SPA21XXX</v>
      </c>
      <c r="C227" s="5" t="s">
        <v>521</v>
      </c>
      <c r="D227" s="5" t="s">
        <v>87</v>
      </c>
      <c r="F227" s="7">
        <v>0</v>
      </c>
      <c r="G227" s="7">
        <v>0</v>
      </c>
      <c r="H227" s="7">
        <v>0</v>
      </c>
      <c r="I227" s="7">
        <v>1</v>
      </c>
      <c r="J227" s="7">
        <f t="shared" si="7"/>
        <v>1</v>
      </c>
    </row>
    <row r="228" spans="1:10" x14ac:dyDescent="0.35">
      <c r="A228" s="5" t="s">
        <v>522</v>
      </c>
      <c r="B228" s="12" t="str">
        <f t="shared" si="6"/>
        <v>SPA21XXX</v>
      </c>
      <c r="C228" s="5" t="s">
        <v>161</v>
      </c>
      <c r="D228" s="5" t="s">
        <v>87</v>
      </c>
      <c r="F228" s="7">
        <v>0</v>
      </c>
      <c r="G228" s="7">
        <v>0</v>
      </c>
      <c r="H228" s="7">
        <v>0</v>
      </c>
      <c r="I228" s="7">
        <v>1</v>
      </c>
      <c r="J228" s="7">
        <f t="shared" si="7"/>
        <v>1</v>
      </c>
    </row>
    <row r="229" spans="1:10" x14ac:dyDescent="0.35">
      <c r="A229" s="5" t="s">
        <v>523</v>
      </c>
      <c r="B229" s="12" t="str">
        <f t="shared" si="6"/>
        <v>SPA21XXX</v>
      </c>
      <c r="C229" s="5" t="s">
        <v>524</v>
      </c>
      <c r="D229" s="5" t="s">
        <v>87</v>
      </c>
      <c r="F229" s="7">
        <v>0</v>
      </c>
      <c r="G229" s="7">
        <v>0</v>
      </c>
      <c r="H229" s="7">
        <v>0</v>
      </c>
      <c r="I229" s="7">
        <v>10</v>
      </c>
      <c r="J229" s="7">
        <f t="shared" si="7"/>
        <v>10</v>
      </c>
    </row>
    <row r="230" spans="1:10" x14ac:dyDescent="0.35">
      <c r="A230" s="5" t="s">
        <v>525</v>
      </c>
      <c r="B230" s="12" t="str">
        <f t="shared" si="6"/>
        <v>SPA21XXX</v>
      </c>
      <c r="C230" s="5" t="s">
        <v>526</v>
      </c>
      <c r="D230" s="5" t="s">
        <v>87</v>
      </c>
      <c r="F230" s="7">
        <v>0</v>
      </c>
      <c r="G230" s="7">
        <v>0</v>
      </c>
      <c r="H230" s="7">
        <v>0</v>
      </c>
      <c r="I230" s="7">
        <v>1</v>
      </c>
      <c r="J230" s="7">
        <f t="shared" si="7"/>
        <v>1</v>
      </c>
    </row>
    <row r="231" spans="1:10" x14ac:dyDescent="0.35">
      <c r="A231" s="5" t="s">
        <v>527</v>
      </c>
      <c r="B231" s="12" t="str">
        <f t="shared" si="6"/>
        <v>SPA21XXX</v>
      </c>
      <c r="C231" s="5" t="s">
        <v>160</v>
      </c>
      <c r="D231" s="5" t="s">
        <v>87</v>
      </c>
      <c r="F231" s="7">
        <v>0</v>
      </c>
      <c r="G231" s="7">
        <v>0</v>
      </c>
      <c r="H231" s="7">
        <v>0</v>
      </c>
      <c r="I231" s="7">
        <v>1</v>
      </c>
      <c r="J231" s="7">
        <f t="shared" si="7"/>
        <v>1</v>
      </c>
    </row>
    <row r="232" spans="1:10" x14ac:dyDescent="0.35">
      <c r="A232" s="5" t="s">
        <v>528</v>
      </c>
      <c r="B232" s="12" t="str">
        <f t="shared" si="6"/>
        <v>SPA21XXX</v>
      </c>
      <c r="C232" s="5" t="s">
        <v>529</v>
      </c>
      <c r="D232" s="5" t="s">
        <v>87</v>
      </c>
      <c r="F232" s="7">
        <v>0</v>
      </c>
      <c r="G232" s="7">
        <v>0</v>
      </c>
      <c r="H232" s="7">
        <v>0</v>
      </c>
      <c r="I232" s="7">
        <v>1</v>
      </c>
      <c r="J232" s="7">
        <f t="shared" si="7"/>
        <v>1</v>
      </c>
    </row>
    <row r="233" spans="1:10" x14ac:dyDescent="0.35">
      <c r="A233" s="5" t="s">
        <v>530</v>
      </c>
      <c r="B233" s="12" t="str">
        <f t="shared" si="6"/>
        <v>SPA21XXX</v>
      </c>
      <c r="C233" s="5" t="s">
        <v>162</v>
      </c>
      <c r="D233" s="5" t="s">
        <v>87</v>
      </c>
      <c r="F233" s="7">
        <v>0</v>
      </c>
      <c r="G233" s="7">
        <v>0</v>
      </c>
      <c r="H233" s="7">
        <v>0</v>
      </c>
      <c r="I233" s="7">
        <v>10</v>
      </c>
      <c r="J233" s="7">
        <f t="shared" si="7"/>
        <v>10</v>
      </c>
    </row>
    <row r="234" spans="1:10" x14ac:dyDescent="0.35">
      <c r="A234" s="5" t="s">
        <v>531</v>
      </c>
      <c r="B234" s="12" t="str">
        <f t="shared" si="6"/>
        <v>SPA21XXX</v>
      </c>
      <c r="C234" s="5" t="s">
        <v>532</v>
      </c>
      <c r="D234" s="5" t="s">
        <v>87</v>
      </c>
      <c r="F234" s="7">
        <v>0</v>
      </c>
      <c r="G234" s="7">
        <v>0</v>
      </c>
      <c r="H234" s="7">
        <v>0</v>
      </c>
      <c r="I234" s="7">
        <v>1</v>
      </c>
      <c r="J234" s="7">
        <f t="shared" si="7"/>
        <v>1</v>
      </c>
    </row>
    <row r="235" spans="1:10" x14ac:dyDescent="0.35">
      <c r="A235" s="5" t="s">
        <v>533</v>
      </c>
      <c r="B235" s="12" t="str">
        <f t="shared" si="6"/>
        <v>SPA21XXX</v>
      </c>
      <c r="C235" s="5" t="s">
        <v>534</v>
      </c>
      <c r="D235" s="5" t="s">
        <v>87</v>
      </c>
      <c r="F235" s="7">
        <v>0</v>
      </c>
      <c r="G235" s="7">
        <v>0</v>
      </c>
      <c r="H235" s="7">
        <v>0</v>
      </c>
      <c r="I235" s="7">
        <v>1</v>
      </c>
      <c r="J235" s="7">
        <f t="shared" si="7"/>
        <v>1</v>
      </c>
    </row>
    <row r="236" spans="1:10" x14ac:dyDescent="0.35">
      <c r="A236" s="5" t="s">
        <v>535</v>
      </c>
      <c r="B236" s="12" t="str">
        <f t="shared" si="6"/>
        <v>SPA21XXX</v>
      </c>
      <c r="C236" s="5" t="s">
        <v>163</v>
      </c>
      <c r="D236" s="5" t="s">
        <v>87</v>
      </c>
      <c r="F236" s="7">
        <v>0</v>
      </c>
      <c r="G236" s="7">
        <v>0</v>
      </c>
      <c r="H236" s="7">
        <v>0</v>
      </c>
      <c r="I236" s="7">
        <v>1</v>
      </c>
      <c r="J236" s="7">
        <f t="shared" si="7"/>
        <v>1</v>
      </c>
    </row>
    <row r="237" spans="1:10" x14ac:dyDescent="0.35">
      <c r="A237" s="5" t="s">
        <v>536</v>
      </c>
      <c r="B237" s="12" t="str">
        <f t="shared" si="6"/>
        <v>SPA21XXX</v>
      </c>
      <c r="C237" s="5" t="s">
        <v>537</v>
      </c>
      <c r="D237" s="5" t="s">
        <v>87</v>
      </c>
      <c r="F237" s="7">
        <v>0</v>
      </c>
      <c r="G237" s="7">
        <v>0</v>
      </c>
      <c r="H237" s="7">
        <v>0</v>
      </c>
      <c r="I237" s="7">
        <v>9</v>
      </c>
      <c r="J237" s="7">
        <f t="shared" si="7"/>
        <v>9</v>
      </c>
    </row>
    <row r="238" spans="1:10" x14ac:dyDescent="0.35">
      <c r="A238" s="5" t="s">
        <v>538</v>
      </c>
      <c r="B238" s="12" t="str">
        <f t="shared" si="6"/>
        <v>SPA21XXX</v>
      </c>
      <c r="C238" s="5" t="s">
        <v>165</v>
      </c>
      <c r="D238" s="5" t="s">
        <v>87</v>
      </c>
      <c r="F238" s="7">
        <v>0</v>
      </c>
      <c r="G238" s="7">
        <v>0</v>
      </c>
      <c r="H238" s="7">
        <v>0</v>
      </c>
      <c r="I238" s="7">
        <v>1</v>
      </c>
      <c r="J238" s="7">
        <f t="shared" si="7"/>
        <v>1</v>
      </c>
    </row>
    <row r="239" spans="1:10" x14ac:dyDescent="0.35">
      <c r="A239" s="5" t="s">
        <v>539</v>
      </c>
      <c r="B239" s="12" t="str">
        <f t="shared" si="6"/>
        <v>SPA21XXX</v>
      </c>
      <c r="C239" s="5" t="s">
        <v>540</v>
      </c>
      <c r="D239" s="5" t="s">
        <v>87</v>
      </c>
      <c r="F239" s="7">
        <v>0</v>
      </c>
      <c r="G239" s="7">
        <v>0</v>
      </c>
      <c r="H239" s="7">
        <v>0</v>
      </c>
      <c r="I239" s="7">
        <v>1</v>
      </c>
      <c r="J239" s="7">
        <f t="shared" si="7"/>
        <v>1</v>
      </c>
    </row>
    <row r="240" spans="1:10" x14ac:dyDescent="0.35">
      <c r="A240" s="5" t="s">
        <v>541</v>
      </c>
      <c r="B240" s="12" t="str">
        <f t="shared" si="6"/>
        <v>SPA21XXX</v>
      </c>
      <c r="C240" s="5" t="s">
        <v>187</v>
      </c>
      <c r="D240" s="5" t="s">
        <v>87</v>
      </c>
      <c r="F240" s="7">
        <v>0</v>
      </c>
      <c r="G240" s="7">
        <v>0</v>
      </c>
      <c r="H240" s="7">
        <v>0</v>
      </c>
      <c r="I240" s="7">
        <v>1</v>
      </c>
      <c r="J240" s="7">
        <f t="shared" si="7"/>
        <v>1</v>
      </c>
    </row>
    <row r="241" spans="1:10" x14ac:dyDescent="0.35">
      <c r="A241" s="5" t="s">
        <v>542</v>
      </c>
      <c r="B241" s="12" t="str">
        <f t="shared" si="6"/>
        <v>SPA21XXX</v>
      </c>
      <c r="C241" s="5" t="s">
        <v>170</v>
      </c>
      <c r="D241" s="5" t="s">
        <v>87</v>
      </c>
      <c r="F241" s="7">
        <v>0</v>
      </c>
      <c r="G241" s="7">
        <v>0</v>
      </c>
      <c r="H241" s="7">
        <v>0</v>
      </c>
      <c r="I241" s="7">
        <v>1</v>
      </c>
      <c r="J241" s="7">
        <f t="shared" si="7"/>
        <v>1</v>
      </c>
    </row>
    <row r="242" spans="1:10" x14ac:dyDescent="0.35">
      <c r="A242" s="5" t="s">
        <v>543</v>
      </c>
      <c r="B242" s="12" t="str">
        <f t="shared" si="6"/>
        <v>SPA21XXX</v>
      </c>
      <c r="C242" s="5" t="s">
        <v>544</v>
      </c>
      <c r="D242" s="5" t="s">
        <v>87</v>
      </c>
      <c r="F242" s="7">
        <v>0</v>
      </c>
      <c r="G242" s="7">
        <v>0</v>
      </c>
      <c r="H242" s="7">
        <v>0</v>
      </c>
      <c r="I242" s="7">
        <v>1</v>
      </c>
      <c r="J242" s="7">
        <f t="shared" si="7"/>
        <v>1</v>
      </c>
    </row>
    <row r="243" spans="1:10" x14ac:dyDescent="0.35">
      <c r="A243" s="5" t="s">
        <v>545</v>
      </c>
      <c r="B243" s="12" t="str">
        <f t="shared" si="6"/>
        <v>SPA21XXX</v>
      </c>
      <c r="C243" s="5" t="s">
        <v>546</v>
      </c>
      <c r="D243" s="5" t="s">
        <v>87</v>
      </c>
      <c r="F243" s="7">
        <v>0</v>
      </c>
      <c r="G243" s="7">
        <v>0</v>
      </c>
      <c r="H243" s="7">
        <v>0</v>
      </c>
      <c r="I243" s="7">
        <v>1</v>
      </c>
      <c r="J243" s="7">
        <f t="shared" si="7"/>
        <v>1</v>
      </c>
    </row>
    <row r="244" spans="1:10" x14ac:dyDescent="0.35">
      <c r="A244" s="5" t="s">
        <v>547</v>
      </c>
      <c r="B244" s="12" t="str">
        <f t="shared" si="6"/>
        <v>SPA21XXX</v>
      </c>
      <c r="C244" s="5" t="s">
        <v>167</v>
      </c>
      <c r="D244" s="5" t="s">
        <v>87</v>
      </c>
      <c r="F244" s="7">
        <v>0</v>
      </c>
      <c r="G244" s="7">
        <v>0</v>
      </c>
      <c r="H244" s="7">
        <v>0</v>
      </c>
      <c r="I244" s="7">
        <v>1</v>
      </c>
      <c r="J244" s="7">
        <f t="shared" si="7"/>
        <v>1</v>
      </c>
    </row>
    <row r="245" spans="1:10" x14ac:dyDescent="0.35">
      <c r="A245" s="5" t="s">
        <v>548</v>
      </c>
      <c r="B245" s="12" t="str">
        <f t="shared" si="6"/>
        <v>SPA21XXX</v>
      </c>
      <c r="C245" s="5" t="s">
        <v>168</v>
      </c>
      <c r="D245" s="5" t="s">
        <v>87</v>
      </c>
      <c r="F245" s="7">
        <v>0</v>
      </c>
      <c r="G245" s="7">
        <v>0</v>
      </c>
      <c r="H245" s="7">
        <v>0</v>
      </c>
      <c r="I245" s="7">
        <v>1</v>
      </c>
      <c r="J245" s="7">
        <f t="shared" si="7"/>
        <v>1</v>
      </c>
    </row>
    <row r="246" spans="1:10" x14ac:dyDescent="0.35">
      <c r="A246" s="5" t="s">
        <v>549</v>
      </c>
      <c r="B246" s="12" t="str">
        <f t="shared" si="6"/>
        <v>SPA21XXX</v>
      </c>
      <c r="C246" s="5" t="s">
        <v>169</v>
      </c>
      <c r="D246" s="5" t="s">
        <v>87</v>
      </c>
      <c r="F246" s="7">
        <v>0</v>
      </c>
      <c r="G246" s="7">
        <v>0</v>
      </c>
      <c r="H246" s="7">
        <v>0</v>
      </c>
      <c r="I246" s="7">
        <v>1</v>
      </c>
      <c r="J246" s="7">
        <f t="shared" si="7"/>
        <v>1</v>
      </c>
    </row>
    <row r="247" spans="1:10" x14ac:dyDescent="0.35">
      <c r="A247" s="5" t="s">
        <v>550</v>
      </c>
      <c r="B247" s="12" t="str">
        <f t="shared" si="6"/>
        <v>SPA21XXX</v>
      </c>
      <c r="C247" s="5" t="s">
        <v>551</v>
      </c>
      <c r="D247" s="5" t="s">
        <v>87</v>
      </c>
      <c r="F247" s="7">
        <v>0</v>
      </c>
      <c r="G247" s="7">
        <v>0</v>
      </c>
      <c r="H247" s="7">
        <v>0</v>
      </c>
      <c r="I247" s="7">
        <v>1</v>
      </c>
      <c r="J247" s="7">
        <f t="shared" si="7"/>
        <v>1</v>
      </c>
    </row>
    <row r="248" spans="1:10" x14ac:dyDescent="0.35">
      <c r="A248" s="5" t="s">
        <v>552</v>
      </c>
      <c r="B248" s="12" t="str">
        <f t="shared" si="6"/>
        <v>SPA21XXX</v>
      </c>
      <c r="C248" s="5" t="s">
        <v>553</v>
      </c>
      <c r="D248" s="5" t="s">
        <v>87</v>
      </c>
      <c r="F248" s="7">
        <v>0</v>
      </c>
      <c r="G248" s="7">
        <v>0</v>
      </c>
      <c r="H248" s="7">
        <v>0</v>
      </c>
      <c r="I248" s="7">
        <v>3</v>
      </c>
      <c r="J248" s="7">
        <f t="shared" si="7"/>
        <v>3</v>
      </c>
    </row>
    <row r="249" spans="1:10" x14ac:dyDescent="0.35">
      <c r="A249" s="5" t="s">
        <v>554</v>
      </c>
      <c r="B249" s="12" t="str">
        <f t="shared" si="6"/>
        <v>SPA21XXX</v>
      </c>
      <c r="C249" s="5" t="s">
        <v>171</v>
      </c>
      <c r="D249" s="5" t="s">
        <v>87</v>
      </c>
      <c r="F249" s="7">
        <v>0</v>
      </c>
      <c r="G249" s="7">
        <v>0</v>
      </c>
      <c r="H249" s="7">
        <v>0</v>
      </c>
      <c r="I249" s="7">
        <v>1</v>
      </c>
      <c r="J249" s="7">
        <f t="shared" si="7"/>
        <v>1</v>
      </c>
    </row>
    <row r="250" spans="1:10" x14ac:dyDescent="0.35">
      <c r="A250" s="5" t="s">
        <v>555</v>
      </c>
      <c r="B250" s="12" t="str">
        <f t="shared" si="6"/>
        <v>SPA21XXX</v>
      </c>
      <c r="C250" s="5" t="s">
        <v>556</v>
      </c>
      <c r="D250" s="5" t="s">
        <v>87</v>
      </c>
      <c r="F250" s="7">
        <v>0</v>
      </c>
      <c r="G250" s="7">
        <v>0</v>
      </c>
      <c r="H250" s="7">
        <v>0</v>
      </c>
      <c r="I250" s="7">
        <v>3</v>
      </c>
      <c r="J250" s="7">
        <f t="shared" si="7"/>
        <v>3</v>
      </c>
    </row>
    <row r="251" spans="1:10" x14ac:dyDescent="0.35">
      <c r="A251" s="5" t="s">
        <v>557</v>
      </c>
      <c r="B251" s="12" t="str">
        <f t="shared" si="6"/>
        <v>SPA21XXX</v>
      </c>
      <c r="C251" s="5" t="s">
        <v>558</v>
      </c>
      <c r="D251" s="5" t="s">
        <v>87</v>
      </c>
      <c r="F251" s="7">
        <v>0</v>
      </c>
      <c r="G251" s="7">
        <v>0</v>
      </c>
      <c r="H251" s="7">
        <v>0</v>
      </c>
      <c r="I251" s="7">
        <v>3</v>
      </c>
      <c r="J251" s="7">
        <f t="shared" si="7"/>
        <v>3</v>
      </c>
    </row>
    <row r="252" spans="1:10" x14ac:dyDescent="0.35">
      <c r="A252" s="5" t="s">
        <v>559</v>
      </c>
      <c r="B252" s="12" t="str">
        <f t="shared" si="6"/>
        <v>SPA21XXX</v>
      </c>
      <c r="C252" s="5" t="s">
        <v>560</v>
      </c>
      <c r="D252" s="5" t="s">
        <v>87</v>
      </c>
      <c r="F252" s="7">
        <v>0</v>
      </c>
      <c r="G252" s="7">
        <v>0</v>
      </c>
      <c r="H252" s="7">
        <v>0</v>
      </c>
      <c r="I252" s="7">
        <v>1</v>
      </c>
      <c r="J252" s="7">
        <f t="shared" si="7"/>
        <v>1</v>
      </c>
    </row>
    <row r="253" spans="1:10" x14ac:dyDescent="0.35">
      <c r="A253" s="5" t="s">
        <v>561</v>
      </c>
      <c r="B253" s="12" t="str">
        <f t="shared" si="6"/>
        <v>SPA21XXX</v>
      </c>
      <c r="C253" s="5" t="s">
        <v>153</v>
      </c>
      <c r="D253" s="5" t="s">
        <v>87</v>
      </c>
      <c r="F253" s="7">
        <v>0</v>
      </c>
      <c r="G253" s="7">
        <v>0</v>
      </c>
      <c r="H253" s="7">
        <v>0</v>
      </c>
      <c r="I253" s="7">
        <v>1</v>
      </c>
      <c r="J253" s="7">
        <f t="shared" si="7"/>
        <v>1</v>
      </c>
    </row>
    <row r="254" spans="1:10" x14ac:dyDescent="0.35">
      <c r="A254" s="5" t="s">
        <v>562</v>
      </c>
      <c r="B254" s="12" t="str">
        <f t="shared" si="6"/>
        <v>SPA21XXX</v>
      </c>
      <c r="C254" s="5" t="s">
        <v>563</v>
      </c>
      <c r="D254" s="5" t="s">
        <v>87</v>
      </c>
      <c r="F254" s="7">
        <v>0</v>
      </c>
      <c r="G254" s="7">
        <v>0</v>
      </c>
      <c r="H254" s="7">
        <v>0</v>
      </c>
      <c r="I254" s="7">
        <v>1</v>
      </c>
      <c r="J254" s="7">
        <f t="shared" si="7"/>
        <v>1</v>
      </c>
    </row>
    <row r="255" spans="1:10" x14ac:dyDescent="0.35">
      <c r="A255" s="5" t="s">
        <v>564</v>
      </c>
      <c r="B255" s="12" t="str">
        <f t="shared" si="6"/>
        <v>SPA21XXX</v>
      </c>
      <c r="C255" s="5" t="s">
        <v>565</v>
      </c>
      <c r="D255" s="5" t="s">
        <v>87</v>
      </c>
      <c r="F255" s="7">
        <v>0</v>
      </c>
      <c r="G255" s="7">
        <v>0</v>
      </c>
      <c r="H255" s="7">
        <v>0</v>
      </c>
      <c r="I255" s="7">
        <v>1</v>
      </c>
      <c r="J255" s="7">
        <f t="shared" si="7"/>
        <v>1</v>
      </c>
    </row>
    <row r="256" spans="1:10" x14ac:dyDescent="0.35">
      <c r="A256" s="5" t="s">
        <v>566</v>
      </c>
      <c r="B256" s="12" t="str">
        <f t="shared" si="6"/>
        <v>SPA21XXX</v>
      </c>
      <c r="C256" s="5" t="s">
        <v>172</v>
      </c>
      <c r="D256" s="5" t="s">
        <v>87</v>
      </c>
      <c r="F256" s="7">
        <v>0</v>
      </c>
      <c r="G256" s="7">
        <v>0</v>
      </c>
      <c r="H256" s="7">
        <v>0</v>
      </c>
      <c r="I256" s="7">
        <v>1</v>
      </c>
      <c r="J256" s="7">
        <f t="shared" si="7"/>
        <v>1</v>
      </c>
    </row>
    <row r="257" spans="1:10" x14ac:dyDescent="0.35">
      <c r="A257" s="5" t="s">
        <v>567</v>
      </c>
      <c r="B257" s="12" t="str">
        <f t="shared" si="6"/>
        <v>SPA21XXX</v>
      </c>
      <c r="C257" s="5" t="s">
        <v>568</v>
      </c>
      <c r="D257" s="5" t="s">
        <v>87</v>
      </c>
      <c r="F257" s="7">
        <v>0</v>
      </c>
      <c r="G257" s="7">
        <v>0</v>
      </c>
      <c r="H257" s="7">
        <v>0</v>
      </c>
      <c r="I257" s="7">
        <v>2</v>
      </c>
      <c r="J257" s="7">
        <f t="shared" si="7"/>
        <v>2</v>
      </c>
    </row>
    <row r="258" spans="1:10" x14ac:dyDescent="0.35">
      <c r="A258" s="5" t="s">
        <v>569</v>
      </c>
      <c r="B258" s="12" t="str">
        <f t="shared" si="6"/>
        <v>SPA21XXX</v>
      </c>
      <c r="C258" s="5" t="s">
        <v>149</v>
      </c>
      <c r="D258" s="5" t="s">
        <v>87</v>
      </c>
      <c r="F258" s="7">
        <v>0</v>
      </c>
      <c r="G258" s="7">
        <v>0</v>
      </c>
      <c r="H258" s="7">
        <v>0</v>
      </c>
      <c r="I258" s="7">
        <v>1</v>
      </c>
      <c r="J258" s="7">
        <f t="shared" si="7"/>
        <v>1</v>
      </c>
    </row>
    <row r="259" spans="1:10" x14ac:dyDescent="0.35">
      <c r="A259" s="5" t="s">
        <v>570</v>
      </c>
      <c r="B259" s="12" t="str">
        <f t="shared" ref="B259:B322" si="8">REPLACE(A259,6,3,"XXX")</f>
        <v>SPA21XXX</v>
      </c>
      <c r="C259" s="5" t="s">
        <v>571</v>
      </c>
      <c r="D259" s="5" t="s">
        <v>87</v>
      </c>
      <c r="F259" s="7">
        <v>0</v>
      </c>
      <c r="G259" s="7">
        <v>0</v>
      </c>
      <c r="H259" s="7">
        <v>0</v>
      </c>
      <c r="I259" s="7">
        <v>1</v>
      </c>
      <c r="J259" s="7">
        <f t="shared" ref="J259:J322" si="9">F259+G259+H259+I259</f>
        <v>1</v>
      </c>
    </row>
    <row r="260" spans="1:10" x14ac:dyDescent="0.35">
      <c r="A260" s="5" t="s">
        <v>572</v>
      </c>
      <c r="B260" s="12" t="str">
        <f t="shared" si="8"/>
        <v>SPA21XXX</v>
      </c>
      <c r="C260" s="5" t="s">
        <v>573</v>
      </c>
      <c r="D260" s="5" t="s">
        <v>87</v>
      </c>
      <c r="F260" s="7">
        <v>0</v>
      </c>
      <c r="G260" s="7">
        <v>0</v>
      </c>
      <c r="H260" s="7">
        <v>0</v>
      </c>
      <c r="I260" s="7">
        <v>1</v>
      </c>
      <c r="J260" s="7">
        <f t="shared" si="9"/>
        <v>1</v>
      </c>
    </row>
    <row r="261" spans="1:10" x14ac:dyDescent="0.35">
      <c r="A261" s="5" t="s">
        <v>574</v>
      </c>
      <c r="B261" s="12" t="str">
        <f t="shared" si="8"/>
        <v>SPA21XXX</v>
      </c>
      <c r="C261" s="5" t="s">
        <v>575</v>
      </c>
      <c r="D261" s="5" t="s">
        <v>87</v>
      </c>
      <c r="F261" s="7">
        <v>0</v>
      </c>
      <c r="G261" s="7">
        <v>0</v>
      </c>
      <c r="H261" s="7">
        <v>0</v>
      </c>
      <c r="I261" s="7">
        <v>1</v>
      </c>
      <c r="J261" s="7">
        <f t="shared" si="9"/>
        <v>1</v>
      </c>
    </row>
    <row r="262" spans="1:10" x14ac:dyDescent="0.35">
      <c r="A262" s="5" t="s">
        <v>576</v>
      </c>
      <c r="B262" s="12" t="str">
        <f t="shared" si="8"/>
        <v>SPA21XXX</v>
      </c>
      <c r="C262" s="5" t="s">
        <v>577</v>
      </c>
      <c r="D262" s="5" t="s">
        <v>87</v>
      </c>
      <c r="F262" s="7">
        <v>0</v>
      </c>
      <c r="G262" s="7">
        <v>0</v>
      </c>
      <c r="H262" s="7">
        <v>0</v>
      </c>
      <c r="I262" s="7">
        <v>1</v>
      </c>
      <c r="J262" s="7">
        <f t="shared" si="9"/>
        <v>1</v>
      </c>
    </row>
    <row r="263" spans="1:10" x14ac:dyDescent="0.35">
      <c r="A263" s="5" t="s">
        <v>578</v>
      </c>
      <c r="B263" s="12" t="str">
        <f t="shared" si="8"/>
        <v>SPA21XXX</v>
      </c>
      <c r="C263" s="5" t="s">
        <v>579</v>
      </c>
      <c r="D263" s="5" t="s">
        <v>87</v>
      </c>
      <c r="F263" s="7">
        <v>0</v>
      </c>
      <c r="G263" s="7">
        <v>0</v>
      </c>
      <c r="H263" s="7">
        <v>0</v>
      </c>
      <c r="I263" s="7">
        <v>1</v>
      </c>
      <c r="J263" s="7">
        <f t="shared" si="9"/>
        <v>1</v>
      </c>
    </row>
    <row r="264" spans="1:10" x14ac:dyDescent="0.35">
      <c r="A264" s="5" t="s">
        <v>580</v>
      </c>
      <c r="B264" s="12" t="str">
        <f t="shared" si="8"/>
        <v>SPA21XXX</v>
      </c>
      <c r="C264" s="5" t="s">
        <v>581</v>
      </c>
      <c r="D264" s="5" t="s">
        <v>87</v>
      </c>
      <c r="F264" s="7">
        <v>0</v>
      </c>
      <c r="G264" s="7">
        <v>0</v>
      </c>
      <c r="H264" s="7">
        <v>0</v>
      </c>
      <c r="I264" s="7">
        <v>2</v>
      </c>
      <c r="J264" s="7">
        <f t="shared" si="9"/>
        <v>2</v>
      </c>
    </row>
    <row r="265" spans="1:10" x14ac:dyDescent="0.35">
      <c r="A265" s="5" t="s">
        <v>582</v>
      </c>
      <c r="B265" s="12" t="str">
        <f t="shared" si="8"/>
        <v>SPA21XXX</v>
      </c>
      <c r="C265" s="5" t="s">
        <v>175</v>
      </c>
      <c r="D265" s="5" t="s">
        <v>87</v>
      </c>
      <c r="F265" s="7">
        <v>0</v>
      </c>
      <c r="G265" s="7">
        <v>0</v>
      </c>
      <c r="H265" s="7">
        <v>0</v>
      </c>
      <c r="I265" s="7">
        <v>1</v>
      </c>
      <c r="J265" s="7">
        <f t="shared" si="9"/>
        <v>1</v>
      </c>
    </row>
    <row r="266" spans="1:10" x14ac:dyDescent="0.35">
      <c r="A266" s="5" t="s">
        <v>583</v>
      </c>
      <c r="B266" s="12" t="str">
        <f t="shared" si="8"/>
        <v>SPA21XXX</v>
      </c>
      <c r="C266" s="5" t="s">
        <v>584</v>
      </c>
      <c r="D266" s="5" t="s">
        <v>87</v>
      </c>
      <c r="F266" s="7">
        <v>0</v>
      </c>
      <c r="G266" s="7">
        <v>0</v>
      </c>
      <c r="H266" s="7">
        <v>0</v>
      </c>
      <c r="I266" s="7">
        <v>1</v>
      </c>
      <c r="J266" s="7">
        <f t="shared" si="9"/>
        <v>1</v>
      </c>
    </row>
    <row r="267" spans="1:10" x14ac:dyDescent="0.35">
      <c r="A267" s="5" t="s">
        <v>585</v>
      </c>
      <c r="B267" s="12" t="str">
        <f t="shared" si="8"/>
        <v>SPA21XXX</v>
      </c>
      <c r="C267" s="5" t="s">
        <v>586</v>
      </c>
      <c r="D267" s="5" t="s">
        <v>87</v>
      </c>
      <c r="F267" s="7">
        <v>0</v>
      </c>
      <c r="G267" s="7">
        <v>0</v>
      </c>
      <c r="H267" s="7">
        <v>0</v>
      </c>
      <c r="I267" s="7">
        <v>1</v>
      </c>
      <c r="J267" s="7">
        <f t="shared" si="9"/>
        <v>1</v>
      </c>
    </row>
    <row r="268" spans="1:10" x14ac:dyDescent="0.35">
      <c r="A268" s="5" t="s">
        <v>587</v>
      </c>
      <c r="B268" s="12" t="str">
        <f t="shared" si="8"/>
        <v>SPA21XXX</v>
      </c>
      <c r="C268" s="5" t="s">
        <v>588</v>
      </c>
      <c r="D268" s="5" t="s">
        <v>87</v>
      </c>
      <c r="F268" s="7">
        <v>0</v>
      </c>
      <c r="G268" s="7">
        <v>0</v>
      </c>
      <c r="H268" s="7">
        <v>0</v>
      </c>
      <c r="I268" s="7">
        <v>1</v>
      </c>
      <c r="J268" s="7">
        <f t="shared" si="9"/>
        <v>1</v>
      </c>
    </row>
    <row r="269" spans="1:10" x14ac:dyDescent="0.35">
      <c r="A269" s="5" t="s">
        <v>589</v>
      </c>
      <c r="B269" s="12" t="str">
        <f t="shared" si="8"/>
        <v>SPA21XXX</v>
      </c>
      <c r="C269" s="5" t="s">
        <v>590</v>
      </c>
      <c r="D269" s="5" t="s">
        <v>87</v>
      </c>
      <c r="F269" s="7">
        <v>0</v>
      </c>
      <c r="G269" s="7">
        <v>0</v>
      </c>
      <c r="H269" s="7">
        <v>0</v>
      </c>
      <c r="I269" s="7">
        <v>1</v>
      </c>
      <c r="J269" s="7">
        <f t="shared" si="9"/>
        <v>1</v>
      </c>
    </row>
    <row r="270" spans="1:10" x14ac:dyDescent="0.35">
      <c r="A270" s="5" t="s">
        <v>591</v>
      </c>
      <c r="B270" s="12" t="str">
        <f t="shared" si="8"/>
        <v>SPA21XXX</v>
      </c>
      <c r="C270" s="5" t="s">
        <v>176</v>
      </c>
      <c r="D270" s="5" t="s">
        <v>87</v>
      </c>
      <c r="F270" s="7">
        <v>0</v>
      </c>
      <c r="G270" s="7">
        <v>0</v>
      </c>
      <c r="H270" s="7">
        <v>0</v>
      </c>
      <c r="I270" s="7">
        <v>1</v>
      </c>
      <c r="J270" s="7">
        <f t="shared" si="9"/>
        <v>1</v>
      </c>
    </row>
    <row r="271" spans="1:10" x14ac:dyDescent="0.35">
      <c r="A271" s="5" t="s">
        <v>592</v>
      </c>
      <c r="B271" s="12" t="str">
        <f t="shared" si="8"/>
        <v>SPA21XXX</v>
      </c>
      <c r="C271" s="5" t="s">
        <v>593</v>
      </c>
      <c r="D271" s="5" t="s">
        <v>87</v>
      </c>
      <c r="F271" s="7">
        <v>0</v>
      </c>
      <c r="G271" s="7">
        <v>0</v>
      </c>
      <c r="H271" s="7">
        <v>0</v>
      </c>
      <c r="I271" s="7">
        <v>1</v>
      </c>
      <c r="J271" s="7">
        <f t="shared" si="9"/>
        <v>1</v>
      </c>
    </row>
    <row r="272" spans="1:10" x14ac:dyDescent="0.35">
      <c r="A272" s="5" t="s">
        <v>594</v>
      </c>
      <c r="B272" s="12" t="str">
        <f t="shared" si="8"/>
        <v>SPA21XXX</v>
      </c>
      <c r="C272" s="5" t="s">
        <v>595</v>
      </c>
      <c r="D272" s="5" t="s">
        <v>87</v>
      </c>
      <c r="F272" s="7">
        <v>0</v>
      </c>
      <c r="G272" s="7">
        <v>0</v>
      </c>
      <c r="H272" s="7">
        <v>0</v>
      </c>
      <c r="I272" s="7">
        <v>1</v>
      </c>
      <c r="J272" s="7">
        <f t="shared" si="9"/>
        <v>1</v>
      </c>
    </row>
    <row r="273" spans="1:10" x14ac:dyDescent="0.35">
      <c r="A273" s="5" t="s">
        <v>596</v>
      </c>
      <c r="B273" s="12" t="str">
        <f t="shared" si="8"/>
        <v>SPA21XXX</v>
      </c>
      <c r="C273" s="5" t="s">
        <v>597</v>
      </c>
      <c r="D273" s="5" t="s">
        <v>87</v>
      </c>
      <c r="F273" s="7">
        <v>0</v>
      </c>
      <c r="G273" s="7">
        <v>0</v>
      </c>
      <c r="H273" s="7">
        <v>0</v>
      </c>
      <c r="I273" s="7">
        <v>1</v>
      </c>
      <c r="J273" s="7">
        <f t="shared" si="9"/>
        <v>1</v>
      </c>
    </row>
    <row r="274" spans="1:10" x14ac:dyDescent="0.35">
      <c r="A274" s="5" t="s">
        <v>598</v>
      </c>
      <c r="B274" s="12" t="str">
        <f t="shared" si="8"/>
        <v>SPA21XXX</v>
      </c>
      <c r="C274" s="5" t="s">
        <v>177</v>
      </c>
      <c r="D274" s="5" t="s">
        <v>87</v>
      </c>
      <c r="F274" s="7">
        <v>0</v>
      </c>
      <c r="G274" s="7">
        <v>0</v>
      </c>
      <c r="H274" s="7">
        <v>0</v>
      </c>
      <c r="I274" s="7">
        <v>6</v>
      </c>
      <c r="J274" s="7">
        <f t="shared" si="9"/>
        <v>6</v>
      </c>
    </row>
    <row r="275" spans="1:10" x14ac:dyDescent="0.35">
      <c r="A275" s="5" t="s">
        <v>599</v>
      </c>
      <c r="B275" s="12" t="str">
        <f t="shared" si="8"/>
        <v>SPA21XXX</v>
      </c>
      <c r="C275" s="5" t="s">
        <v>600</v>
      </c>
      <c r="D275" s="5" t="s">
        <v>87</v>
      </c>
      <c r="F275" s="7">
        <v>0</v>
      </c>
      <c r="G275" s="7">
        <v>0</v>
      </c>
      <c r="H275" s="7">
        <v>0</v>
      </c>
      <c r="I275" s="7">
        <v>1</v>
      </c>
      <c r="J275" s="7">
        <f t="shared" si="9"/>
        <v>1</v>
      </c>
    </row>
    <row r="276" spans="1:10" x14ac:dyDescent="0.35">
      <c r="A276" s="5" t="s">
        <v>601</v>
      </c>
      <c r="B276" s="12" t="str">
        <f t="shared" si="8"/>
        <v>SPA21XXX</v>
      </c>
      <c r="C276" s="5" t="s">
        <v>602</v>
      </c>
      <c r="D276" s="5" t="s">
        <v>87</v>
      </c>
      <c r="F276" s="7">
        <v>0</v>
      </c>
      <c r="G276" s="7">
        <v>0</v>
      </c>
      <c r="H276" s="7">
        <v>0</v>
      </c>
      <c r="I276" s="7">
        <v>5</v>
      </c>
      <c r="J276" s="7">
        <f t="shared" si="9"/>
        <v>5</v>
      </c>
    </row>
    <row r="277" spans="1:10" x14ac:dyDescent="0.35">
      <c r="A277" s="5" t="s">
        <v>603</v>
      </c>
      <c r="B277" s="12" t="str">
        <f t="shared" si="8"/>
        <v>SPA21XXX</v>
      </c>
      <c r="C277" s="5" t="s">
        <v>200</v>
      </c>
      <c r="D277" s="5" t="s">
        <v>87</v>
      </c>
      <c r="F277" s="7">
        <v>0</v>
      </c>
      <c r="G277" s="7">
        <v>0</v>
      </c>
      <c r="H277" s="7">
        <v>0</v>
      </c>
      <c r="I277" s="7">
        <v>1</v>
      </c>
      <c r="J277" s="7">
        <f t="shared" si="9"/>
        <v>1</v>
      </c>
    </row>
    <row r="278" spans="1:10" x14ac:dyDescent="0.35">
      <c r="A278" s="5" t="s">
        <v>604</v>
      </c>
      <c r="B278" s="12" t="str">
        <f t="shared" si="8"/>
        <v>SPA21XXX</v>
      </c>
      <c r="C278" s="5" t="s">
        <v>178</v>
      </c>
      <c r="D278" s="5" t="s">
        <v>87</v>
      </c>
      <c r="F278" s="7">
        <v>0</v>
      </c>
      <c r="G278" s="7">
        <v>0</v>
      </c>
      <c r="H278" s="7">
        <v>0</v>
      </c>
      <c r="I278" s="7">
        <v>1</v>
      </c>
      <c r="J278" s="7">
        <f t="shared" si="9"/>
        <v>1</v>
      </c>
    </row>
    <row r="279" spans="1:10" x14ac:dyDescent="0.35">
      <c r="A279" s="5" t="s">
        <v>605</v>
      </c>
      <c r="B279" s="12" t="str">
        <f t="shared" si="8"/>
        <v>SPA21XXX</v>
      </c>
      <c r="C279" s="5" t="s">
        <v>606</v>
      </c>
      <c r="D279" s="5" t="s">
        <v>87</v>
      </c>
      <c r="F279" s="7">
        <v>0</v>
      </c>
      <c r="G279" s="7">
        <v>0</v>
      </c>
      <c r="H279" s="7">
        <v>0</v>
      </c>
      <c r="I279" s="7">
        <v>1</v>
      </c>
      <c r="J279" s="7">
        <f t="shared" si="9"/>
        <v>1</v>
      </c>
    </row>
    <row r="280" spans="1:10" x14ac:dyDescent="0.35">
      <c r="A280" s="5" t="s">
        <v>607</v>
      </c>
      <c r="B280" s="12" t="str">
        <f t="shared" si="8"/>
        <v>SPA21XXX</v>
      </c>
      <c r="C280" s="5" t="s">
        <v>179</v>
      </c>
      <c r="D280" s="5" t="s">
        <v>87</v>
      </c>
      <c r="F280" s="7">
        <v>0</v>
      </c>
      <c r="G280" s="7">
        <v>0</v>
      </c>
      <c r="H280" s="7">
        <v>0</v>
      </c>
      <c r="I280" s="7">
        <v>1</v>
      </c>
      <c r="J280" s="7">
        <f t="shared" si="9"/>
        <v>1</v>
      </c>
    </row>
    <row r="281" spans="1:10" x14ac:dyDescent="0.35">
      <c r="A281" s="5" t="s">
        <v>608</v>
      </c>
      <c r="B281" s="12" t="str">
        <f t="shared" si="8"/>
        <v>SPA21XXX</v>
      </c>
      <c r="C281" s="5" t="s">
        <v>180</v>
      </c>
      <c r="D281" s="5" t="s">
        <v>87</v>
      </c>
      <c r="F281" s="7">
        <v>0</v>
      </c>
      <c r="G281" s="7">
        <v>0</v>
      </c>
      <c r="H281" s="7">
        <v>0</v>
      </c>
      <c r="I281" s="7">
        <v>1</v>
      </c>
      <c r="J281" s="7">
        <f t="shared" si="9"/>
        <v>1</v>
      </c>
    </row>
    <row r="282" spans="1:10" x14ac:dyDescent="0.35">
      <c r="A282" s="5" t="s">
        <v>609</v>
      </c>
      <c r="B282" s="12" t="str">
        <f t="shared" si="8"/>
        <v>SPA21XXX</v>
      </c>
      <c r="C282" s="5" t="s">
        <v>181</v>
      </c>
      <c r="D282" s="5" t="s">
        <v>87</v>
      </c>
      <c r="F282" s="7">
        <v>0</v>
      </c>
      <c r="G282" s="7">
        <v>0</v>
      </c>
      <c r="H282" s="7">
        <v>0</v>
      </c>
      <c r="I282" s="7">
        <v>1</v>
      </c>
      <c r="J282" s="7">
        <f t="shared" si="9"/>
        <v>1</v>
      </c>
    </row>
    <row r="283" spans="1:10" x14ac:dyDescent="0.35">
      <c r="A283" s="5" t="s">
        <v>610</v>
      </c>
      <c r="B283" s="12" t="str">
        <f t="shared" si="8"/>
        <v>SPA21XXX</v>
      </c>
      <c r="C283" s="5" t="s">
        <v>182</v>
      </c>
      <c r="D283" s="5" t="s">
        <v>87</v>
      </c>
      <c r="F283" s="7">
        <v>0</v>
      </c>
      <c r="G283" s="7">
        <v>0</v>
      </c>
      <c r="H283" s="7">
        <v>0</v>
      </c>
      <c r="I283" s="7">
        <v>1</v>
      </c>
      <c r="J283" s="7">
        <f t="shared" si="9"/>
        <v>1</v>
      </c>
    </row>
    <row r="284" spans="1:10" x14ac:dyDescent="0.35">
      <c r="A284" s="5" t="s">
        <v>611</v>
      </c>
      <c r="B284" s="12" t="str">
        <f t="shared" si="8"/>
        <v>SPA21XXX</v>
      </c>
      <c r="C284" s="5" t="s">
        <v>183</v>
      </c>
      <c r="D284" s="5" t="s">
        <v>87</v>
      </c>
      <c r="F284" s="7">
        <v>0</v>
      </c>
      <c r="G284" s="7">
        <v>0</v>
      </c>
      <c r="H284" s="7">
        <v>0</v>
      </c>
      <c r="I284" s="7">
        <v>1</v>
      </c>
      <c r="J284" s="7">
        <f t="shared" si="9"/>
        <v>1</v>
      </c>
    </row>
    <row r="285" spans="1:10" x14ac:dyDescent="0.35">
      <c r="A285" s="5" t="s">
        <v>612</v>
      </c>
      <c r="B285" s="12" t="str">
        <f t="shared" si="8"/>
        <v>SPA21XXX</v>
      </c>
      <c r="C285" s="5" t="s">
        <v>184</v>
      </c>
      <c r="D285" s="5" t="s">
        <v>87</v>
      </c>
      <c r="F285" s="7">
        <v>0</v>
      </c>
      <c r="G285" s="7">
        <v>0</v>
      </c>
      <c r="H285" s="7">
        <v>0</v>
      </c>
      <c r="I285" s="7">
        <v>1</v>
      </c>
      <c r="J285" s="7">
        <f t="shared" si="9"/>
        <v>1</v>
      </c>
    </row>
    <row r="286" spans="1:10" x14ac:dyDescent="0.35">
      <c r="A286" s="5" t="s">
        <v>613</v>
      </c>
      <c r="B286" s="12" t="str">
        <f t="shared" si="8"/>
        <v>SPA21XXX</v>
      </c>
      <c r="C286" s="5" t="s">
        <v>614</v>
      </c>
      <c r="D286" s="5" t="s">
        <v>87</v>
      </c>
      <c r="F286" s="7">
        <v>0</v>
      </c>
      <c r="G286" s="7">
        <v>0</v>
      </c>
      <c r="H286" s="7">
        <v>0</v>
      </c>
      <c r="I286" s="7">
        <v>1</v>
      </c>
      <c r="J286" s="7">
        <f t="shared" si="9"/>
        <v>1</v>
      </c>
    </row>
    <row r="287" spans="1:10" x14ac:dyDescent="0.35">
      <c r="A287" s="5" t="s">
        <v>615</v>
      </c>
      <c r="B287" s="12" t="str">
        <f t="shared" si="8"/>
        <v>SPA21XXX</v>
      </c>
      <c r="C287" s="5" t="s">
        <v>185</v>
      </c>
      <c r="D287" s="5" t="s">
        <v>87</v>
      </c>
      <c r="F287" s="7">
        <v>0</v>
      </c>
      <c r="G287" s="7">
        <v>0</v>
      </c>
      <c r="H287" s="7">
        <v>0</v>
      </c>
      <c r="I287" s="7">
        <v>1</v>
      </c>
      <c r="J287" s="7">
        <f t="shared" si="9"/>
        <v>1</v>
      </c>
    </row>
    <row r="288" spans="1:10" x14ac:dyDescent="0.35">
      <c r="A288" s="5" t="s">
        <v>616</v>
      </c>
      <c r="B288" s="12" t="str">
        <f t="shared" si="8"/>
        <v>SPA21XXX</v>
      </c>
      <c r="C288" s="5" t="s">
        <v>206</v>
      </c>
      <c r="D288" s="5" t="s">
        <v>87</v>
      </c>
      <c r="F288" s="7">
        <v>0</v>
      </c>
      <c r="G288" s="7">
        <v>0</v>
      </c>
      <c r="H288" s="7">
        <v>0</v>
      </c>
      <c r="I288" s="7">
        <v>9</v>
      </c>
      <c r="J288" s="7">
        <f t="shared" si="9"/>
        <v>9</v>
      </c>
    </row>
    <row r="289" spans="1:10" x14ac:dyDescent="0.35">
      <c r="A289" s="5" t="s">
        <v>617</v>
      </c>
      <c r="B289" s="12" t="str">
        <f t="shared" si="8"/>
        <v>SPA21XXX</v>
      </c>
      <c r="C289" s="5" t="s">
        <v>186</v>
      </c>
      <c r="D289" s="5" t="s">
        <v>87</v>
      </c>
      <c r="F289" s="7">
        <v>0</v>
      </c>
      <c r="G289" s="7">
        <v>0</v>
      </c>
      <c r="H289" s="7">
        <v>0</v>
      </c>
      <c r="I289" s="7">
        <v>1</v>
      </c>
      <c r="J289" s="7">
        <f t="shared" si="9"/>
        <v>1</v>
      </c>
    </row>
    <row r="290" spans="1:10" x14ac:dyDescent="0.35">
      <c r="A290" s="5" t="s">
        <v>618</v>
      </c>
      <c r="B290" s="12" t="str">
        <f t="shared" si="8"/>
        <v>SPA21XXX</v>
      </c>
      <c r="C290" s="5" t="s">
        <v>619</v>
      </c>
      <c r="D290" s="5" t="s">
        <v>87</v>
      </c>
      <c r="F290" s="7">
        <v>0</v>
      </c>
      <c r="G290" s="7">
        <v>0</v>
      </c>
      <c r="H290" s="7">
        <v>0</v>
      </c>
      <c r="I290" s="7">
        <v>1</v>
      </c>
      <c r="J290" s="7">
        <f t="shared" si="9"/>
        <v>1</v>
      </c>
    </row>
    <row r="291" spans="1:10" x14ac:dyDescent="0.35">
      <c r="A291" s="5" t="s">
        <v>620</v>
      </c>
      <c r="B291" s="12" t="str">
        <f t="shared" si="8"/>
        <v>SPA21XXX</v>
      </c>
      <c r="C291" s="5" t="s">
        <v>621</v>
      </c>
      <c r="D291" s="5" t="s">
        <v>87</v>
      </c>
      <c r="F291" s="7">
        <v>0</v>
      </c>
      <c r="G291" s="7">
        <v>0</v>
      </c>
      <c r="H291" s="7">
        <v>0</v>
      </c>
      <c r="I291" s="7">
        <v>9</v>
      </c>
      <c r="J291" s="7">
        <f t="shared" si="9"/>
        <v>9</v>
      </c>
    </row>
    <row r="292" spans="1:10" x14ac:dyDescent="0.35">
      <c r="A292" s="5" t="s">
        <v>622</v>
      </c>
      <c r="B292" s="12" t="str">
        <f t="shared" si="8"/>
        <v>SPA21XXX</v>
      </c>
      <c r="C292" s="5" t="s">
        <v>623</v>
      </c>
      <c r="D292" s="5" t="s">
        <v>87</v>
      </c>
      <c r="F292" s="7">
        <v>0</v>
      </c>
      <c r="G292" s="7">
        <v>0</v>
      </c>
      <c r="H292" s="7">
        <v>0</v>
      </c>
      <c r="I292" s="7">
        <v>1</v>
      </c>
      <c r="J292" s="7">
        <f t="shared" si="9"/>
        <v>1</v>
      </c>
    </row>
    <row r="293" spans="1:10" x14ac:dyDescent="0.35">
      <c r="A293" s="5" t="s">
        <v>624</v>
      </c>
      <c r="B293" s="12" t="str">
        <f t="shared" si="8"/>
        <v>SPA21XXX</v>
      </c>
      <c r="C293" s="5" t="s">
        <v>625</v>
      </c>
      <c r="D293" s="5" t="s">
        <v>87</v>
      </c>
      <c r="F293" s="7">
        <v>0</v>
      </c>
      <c r="G293" s="7">
        <v>0</v>
      </c>
      <c r="H293" s="7">
        <v>0</v>
      </c>
      <c r="I293" s="7">
        <v>1</v>
      </c>
      <c r="J293" s="7">
        <f t="shared" si="9"/>
        <v>1</v>
      </c>
    </row>
    <row r="294" spans="1:10" x14ac:dyDescent="0.35">
      <c r="A294" s="5" t="s">
        <v>626</v>
      </c>
      <c r="B294" s="12" t="str">
        <f t="shared" si="8"/>
        <v>SPA21XXX</v>
      </c>
      <c r="C294" s="5" t="s">
        <v>627</v>
      </c>
      <c r="D294" s="5" t="s">
        <v>87</v>
      </c>
      <c r="F294" s="7">
        <v>0</v>
      </c>
      <c r="G294" s="7">
        <v>0</v>
      </c>
      <c r="H294" s="7">
        <v>0</v>
      </c>
      <c r="I294" s="7">
        <v>1</v>
      </c>
      <c r="J294" s="7">
        <f t="shared" si="9"/>
        <v>1</v>
      </c>
    </row>
    <row r="295" spans="1:10" x14ac:dyDescent="0.35">
      <c r="A295" s="5" t="s">
        <v>628</v>
      </c>
      <c r="B295" s="12" t="str">
        <f t="shared" si="8"/>
        <v>SPA21XXX</v>
      </c>
      <c r="C295" s="5" t="s">
        <v>629</v>
      </c>
      <c r="D295" s="5" t="s">
        <v>87</v>
      </c>
      <c r="F295" s="7">
        <v>0</v>
      </c>
      <c r="G295" s="7">
        <v>0</v>
      </c>
      <c r="H295" s="7">
        <v>0</v>
      </c>
      <c r="I295" s="7">
        <v>1</v>
      </c>
      <c r="J295" s="7">
        <f t="shared" si="9"/>
        <v>1</v>
      </c>
    </row>
    <row r="296" spans="1:10" x14ac:dyDescent="0.35">
      <c r="A296" s="5" t="s">
        <v>630</v>
      </c>
      <c r="B296" s="12" t="str">
        <f t="shared" si="8"/>
        <v>SPA21XXX</v>
      </c>
      <c r="C296" s="5" t="s">
        <v>188</v>
      </c>
      <c r="D296" s="5" t="s">
        <v>87</v>
      </c>
      <c r="F296" s="7">
        <v>0</v>
      </c>
      <c r="G296" s="7">
        <v>0</v>
      </c>
      <c r="H296" s="7">
        <v>0</v>
      </c>
      <c r="I296" s="7">
        <v>1</v>
      </c>
      <c r="J296" s="7">
        <f t="shared" si="9"/>
        <v>1</v>
      </c>
    </row>
    <row r="297" spans="1:10" x14ac:dyDescent="0.35">
      <c r="A297" s="5" t="s">
        <v>631</v>
      </c>
      <c r="B297" s="12" t="str">
        <f t="shared" si="8"/>
        <v>SPA21XXX</v>
      </c>
      <c r="C297" s="5" t="s">
        <v>189</v>
      </c>
      <c r="D297" s="5" t="s">
        <v>87</v>
      </c>
      <c r="F297" s="7">
        <v>0</v>
      </c>
      <c r="G297" s="7">
        <v>0</v>
      </c>
      <c r="H297" s="7">
        <v>0</v>
      </c>
      <c r="I297" s="7">
        <v>1</v>
      </c>
      <c r="J297" s="7">
        <f t="shared" si="9"/>
        <v>1</v>
      </c>
    </row>
    <row r="298" spans="1:10" x14ac:dyDescent="0.35">
      <c r="A298" s="5" t="s">
        <v>632</v>
      </c>
      <c r="B298" s="12" t="str">
        <f t="shared" si="8"/>
        <v>SPA21XXX</v>
      </c>
      <c r="C298" s="5" t="s">
        <v>633</v>
      </c>
      <c r="D298" s="5" t="s">
        <v>87</v>
      </c>
      <c r="F298" s="7">
        <v>0</v>
      </c>
      <c r="G298" s="7">
        <v>0</v>
      </c>
      <c r="H298" s="7">
        <v>0</v>
      </c>
      <c r="I298" s="7">
        <v>1</v>
      </c>
      <c r="J298" s="7">
        <f t="shared" si="9"/>
        <v>1</v>
      </c>
    </row>
    <row r="299" spans="1:10" x14ac:dyDescent="0.35">
      <c r="A299" s="5" t="s">
        <v>634</v>
      </c>
      <c r="B299" s="12" t="str">
        <f t="shared" si="8"/>
        <v>SPA21XXX</v>
      </c>
      <c r="C299" s="5" t="s">
        <v>635</v>
      </c>
      <c r="D299" s="5" t="s">
        <v>87</v>
      </c>
      <c r="F299" s="7">
        <v>0</v>
      </c>
      <c r="G299" s="7">
        <v>0</v>
      </c>
      <c r="H299" s="7">
        <v>0</v>
      </c>
      <c r="I299" s="7">
        <v>1</v>
      </c>
      <c r="J299" s="7">
        <f t="shared" si="9"/>
        <v>1</v>
      </c>
    </row>
    <row r="300" spans="1:10" x14ac:dyDescent="0.35">
      <c r="A300" s="5" t="s">
        <v>636</v>
      </c>
      <c r="B300" s="12" t="str">
        <f t="shared" si="8"/>
        <v>SPA21XXX</v>
      </c>
      <c r="C300" s="5" t="s">
        <v>637</v>
      </c>
      <c r="D300" s="5" t="s">
        <v>87</v>
      </c>
      <c r="F300" s="7">
        <v>0</v>
      </c>
      <c r="G300" s="7">
        <v>0</v>
      </c>
      <c r="H300" s="7">
        <v>0</v>
      </c>
      <c r="I300" s="7">
        <v>1</v>
      </c>
      <c r="J300" s="7">
        <f t="shared" si="9"/>
        <v>1</v>
      </c>
    </row>
    <row r="301" spans="1:10" x14ac:dyDescent="0.35">
      <c r="A301" s="5" t="s">
        <v>638</v>
      </c>
      <c r="B301" s="12" t="str">
        <f t="shared" si="8"/>
        <v>SPA21XXX</v>
      </c>
      <c r="C301" s="5" t="s">
        <v>639</v>
      </c>
      <c r="D301" s="5" t="s">
        <v>87</v>
      </c>
      <c r="F301" s="7">
        <v>0</v>
      </c>
      <c r="G301" s="7">
        <v>0</v>
      </c>
      <c r="H301" s="7">
        <v>0</v>
      </c>
      <c r="I301" s="7">
        <v>1</v>
      </c>
      <c r="J301" s="7">
        <f t="shared" si="9"/>
        <v>1</v>
      </c>
    </row>
    <row r="302" spans="1:10" x14ac:dyDescent="0.35">
      <c r="A302" s="5" t="s">
        <v>640</v>
      </c>
      <c r="B302" s="12" t="str">
        <f t="shared" si="8"/>
        <v>SPA21XXX</v>
      </c>
      <c r="C302" s="5" t="s">
        <v>641</v>
      </c>
      <c r="D302" s="5" t="s">
        <v>87</v>
      </c>
      <c r="F302" s="7">
        <v>0</v>
      </c>
      <c r="G302" s="7">
        <v>0</v>
      </c>
      <c r="H302" s="7">
        <v>0</v>
      </c>
      <c r="I302" s="7">
        <v>1</v>
      </c>
      <c r="J302" s="7">
        <f t="shared" si="9"/>
        <v>1</v>
      </c>
    </row>
    <row r="303" spans="1:10" x14ac:dyDescent="0.35">
      <c r="A303" s="5" t="s">
        <v>642</v>
      </c>
      <c r="B303" s="12" t="str">
        <f t="shared" si="8"/>
        <v>SPA21XXX</v>
      </c>
      <c r="C303" s="5" t="s">
        <v>643</v>
      </c>
      <c r="D303" s="5" t="s">
        <v>87</v>
      </c>
      <c r="F303" s="7">
        <v>0</v>
      </c>
      <c r="G303" s="7">
        <v>0</v>
      </c>
      <c r="H303" s="7">
        <v>0</v>
      </c>
      <c r="I303" s="7">
        <v>1</v>
      </c>
      <c r="J303" s="7">
        <f t="shared" si="9"/>
        <v>1</v>
      </c>
    </row>
    <row r="304" spans="1:10" x14ac:dyDescent="0.35">
      <c r="A304" s="5" t="s">
        <v>644</v>
      </c>
      <c r="B304" s="12" t="str">
        <f t="shared" si="8"/>
        <v>SPA21XXX</v>
      </c>
      <c r="C304" s="5" t="s">
        <v>190</v>
      </c>
      <c r="D304" s="5" t="s">
        <v>87</v>
      </c>
      <c r="F304" s="7">
        <v>0</v>
      </c>
      <c r="G304" s="7">
        <v>0</v>
      </c>
      <c r="H304" s="7">
        <v>0</v>
      </c>
      <c r="I304" s="7">
        <v>1</v>
      </c>
      <c r="J304" s="7">
        <f t="shared" si="9"/>
        <v>1</v>
      </c>
    </row>
    <row r="305" spans="1:10" x14ac:dyDescent="0.35">
      <c r="A305" s="5" t="s">
        <v>645</v>
      </c>
      <c r="B305" s="12" t="str">
        <f t="shared" si="8"/>
        <v>SPA21XXX</v>
      </c>
      <c r="C305" s="5" t="s">
        <v>199</v>
      </c>
      <c r="D305" s="5" t="s">
        <v>87</v>
      </c>
      <c r="F305" s="7">
        <v>0</v>
      </c>
      <c r="G305" s="7">
        <v>0</v>
      </c>
      <c r="H305" s="7">
        <v>0</v>
      </c>
      <c r="I305" s="7">
        <v>1</v>
      </c>
      <c r="J305" s="7">
        <f t="shared" si="9"/>
        <v>1</v>
      </c>
    </row>
    <row r="306" spans="1:10" x14ac:dyDescent="0.35">
      <c r="A306" s="5" t="s">
        <v>646</v>
      </c>
      <c r="B306" s="12" t="str">
        <f t="shared" si="8"/>
        <v>SPA21XXX</v>
      </c>
      <c r="C306" s="5" t="s">
        <v>191</v>
      </c>
      <c r="D306" s="5" t="s">
        <v>87</v>
      </c>
      <c r="F306" s="7">
        <v>0</v>
      </c>
      <c r="G306" s="7">
        <v>0</v>
      </c>
      <c r="H306" s="7">
        <v>0</v>
      </c>
      <c r="I306" s="7">
        <v>1</v>
      </c>
      <c r="J306" s="7">
        <f t="shared" si="9"/>
        <v>1</v>
      </c>
    </row>
    <row r="307" spans="1:10" x14ac:dyDescent="0.35">
      <c r="A307" s="5" t="s">
        <v>647</v>
      </c>
      <c r="B307" s="12" t="str">
        <f t="shared" si="8"/>
        <v>SPA21XXX</v>
      </c>
      <c r="C307" s="5" t="s">
        <v>648</v>
      </c>
      <c r="D307" s="5" t="s">
        <v>87</v>
      </c>
      <c r="F307" s="7">
        <v>0</v>
      </c>
      <c r="G307" s="7">
        <v>0</v>
      </c>
      <c r="H307" s="7">
        <v>0</v>
      </c>
      <c r="I307" s="7">
        <v>1</v>
      </c>
      <c r="J307" s="7">
        <f t="shared" si="9"/>
        <v>1</v>
      </c>
    </row>
    <row r="308" spans="1:10" x14ac:dyDescent="0.35">
      <c r="A308" s="5" t="s">
        <v>649</v>
      </c>
      <c r="B308" s="12" t="str">
        <f t="shared" si="8"/>
        <v>SPA21XXX</v>
      </c>
      <c r="C308" s="5" t="s">
        <v>650</v>
      </c>
      <c r="D308" s="5" t="s">
        <v>87</v>
      </c>
      <c r="E308" s="5"/>
      <c r="F308" s="7">
        <v>0</v>
      </c>
      <c r="G308" s="7">
        <v>0</v>
      </c>
      <c r="H308" s="7">
        <v>0</v>
      </c>
      <c r="I308" s="7">
        <v>1</v>
      </c>
      <c r="J308" s="7">
        <f t="shared" si="9"/>
        <v>1</v>
      </c>
    </row>
    <row r="309" spans="1:10" x14ac:dyDescent="0.35">
      <c r="A309" s="5" t="s">
        <v>651</v>
      </c>
      <c r="B309" s="12" t="str">
        <f t="shared" si="8"/>
        <v>SPA21XXX</v>
      </c>
      <c r="C309" s="5" t="s">
        <v>652</v>
      </c>
      <c r="D309" s="5" t="s">
        <v>87</v>
      </c>
      <c r="F309" s="7">
        <v>0</v>
      </c>
      <c r="G309" s="7">
        <v>0</v>
      </c>
      <c r="H309" s="7">
        <v>0</v>
      </c>
      <c r="I309" s="7">
        <v>1</v>
      </c>
      <c r="J309" s="7">
        <f t="shared" si="9"/>
        <v>1</v>
      </c>
    </row>
    <row r="310" spans="1:10" x14ac:dyDescent="0.35">
      <c r="A310" s="5" t="s">
        <v>653</v>
      </c>
      <c r="B310" s="12" t="str">
        <f t="shared" si="8"/>
        <v>SPA21XXX</v>
      </c>
      <c r="C310" s="5" t="s">
        <v>654</v>
      </c>
      <c r="D310" s="5" t="s">
        <v>87</v>
      </c>
      <c r="F310" s="7">
        <v>0</v>
      </c>
      <c r="G310" s="7">
        <v>0</v>
      </c>
      <c r="H310" s="7">
        <v>0</v>
      </c>
      <c r="I310" s="7">
        <v>1</v>
      </c>
      <c r="J310" s="7">
        <f t="shared" si="9"/>
        <v>1</v>
      </c>
    </row>
    <row r="311" spans="1:10" x14ac:dyDescent="0.35">
      <c r="A311" s="5" t="s">
        <v>655</v>
      </c>
      <c r="B311" s="12" t="str">
        <f t="shared" si="8"/>
        <v>SPA21XXX</v>
      </c>
      <c r="C311" s="5" t="s">
        <v>656</v>
      </c>
      <c r="D311" s="5" t="s">
        <v>87</v>
      </c>
      <c r="F311" s="7">
        <v>0</v>
      </c>
      <c r="G311" s="7">
        <v>0</v>
      </c>
      <c r="H311" s="7">
        <v>0</v>
      </c>
      <c r="I311" s="7">
        <v>1</v>
      </c>
      <c r="J311" s="7">
        <f t="shared" si="9"/>
        <v>1</v>
      </c>
    </row>
    <row r="312" spans="1:10" x14ac:dyDescent="0.35">
      <c r="A312" s="5" t="s">
        <v>657</v>
      </c>
      <c r="B312" s="12" t="str">
        <f t="shared" si="8"/>
        <v>SPA21XXX</v>
      </c>
      <c r="C312" s="5" t="s">
        <v>192</v>
      </c>
      <c r="D312" s="5" t="s">
        <v>87</v>
      </c>
      <c r="F312" s="7">
        <v>0</v>
      </c>
      <c r="G312" s="7">
        <v>0</v>
      </c>
      <c r="H312" s="7">
        <v>0</v>
      </c>
      <c r="I312" s="7">
        <v>1</v>
      </c>
      <c r="J312" s="7">
        <f t="shared" si="9"/>
        <v>1</v>
      </c>
    </row>
    <row r="313" spans="1:10" x14ac:dyDescent="0.35">
      <c r="A313" s="5" t="s">
        <v>658</v>
      </c>
      <c r="B313" s="12" t="str">
        <f t="shared" si="8"/>
        <v>SPA21XXX</v>
      </c>
      <c r="C313" s="5" t="s">
        <v>659</v>
      </c>
      <c r="D313" s="5" t="s">
        <v>87</v>
      </c>
      <c r="F313" s="7">
        <v>0</v>
      </c>
      <c r="G313" s="7">
        <v>0</v>
      </c>
      <c r="H313" s="7">
        <v>0</v>
      </c>
      <c r="I313" s="7">
        <v>1</v>
      </c>
      <c r="J313" s="7">
        <f t="shared" si="9"/>
        <v>1</v>
      </c>
    </row>
    <row r="314" spans="1:10" x14ac:dyDescent="0.35">
      <c r="A314" s="5" t="s">
        <v>660</v>
      </c>
      <c r="B314" s="12" t="str">
        <f t="shared" si="8"/>
        <v>SPA21XXX</v>
      </c>
      <c r="C314" s="5" t="s">
        <v>195</v>
      </c>
      <c r="D314" s="5" t="s">
        <v>87</v>
      </c>
      <c r="F314" s="7">
        <v>0</v>
      </c>
      <c r="G314" s="7">
        <v>0</v>
      </c>
      <c r="H314" s="7">
        <v>0</v>
      </c>
      <c r="I314" s="7">
        <v>10</v>
      </c>
      <c r="J314" s="7">
        <f t="shared" si="9"/>
        <v>10</v>
      </c>
    </row>
    <row r="315" spans="1:10" x14ac:dyDescent="0.35">
      <c r="A315" s="5" t="s">
        <v>661</v>
      </c>
      <c r="B315" s="12" t="str">
        <f t="shared" si="8"/>
        <v>SPA21XXX</v>
      </c>
      <c r="C315" s="5" t="s">
        <v>197</v>
      </c>
      <c r="D315" s="5" t="s">
        <v>87</v>
      </c>
      <c r="F315" s="7">
        <v>0</v>
      </c>
      <c r="G315" s="7">
        <v>0</v>
      </c>
      <c r="H315" s="7">
        <v>0</v>
      </c>
      <c r="I315" s="7">
        <v>1</v>
      </c>
      <c r="J315" s="7">
        <f t="shared" si="9"/>
        <v>1</v>
      </c>
    </row>
    <row r="316" spans="1:10" x14ac:dyDescent="0.35">
      <c r="A316" s="5" t="s">
        <v>662</v>
      </c>
      <c r="B316" s="12" t="str">
        <f t="shared" si="8"/>
        <v>SPA21XXX</v>
      </c>
      <c r="C316" s="5" t="s">
        <v>196</v>
      </c>
      <c r="D316" s="5" t="s">
        <v>87</v>
      </c>
      <c r="F316" s="7">
        <v>0</v>
      </c>
      <c r="G316" s="7">
        <v>0</v>
      </c>
      <c r="H316" s="7">
        <v>0</v>
      </c>
      <c r="I316" s="7">
        <v>1</v>
      </c>
      <c r="J316" s="7">
        <f t="shared" si="9"/>
        <v>1</v>
      </c>
    </row>
    <row r="317" spans="1:10" x14ac:dyDescent="0.35">
      <c r="A317" s="5" t="s">
        <v>663</v>
      </c>
      <c r="B317" s="12" t="str">
        <f t="shared" si="8"/>
        <v>SPA21XXX</v>
      </c>
      <c r="C317" s="5" t="s">
        <v>198</v>
      </c>
      <c r="D317" s="5" t="s">
        <v>87</v>
      </c>
      <c r="F317" s="7">
        <v>0</v>
      </c>
      <c r="G317" s="7">
        <v>0</v>
      </c>
      <c r="H317" s="7">
        <v>0</v>
      </c>
      <c r="I317" s="7">
        <v>1</v>
      </c>
      <c r="J317" s="7">
        <f t="shared" si="9"/>
        <v>1</v>
      </c>
    </row>
    <row r="318" spans="1:10" x14ac:dyDescent="0.35">
      <c r="A318" s="5" t="s">
        <v>664</v>
      </c>
      <c r="B318" s="12" t="str">
        <f t="shared" si="8"/>
        <v>SPA21XXX</v>
      </c>
      <c r="C318" s="5" t="s">
        <v>665</v>
      </c>
      <c r="D318" s="5" t="s">
        <v>87</v>
      </c>
      <c r="F318" s="7">
        <v>0</v>
      </c>
      <c r="G318" s="7">
        <v>0</v>
      </c>
      <c r="H318" s="7">
        <v>0</v>
      </c>
      <c r="I318" s="7">
        <v>1</v>
      </c>
      <c r="J318" s="7">
        <f t="shared" si="9"/>
        <v>1</v>
      </c>
    </row>
    <row r="319" spans="1:10" x14ac:dyDescent="0.35">
      <c r="A319" s="5" t="s">
        <v>666</v>
      </c>
      <c r="B319" s="12" t="str">
        <f t="shared" si="8"/>
        <v>SPA21XXX</v>
      </c>
      <c r="C319" s="5" t="s">
        <v>667</v>
      </c>
      <c r="D319" s="5" t="s">
        <v>87</v>
      </c>
      <c r="F319" s="7">
        <v>0</v>
      </c>
      <c r="G319" s="7">
        <v>0</v>
      </c>
      <c r="H319" s="7">
        <v>0</v>
      </c>
      <c r="I319" s="7">
        <v>1</v>
      </c>
      <c r="J319" s="7">
        <f t="shared" si="9"/>
        <v>1</v>
      </c>
    </row>
    <row r="320" spans="1:10" x14ac:dyDescent="0.35">
      <c r="A320" s="5" t="s">
        <v>668</v>
      </c>
      <c r="B320" s="12" t="str">
        <f t="shared" si="8"/>
        <v>SPA21XXX</v>
      </c>
      <c r="C320" s="5" t="s">
        <v>669</v>
      </c>
      <c r="D320" s="5" t="s">
        <v>87</v>
      </c>
      <c r="F320" s="7">
        <v>0</v>
      </c>
      <c r="G320" s="7">
        <v>0</v>
      </c>
      <c r="H320" s="7">
        <v>0</v>
      </c>
      <c r="I320" s="7">
        <v>1</v>
      </c>
      <c r="J320" s="7">
        <f t="shared" si="9"/>
        <v>1</v>
      </c>
    </row>
    <row r="321" spans="1:10" x14ac:dyDescent="0.35">
      <c r="A321" s="5" t="s">
        <v>670</v>
      </c>
      <c r="B321" s="12" t="str">
        <f t="shared" si="8"/>
        <v>SPA21XXX</v>
      </c>
      <c r="C321" s="5" t="s">
        <v>671</v>
      </c>
      <c r="D321" s="5" t="s">
        <v>87</v>
      </c>
      <c r="F321" s="7">
        <v>0</v>
      </c>
      <c r="G321" s="7">
        <v>0</v>
      </c>
      <c r="H321" s="7">
        <v>0</v>
      </c>
      <c r="I321" s="7">
        <v>1</v>
      </c>
      <c r="J321" s="7">
        <f t="shared" si="9"/>
        <v>1</v>
      </c>
    </row>
    <row r="322" spans="1:10" x14ac:dyDescent="0.35">
      <c r="A322" s="5" t="s">
        <v>672</v>
      </c>
      <c r="B322" s="12" t="str">
        <f t="shared" si="8"/>
        <v>SPA21XXX</v>
      </c>
      <c r="C322" s="5" t="s">
        <v>201</v>
      </c>
      <c r="D322" s="5" t="s">
        <v>87</v>
      </c>
      <c r="F322" s="7">
        <v>0</v>
      </c>
      <c r="G322" s="7">
        <v>0</v>
      </c>
      <c r="H322" s="7">
        <v>0</v>
      </c>
      <c r="I322" s="7">
        <v>1</v>
      </c>
      <c r="J322" s="7">
        <f t="shared" si="9"/>
        <v>1</v>
      </c>
    </row>
    <row r="323" spans="1:10" x14ac:dyDescent="0.35">
      <c r="A323" s="5" t="s">
        <v>673</v>
      </c>
      <c r="B323" s="12" t="str">
        <f t="shared" ref="B323:B347" si="10">REPLACE(A323,6,3,"XXX")</f>
        <v>SPA21XXX</v>
      </c>
      <c r="C323" s="5" t="s">
        <v>173</v>
      </c>
      <c r="D323" s="5" t="s">
        <v>87</v>
      </c>
      <c r="F323" s="7">
        <v>0</v>
      </c>
      <c r="G323" s="7">
        <v>0</v>
      </c>
      <c r="H323" s="7">
        <v>0</v>
      </c>
      <c r="I323" s="7">
        <v>10</v>
      </c>
      <c r="J323" s="7">
        <f t="shared" ref="J323:J347" si="11">F323+G323+H323+I323</f>
        <v>10</v>
      </c>
    </row>
    <row r="324" spans="1:10" x14ac:dyDescent="0.35">
      <c r="A324" s="5" t="s">
        <v>674</v>
      </c>
      <c r="B324" s="12" t="str">
        <f t="shared" si="10"/>
        <v>SPA21XXX</v>
      </c>
      <c r="C324" s="5" t="s">
        <v>194</v>
      </c>
      <c r="D324" s="5" t="s">
        <v>87</v>
      </c>
      <c r="F324" s="7">
        <v>0</v>
      </c>
      <c r="G324" s="7">
        <v>0</v>
      </c>
      <c r="H324" s="7">
        <v>0</v>
      </c>
      <c r="I324" s="7">
        <v>1</v>
      </c>
      <c r="J324" s="7">
        <f t="shared" si="11"/>
        <v>1</v>
      </c>
    </row>
    <row r="325" spans="1:10" x14ac:dyDescent="0.35">
      <c r="A325" s="5" t="s">
        <v>675</v>
      </c>
      <c r="B325" s="12" t="str">
        <f t="shared" si="10"/>
        <v>SPA21XXX</v>
      </c>
      <c r="C325" s="5" t="s">
        <v>676</v>
      </c>
      <c r="D325" s="5" t="s">
        <v>87</v>
      </c>
      <c r="F325" s="7">
        <v>0</v>
      </c>
      <c r="G325" s="7">
        <v>0</v>
      </c>
      <c r="H325" s="7">
        <v>0</v>
      </c>
      <c r="I325" s="7">
        <v>1</v>
      </c>
      <c r="J325" s="7">
        <f t="shared" si="11"/>
        <v>1</v>
      </c>
    </row>
    <row r="326" spans="1:10" x14ac:dyDescent="0.35">
      <c r="A326" s="5" t="s">
        <v>677</v>
      </c>
      <c r="B326" s="12" t="str">
        <f t="shared" si="10"/>
        <v>SPA21XXX</v>
      </c>
      <c r="C326" s="5" t="s">
        <v>678</v>
      </c>
      <c r="D326" s="5" t="s">
        <v>87</v>
      </c>
      <c r="F326" s="7">
        <v>0</v>
      </c>
      <c r="G326" s="7">
        <v>0</v>
      </c>
      <c r="H326" s="7">
        <v>0</v>
      </c>
      <c r="I326" s="7">
        <v>1</v>
      </c>
      <c r="J326" s="7">
        <f t="shared" si="11"/>
        <v>1</v>
      </c>
    </row>
    <row r="327" spans="1:10" x14ac:dyDescent="0.35">
      <c r="A327" s="5" t="s">
        <v>679</v>
      </c>
      <c r="B327" s="12" t="str">
        <f t="shared" si="10"/>
        <v>SPA21XXX</v>
      </c>
      <c r="C327" s="5" t="s">
        <v>680</v>
      </c>
      <c r="D327" s="5" t="s">
        <v>87</v>
      </c>
      <c r="F327" s="7">
        <v>0</v>
      </c>
      <c r="G327" s="7">
        <v>0</v>
      </c>
      <c r="H327" s="7">
        <v>0</v>
      </c>
      <c r="I327" s="7">
        <v>1</v>
      </c>
      <c r="J327" s="7">
        <f t="shared" si="11"/>
        <v>1</v>
      </c>
    </row>
    <row r="328" spans="1:10" x14ac:dyDescent="0.35">
      <c r="A328" s="5" t="s">
        <v>681</v>
      </c>
      <c r="B328" s="12" t="str">
        <f t="shared" si="10"/>
        <v>SPA21XXX</v>
      </c>
      <c r="C328" s="5" t="s">
        <v>203</v>
      </c>
      <c r="D328" s="5" t="s">
        <v>87</v>
      </c>
      <c r="F328" s="7">
        <v>0</v>
      </c>
      <c r="G328" s="7">
        <v>0</v>
      </c>
      <c r="H328" s="7">
        <v>0</v>
      </c>
      <c r="I328" s="7">
        <v>2</v>
      </c>
      <c r="J328" s="7">
        <f t="shared" si="11"/>
        <v>2</v>
      </c>
    </row>
    <row r="329" spans="1:10" x14ac:dyDescent="0.35">
      <c r="A329" s="5" t="s">
        <v>682</v>
      </c>
      <c r="B329" s="12" t="str">
        <f t="shared" si="10"/>
        <v>SPA21XXX</v>
      </c>
      <c r="C329" s="5" t="s">
        <v>202</v>
      </c>
      <c r="D329" s="5" t="s">
        <v>87</v>
      </c>
      <c r="F329" s="7">
        <v>0</v>
      </c>
      <c r="G329" s="7">
        <v>0</v>
      </c>
      <c r="H329" s="7">
        <v>0</v>
      </c>
      <c r="I329" s="7">
        <v>1</v>
      </c>
      <c r="J329" s="7">
        <f t="shared" si="11"/>
        <v>1</v>
      </c>
    </row>
    <row r="330" spans="1:10" x14ac:dyDescent="0.35">
      <c r="A330" s="5" t="s">
        <v>683</v>
      </c>
      <c r="B330" s="12" t="str">
        <f t="shared" si="10"/>
        <v>SPA21XXX</v>
      </c>
      <c r="C330" s="5" t="s">
        <v>684</v>
      </c>
      <c r="D330" s="5" t="s">
        <v>87</v>
      </c>
      <c r="F330" s="7">
        <v>0</v>
      </c>
      <c r="G330" s="7">
        <v>0</v>
      </c>
      <c r="H330" s="7">
        <v>0</v>
      </c>
      <c r="I330" s="7">
        <v>1</v>
      </c>
      <c r="J330" s="7">
        <f t="shared" si="11"/>
        <v>1</v>
      </c>
    </row>
    <row r="331" spans="1:10" x14ac:dyDescent="0.35">
      <c r="A331" s="5" t="s">
        <v>685</v>
      </c>
      <c r="B331" s="12" t="str">
        <f t="shared" si="10"/>
        <v>SPA21XXX</v>
      </c>
      <c r="C331" s="5" t="s">
        <v>686</v>
      </c>
      <c r="D331" s="5" t="s">
        <v>87</v>
      </c>
      <c r="F331" s="7">
        <v>0</v>
      </c>
      <c r="G331" s="7">
        <v>0</v>
      </c>
      <c r="H331" s="7">
        <v>0</v>
      </c>
      <c r="I331" s="7">
        <v>1</v>
      </c>
      <c r="J331" s="7">
        <f t="shared" si="11"/>
        <v>1</v>
      </c>
    </row>
    <row r="332" spans="1:10" x14ac:dyDescent="0.35">
      <c r="A332" s="5" t="s">
        <v>687</v>
      </c>
      <c r="B332" s="12" t="str">
        <f t="shared" si="10"/>
        <v>SPA21XXX</v>
      </c>
      <c r="C332" s="5" t="s">
        <v>688</v>
      </c>
      <c r="D332" s="5" t="s">
        <v>87</v>
      </c>
      <c r="F332" s="7">
        <v>0</v>
      </c>
      <c r="G332" s="7">
        <v>0</v>
      </c>
      <c r="H332" s="7">
        <v>0</v>
      </c>
      <c r="I332" s="7">
        <v>1</v>
      </c>
      <c r="J332" s="7">
        <f t="shared" si="11"/>
        <v>1</v>
      </c>
    </row>
    <row r="333" spans="1:10" x14ac:dyDescent="0.35">
      <c r="A333" s="5" t="s">
        <v>689</v>
      </c>
      <c r="B333" s="12" t="str">
        <f t="shared" si="10"/>
        <v>SPA21XXX</v>
      </c>
      <c r="C333" s="5" t="s">
        <v>690</v>
      </c>
      <c r="D333" s="5" t="s">
        <v>87</v>
      </c>
      <c r="F333" s="7">
        <v>0</v>
      </c>
      <c r="G333" s="7">
        <v>0</v>
      </c>
      <c r="H333" s="7">
        <v>0</v>
      </c>
      <c r="I333" s="7">
        <v>9</v>
      </c>
      <c r="J333" s="7">
        <f t="shared" si="11"/>
        <v>9</v>
      </c>
    </row>
    <row r="334" spans="1:10" x14ac:dyDescent="0.35">
      <c r="A334" s="5" t="s">
        <v>691</v>
      </c>
      <c r="B334" s="12" t="str">
        <f t="shared" si="10"/>
        <v>SPA21XXX</v>
      </c>
      <c r="C334" s="5" t="s">
        <v>692</v>
      </c>
      <c r="D334" s="5" t="s">
        <v>87</v>
      </c>
      <c r="F334" s="7">
        <v>0</v>
      </c>
      <c r="G334" s="7">
        <v>0</v>
      </c>
      <c r="H334" s="7">
        <v>0</v>
      </c>
      <c r="I334" s="7">
        <v>1</v>
      </c>
      <c r="J334" s="7">
        <f t="shared" si="11"/>
        <v>1</v>
      </c>
    </row>
    <row r="335" spans="1:10" x14ac:dyDescent="0.35">
      <c r="A335" s="5" t="s">
        <v>693</v>
      </c>
      <c r="B335" s="12" t="str">
        <f t="shared" si="10"/>
        <v>SPA21XXX</v>
      </c>
      <c r="C335" s="5" t="s">
        <v>694</v>
      </c>
      <c r="D335" s="5" t="s">
        <v>87</v>
      </c>
      <c r="F335" s="7">
        <v>0</v>
      </c>
      <c r="G335" s="7">
        <v>0</v>
      </c>
      <c r="H335" s="7">
        <v>0</v>
      </c>
      <c r="I335" s="7">
        <v>1</v>
      </c>
      <c r="J335" s="7">
        <f t="shared" si="11"/>
        <v>1</v>
      </c>
    </row>
    <row r="336" spans="1:10" x14ac:dyDescent="0.35">
      <c r="A336" s="5" t="s">
        <v>695</v>
      </c>
      <c r="B336" s="12" t="str">
        <f t="shared" si="10"/>
        <v>SPA21XXX</v>
      </c>
      <c r="C336" s="5" t="s">
        <v>696</v>
      </c>
      <c r="D336" s="5" t="s">
        <v>87</v>
      </c>
      <c r="F336" s="7">
        <v>0</v>
      </c>
      <c r="G336" s="7">
        <v>0</v>
      </c>
      <c r="H336" s="7">
        <v>0</v>
      </c>
      <c r="I336" s="7">
        <v>1</v>
      </c>
      <c r="J336" s="7">
        <f t="shared" si="11"/>
        <v>1</v>
      </c>
    </row>
    <row r="337" spans="1:10" x14ac:dyDescent="0.35">
      <c r="A337" s="5" t="s">
        <v>697</v>
      </c>
      <c r="B337" s="12" t="str">
        <f t="shared" si="10"/>
        <v>SPA21XXX</v>
      </c>
      <c r="C337" s="5" t="s">
        <v>698</v>
      </c>
      <c r="D337" s="5" t="s">
        <v>87</v>
      </c>
      <c r="F337" s="7">
        <v>0</v>
      </c>
      <c r="G337" s="7">
        <v>0</v>
      </c>
      <c r="H337" s="7">
        <v>0</v>
      </c>
      <c r="I337" s="7">
        <v>1</v>
      </c>
      <c r="J337" s="7">
        <f t="shared" si="11"/>
        <v>1</v>
      </c>
    </row>
    <row r="338" spans="1:10" x14ac:dyDescent="0.35">
      <c r="A338" s="5" t="s">
        <v>699</v>
      </c>
      <c r="B338" s="12" t="str">
        <f t="shared" si="10"/>
        <v>SPA21XXX</v>
      </c>
      <c r="C338" s="5" t="s">
        <v>204</v>
      </c>
      <c r="D338" s="5" t="s">
        <v>87</v>
      </c>
      <c r="F338" s="7">
        <v>0</v>
      </c>
      <c r="G338" s="7">
        <v>0</v>
      </c>
      <c r="H338" s="7">
        <v>0</v>
      </c>
      <c r="I338" s="7">
        <v>1</v>
      </c>
      <c r="J338" s="7">
        <f t="shared" si="11"/>
        <v>1</v>
      </c>
    </row>
    <row r="339" spans="1:10" x14ac:dyDescent="0.35">
      <c r="A339" s="5" t="s">
        <v>700</v>
      </c>
      <c r="B339" s="12" t="str">
        <f t="shared" si="10"/>
        <v>SPA21XXX</v>
      </c>
      <c r="C339" s="5" t="s">
        <v>701</v>
      </c>
      <c r="D339" s="5" t="s">
        <v>87</v>
      </c>
      <c r="F339" s="7">
        <v>0</v>
      </c>
      <c r="G339" s="7">
        <v>0</v>
      </c>
      <c r="H339" s="7">
        <v>0</v>
      </c>
      <c r="I339" s="7">
        <v>1</v>
      </c>
      <c r="J339" s="7">
        <f t="shared" si="11"/>
        <v>1</v>
      </c>
    </row>
    <row r="340" spans="1:10" x14ac:dyDescent="0.35">
      <c r="A340" s="5" t="s">
        <v>702</v>
      </c>
      <c r="B340" s="12" t="str">
        <f t="shared" si="10"/>
        <v>SPA21XXX</v>
      </c>
      <c r="C340" s="5" t="s">
        <v>703</v>
      </c>
      <c r="D340" s="5" t="s">
        <v>87</v>
      </c>
      <c r="F340" s="7">
        <v>0</v>
      </c>
      <c r="G340" s="7">
        <v>0</v>
      </c>
      <c r="H340" s="7">
        <v>0</v>
      </c>
      <c r="I340" s="7">
        <v>1</v>
      </c>
      <c r="J340" s="7">
        <f t="shared" si="11"/>
        <v>1</v>
      </c>
    </row>
    <row r="341" spans="1:10" x14ac:dyDescent="0.35">
      <c r="A341" s="5" t="s">
        <v>704</v>
      </c>
      <c r="B341" s="12" t="str">
        <f t="shared" si="10"/>
        <v>SPA21XXX</v>
      </c>
      <c r="C341" s="5" t="s">
        <v>705</v>
      </c>
      <c r="D341" s="5" t="s">
        <v>87</v>
      </c>
      <c r="F341" s="7">
        <v>0</v>
      </c>
      <c r="G341" s="7">
        <v>0</v>
      </c>
      <c r="H341" s="7">
        <v>0</v>
      </c>
      <c r="I341" s="7">
        <v>1</v>
      </c>
      <c r="J341" s="7">
        <f t="shared" si="11"/>
        <v>1</v>
      </c>
    </row>
    <row r="342" spans="1:10" x14ac:dyDescent="0.35">
      <c r="A342" s="5" t="s">
        <v>706</v>
      </c>
      <c r="B342" s="12" t="str">
        <f t="shared" si="10"/>
        <v>SPA21XXX</v>
      </c>
      <c r="C342" s="5" t="s">
        <v>707</v>
      </c>
      <c r="D342" s="5" t="s">
        <v>87</v>
      </c>
      <c r="F342" s="7">
        <v>0</v>
      </c>
      <c r="G342" s="7">
        <v>0</v>
      </c>
      <c r="H342" s="7">
        <v>0</v>
      </c>
      <c r="I342" s="7">
        <v>1</v>
      </c>
      <c r="J342" s="7">
        <f t="shared" si="11"/>
        <v>1</v>
      </c>
    </row>
    <row r="343" spans="1:10" x14ac:dyDescent="0.35">
      <c r="A343" s="5" t="s">
        <v>708</v>
      </c>
      <c r="B343" s="12" t="str">
        <f t="shared" si="10"/>
        <v>SPA21XXX</v>
      </c>
      <c r="C343" s="5" t="s">
        <v>709</v>
      </c>
      <c r="D343" s="5" t="s">
        <v>87</v>
      </c>
      <c r="F343" s="7">
        <v>0</v>
      </c>
      <c r="G343" s="7">
        <v>0</v>
      </c>
      <c r="H343" s="7">
        <v>0</v>
      </c>
      <c r="I343" s="7">
        <v>1</v>
      </c>
      <c r="J343" s="7">
        <f t="shared" si="11"/>
        <v>1</v>
      </c>
    </row>
    <row r="344" spans="1:10" x14ac:dyDescent="0.35">
      <c r="A344" s="5" t="s">
        <v>710</v>
      </c>
      <c r="B344" s="12" t="str">
        <f t="shared" si="10"/>
        <v>SPA21XXX</v>
      </c>
      <c r="C344" s="5" t="s">
        <v>711</v>
      </c>
      <c r="D344" s="5" t="s">
        <v>87</v>
      </c>
      <c r="F344" s="7">
        <v>0</v>
      </c>
      <c r="G344" s="7">
        <v>0</v>
      </c>
      <c r="H344" s="7">
        <v>0</v>
      </c>
      <c r="I344" s="7">
        <v>1</v>
      </c>
      <c r="J344" s="7">
        <f t="shared" si="11"/>
        <v>1</v>
      </c>
    </row>
    <row r="345" spans="1:10" x14ac:dyDescent="0.35">
      <c r="A345" s="5" t="s">
        <v>712</v>
      </c>
      <c r="B345" s="12" t="str">
        <f t="shared" si="10"/>
        <v>SPA21XXX</v>
      </c>
      <c r="C345" s="5" t="s">
        <v>713</v>
      </c>
      <c r="D345" s="5" t="s">
        <v>87</v>
      </c>
      <c r="F345" s="7">
        <v>0</v>
      </c>
      <c r="G345" s="7">
        <v>0</v>
      </c>
      <c r="H345" s="7">
        <v>0</v>
      </c>
      <c r="I345" s="7">
        <v>1</v>
      </c>
      <c r="J345" s="7">
        <f t="shared" si="11"/>
        <v>1</v>
      </c>
    </row>
    <row r="346" spans="1:10" x14ac:dyDescent="0.35">
      <c r="A346" s="5" t="s">
        <v>714</v>
      </c>
      <c r="B346" s="12" t="str">
        <f t="shared" si="10"/>
        <v>SPA21XXX</v>
      </c>
      <c r="C346" s="5" t="s">
        <v>205</v>
      </c>
      <c r="D346" s="5" t="s">
        <v>87</v>
      </c>
      <c r="F346" s="7">
        <v>0</v>
      </c>
      <c r="G346" s="7">
        <v>0</v>
      </c>
      <c r="H346" s="7">
        <v>0</v>
      </c>
      <c r="I346" s="7">
        <v>1</v>
      </c>
      <c r="J346" s="7">
        <f t="shared" si="11"/>
        <v>1</v>
      </c>
    </row>
    <row r="347" spans="1:10" x14ac:dyDescent="0.35">
      <c r="A347" s="5" t="s">
        <v>715</v>
      </c>
      <c r="B347" s="12" t="str">
        <f t="shared" si="10"/>
        <v>SPA21XXX</v>
      </c>
      <c r="C347" s="14" t="s">
        <v>716</v>
      </c>
      <c r="D347" s="5" t="s">
        <v>87</v>
      </c>
      <c r="F347" s="7">
        <v>0</v>
      </c>
      <c r="G347" s="7">
        <v>0</v>
      </c>
      <c r="H347" s="7">
        <v>0</v>
      </c>
      <c r="I347" s="7">
        <v>1</v>
      </c>
      <c r="J347" s="7">
        <f t="shared" si="11"/>
        <v>1</v>
      </c>
    </row>
  </sheetData>
  <sheetProtection algorithmName="SHA-512" hashValue="klhbj+P/IQu5UiGA/O2aHPR+uREBvYwG0SIXybuAIR81OJsgPz+WJHHS70jzMKXBlHneUP3XZDy0uo5McVjgmw==" saltValue="EmDfNwff77kUdFl47aaWcQ==" spinCount="100000"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input data CAT A</vt:lpstr>
      <vt:lpstr>input data CAT A(C))</vt:lpstr>
      <vt:lpstr>input data CAT B</vt:lpstr>
      <vt:lpstr>input data CAT C</vt:lpstr>
      <vt:lpstr>score 8.4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 Coetzee</dc:creator>
  <cp:lastModifiedBy>Marileen De Wet</cp:lastModifiedBy>
  <dcterms:created xsi:type="dcterms:W3CDTF">2022-02-09T09:41:59Z</dcterms:created>
  <dcterms:modified xsi:type="dcterms:W3CDTF">2022-05-19T16:06:56Z</dcterms:modified>
</cp:coreProperties>
</file>