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015BD913-2DFD-4DDA-9C58-24FCBD220EDE}" xr6:coauthVersionLast="47" xr6:coauthVersionMax="47" xr10:uidLastSave="{00000000-0000-0000-0000-000000000000}"/>
  <bookViews>
    <workbookView xWindow="4480" yWindow="600" windowWidth="20600" windowHeight="20400" activeTab="1" xr2:uid="{00000000-000D-0000-FFFF-FFFF00000000}"/>
  </bookViews>
  <sheets>
    <sheet name="7.1" sheetId="9" r:id="rId1"/>
    <sheet name="7.2" sheetId="10" r:id="rId2"/>
    <sheet name="7.1 &amp; 7.2 Data" sheetId="11" r:id="rId3"/>
    <sheet name="7.1 Original worksheet" sheetId="13" r:id="rId4"/>
    <sheet name="7.2 Original worksheet" sheetId="14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4" l="1"/>
  <c r="D12" i="14"/>
  <c r="D11" i="14"/>
  <c r="D10" i="14"/>
  <c r="E10" i="14" s="1"/>
  <c r="F10" i="14" s="1"/>
  <c r="G10" i="14" s="1"/>
  <c r="D9" i="14"/>
  <c r="D8" i="14"/>
  <c r="D7" i="14"/>
  <c r="D6" i="14"/>
  <c r="D5" i="14"/>
  <c r="E5" i="14" s="1"/>
  <c r="F5" i="14" s="1"/>
  <c r="G5" i="14" s="1"/>
  <c r="D4" i="14"/>
  <c r="E18" i="13"/>
  <c r="D13" i="13"/>
  <c r="E13" i="13" s="1"/>
  <c r="F13" i="13" s="1"/>
  <c r="G13" i="13" s="1"/>
  <c r="D12" i="13"/>
  <c r="E12" i="13" s="1"/>
  <c r="F12" i="13" s="1"/>
  <c r="G12" i="13" s="1"/>
  <c r="D11" i="13"/>
  <c r="E11" i="13" s="1"/>
  <c r="F11" i="13" s="1"/>
  <c r="G11" i="13" s="1"/>
  <c r="D10" i="13"/>
  <c r="E10" i="13" s="1"/>
  <c r="F10" i="13" s="1"/>
  <c r="G10" i="13" s="1"/>
  <c r="D9" i="13"/>
  <c r="D8" i="13"/>
  <c r="D7" i="13"/>
  <c r="D6" i="13"/>
  <c r="D5" i="13"/>
  <c r="E9" i="13" s="1"/>
  <c r="F9" i="13" s="1"/>
  <c r="G9" i="13" s="1"/>
  <c r="D4" i="13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F63" i="10" s="1"/>
  <c r="E62" i="10"/>
  <c r="E61" i="10"/>
  <c r="E60" i="10"/>
  <c r="E59" i="10"/>
  <c r="E58" i="10"/>
  <c r="E57" i="10"/>
  <c r="E56" i="10"/>
  <c r="E55" i="10"/>
  <c r="E54" i="10"/>
  <c r="E53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15" i="9"/>
  <c r="E11" i="14" l="1"/>
  <c r="F11" i="14" s="1"/>
  <c r="G11" i="14" s="1"/>
  <c r="E6" i="14"/>
  <c r="F6" i="14" s="1"/>
  <c r="G6" i="14" s="1"/>
  <c r="E13" i="14"/>
  <c r="F13" i="14" s="1"/>
  <c r="G13" i="14" s="1"/>
  <c r="E7" i="14"/>
  <c r="F7" i="14" s="1"/>
  <c r="G7" i="14" s="1"/>
  <c r="E8" i="14"/>
  <c r="F8" i="14" s="1"/>
  <c r="G8" i="14" s="1"/>
  <c r="E9" i="14"/>
  <c r="F9" i="14" s="1"/>
  <c r="G9" i="14" s="1"/>
  <c r="E4" i="14"/>
  <c r="F4" i="14" s="1"/>
  <c r="G4" i="14" s="1"/>
  <c r="E12" i="14"/>
  <c r="F12" i="14" s="1"/>
  <c r="G12" i="14" s="1"/>
  <c r="E4" i="13"/>
  <c r="F4" i="13" s="1"/>
  <c r="G4" i="13" s="1"/>
  <c r="E6" i="13"/>
  <c r="F6" i="13" s="1"/>
  <c r="G6" i="13" s="1"/>
  <c r="E7" i="13"/>
  <c r="F7" i="13" s="1"/>
  <c r="G7" i="13" s="1"/>
  <c r="E8" i="13"/>
  <c r="F8" i="13" s="1"/>
  <c r="G8" i="13" s="1"/>
  <c r="E5" i="13"/>
  <c r="F5" i="13" s="1"/>
  <c r="G5" i="13" s="1"/>
  <c r="F67" i="10"/>
  <c r="F65" i="10"/>
  <c r="F68" i="10"/>
  <c r="F66" i="10"/>
  <c r="F70" i="10"/>
  <c r="F37" i="10"/>
  <c r="G37" i="10" s="1"/>
  <c r="H37" i="10" s="1"/>
  <c r="F55" i="10"/>
  <c r="G55" i="10" s="1"/>
  <c r="H55" i="10" s="1"/>
  <c r="F64" i="10"/>
  <c r="G64" i="10" s="1"/>
  <c r="H64" i="10" s="1"/>
  <c r="F35" i="10"/>
  <c r="G35" i="10" s="1"/>
  <c r="H35" i="10" s="1"/>
  <c r="F69" i="10"/>
  <c r="F14" i="10"/>
  <c r="F19" i="10"/>
  <c r="G19" i="10" s="1"/>
  <c r="H19" i="10" s="1"/>
  <c r="F54" i="10"/>
  <c r="G54" i="10" s="1"/>
  <c r="H54" i="10" s="1"/>
  <c r="F43" i="10"/>
  <c r="G43" i="10" s="1"/>
  <c r="H43" i="10" s="1"/>
  <c r="F28" i="10"/>
  <c r="G28" i="10" s="1"/>
  <c r="H28" i="10" s="1"/>
  <c r="F44" i="10"/>
  <c r="G44" i="10" s="1"/>
  <c r="H44" i="10" s="1"/>
  <c r="F27" i="10"/>
  <c r="G27" i="10" s="1"/>
  <c r="H27" i="10" s="1"/>
  <c r="F32" i="10"/>
  <c r="G32" i="10" s="1"/>
  <c r="H32" i="10" s="1"/>
  <c r="F45" i="10"/>
  <c r="G45" i="10" s="1"/>
  <c r="H45" i="10" s="1"/>
  <c r="F46" i="10"/>
  <c r="G46" i="10" s="1"/>
  <c r="H46" i="10" s="1"/>
  <c r="F72" i="10"/>
  <c r="F31" i="10"/>
  <c r="G31" i="10" s="1"/>
  <c r="H31" i="10" s="1"/>
  <c r="F73" i="10"/>
  <c r="G73" i="10" s="1"/>
  <c r="H73" i="10" s="1"/>
  <c r="F48" i="10"/>
  <c r="G48" i="10" s="1"/>
  <c r="H48" i="10" s="1"/>
  <c r="F58" i="10"/>
  <c r="G58" i="10" s="1"/>
  <c r="H58" i="10" s="1"/>
  <c r="F17" i="10"/>
  <c r="G17" i="10" s="1"/>
  <c r="H17" i="10" s="1"/>
  <c r="F33" i="10"/>
  <c r="G33" i="10" s="1"/>
  <c r="H33" i="10" s="1"/>
  <c r="F49" i="10"/>
  <c r="G49" i="10" s="1"/>
  <c r="H49" i="10" s="1"/>
  <c r="F59" i="10"/>
  <c r="G59" i="10" s="1"/>
  <c r="H59" i="10" s="1"/>
  <c r="F75" i="10"/>
  <c r="G75" i="10" s="1"/>
  <c r="H75" i="10" s="1"/>
  <c r="F53" i="10"/>
  <c r="G53" i="10" s="1"/>
  <c r="H53" i="10" s="1"/>
  <c r="F29" i="10"/>
  <c r="G29" i="10" s="1"/>
  <c r="H29" i="10" s="1"/>
  <c r="F71" i="10"/>
  <c r="G71" i="10" s="1"/>
  <c r="H71" i="10" s="1"/>
  <c r="F30" i="10"/>
  <c r="G30" i="10" s="1"/>
  <c r="H30" i="10" s="1"/>
  <c r="F56" i="10"/>
  <c r="F47" i="10"/>
  <c r="G47" i="10" s="1"/>
  <c r="H47" i="10" s="1"/>
  <c r="F57" i="10"/>
  <c r="G57" i="10" s="1"/>
  <c r="H57" i="10" s="1"/>
  <c r="F16" i="10"/>
  <c r="G16" i="10" s="1"/>
  <c r="H16" i="10" s="1"/>
  <c r="F74" i="10"/>
  <c r="F18" i="10"/>
  <c r="G18" i="10" s="1"/>
  <c r="H18" i="10" s="1"/>
  <c r="F34" i="10"/>
  <c r="G34" i="10" s="1"/>
  <c r="H34" i="10" s="1"/>
  <c r="F50" i="10"/>
  <c r="G50" i="10" s="1"/>
  <c r="H50" i="10" s="1"/>
  <c r="F60" i="10"/>
  <c r="G60" i="10" s="1"/>
  <c r="H60" i="10" s="1"/>
  <c r="F76" i="10"/>
  <c r="G76" i="10" s="1"/>
  <c r="H76" i="10" s="1"/>
  <c r="F40" i="10"/>
  <c r="G40" i="10" s="1"/>
  <c r="H40" i="10" s="1"/>
  <c r="G69" i="10"/>
  <c r="H69" i="10" s="1"/>
  <c r="F36" i="10"/>
  <c r="G36" i="10" s="1"/>
  <c r="H36" i="10" s="1"/>
  <c r="F62" i="10"/>
  <c r="G62" i="10" s="1"/>
  <c r="H62" i="10" s="1"/>
  <c r="F38" i="10"/>
  <c r="G38" i="10" s="1"/>
  <c r="H38" i="10" s="1"/>
  <c r="G72" i="10"/>
  <c r="H72" i="10" s="1"/>
  <c r="F39" i="10"/>
  <c r="G39" i="10" s="1"/>
  <c r="H39" i="10" s="1"/>
  <c r="F25" i="10"/>
  <c r="G25" i="10" s="1"/>
  <c r="H25" i="10" s="1"/>
  <c r="F41" i="10"/>
  <c r="G41" i="10" s="1"/>
  <c r="H41" i="10" s="1"/>
  <c r="F61" i="10"/>
  <c r="G61" i="10" s="1"/>
  <c r="H61" i="10" s="1"/>
  <c r="F20" i="10"/>
  <c r="G20" i="10" s="1"/>
  <c r="H20" i="10" s="1"/>
  <c r="G70" i="10"/>
  <c r="H70" i="10" s="1"/>
  <c r="F21" i="10"/>
  <c r="G21" i="10" s="1"/>
  <c r="H21" i="10" s="1"/>
  <c r="F22" i="10"/>
  <c r="G22" i="10" s="1"/>
  <c r="H22" i="10" s="1"/>
  <c r="G56" i="10"/>
  <c r="H56" i="10" s="1"/>
  <c r="F23" i="10"/>
  <c r="G23" i="10" s="1"/>
  <c r="H23" i="10" s="1"/>
  <c r="F24" i="10"/>
  <c r="G24" i="10" s="1"/>
  <c r="H24" i="10" s="1"/>
  <c r="G74" i="10"/>
  <c r="H74" i="10" s="1"/>
  <c r="F26" i="10"/>
  <c r="G26" i="10" s="1"/>
  <c r="H26" i="10" s="1"/>
  <c r="F42" i="10"/>
  <c r="G42" i="10" s="1"/>
  <c r="H42" i="10" s="1"/>
  <c r="F40" i="9"/>
  <c r="G40" i="9" s="1"/>
  <c r="H40" i="9" s="1"/>
  <c r="G66" i="10"/>
  <c r="H66" i="10" s="1"/>
  <c r="G67" i="10"/>
  <c r="H67" i="10" s="1"/>
  <c r="G63" i="10"/>
  <c r="H63" i="10" s="1"/>
  <c r="G65" i="10"/>
  <c r="H65" i="10" s="1"/>
  <c r="G68" i="10"/>
  <c r="H68" i="10" s="1"/>
  <c r="F15" i="10"/>
  <c r="G15" i="10" s="1"/>
  <c r="H15" i="10" s="1"/>
  <c r="G14" i="10"/>
  <c r="H14" i="10" s="1"/>
  <c r="F23" i="9"/>
  <c r="G23" i="9" s="1"/>
  <c r="H23" i="9" s="1"/>
  <c r="F39" i="9"/>
  <c r="G39" i="9" s="1"/>
  <c r="H39" i="9" s="1"/>
  <c r="F71" i="9"/>
  <c r="G71" i="9" s="1"/>
  <c r="H71" i="9" s="1"/>
  <c r="F21" i="9"/>
  <c r="G21" i="9" s="1"/>
  <c r="H21" i="9" s="1"/>
  <c r="F36" i="9"/>
  <c r="G36" i="9" s="1"/>
  <c r="H36" i="9" s="1"/>
  <c r="F69" i="9"/>
  <c r="G69" i="9" s="1"/>
  <c r="H69" i="9" s="1"/>
  <c r="F51" i="9"/>
  <c r="G51" i="9" s="1"/>
  <c r="H51" i="9" s="1"/>
  <c r="F29" i="9"/>
  <c r="G29" i="9" s="1"/>
  <c r="H29" i="9" s="1"/>
  <c r="F67" i="9"/>
  <c r="G67" i="9" s="1"/>
  <c r="H67" i="9" s="1"/>
  <c r="F49" i="9"/>
  <c r="G49" i="9" s="1"/>
  <c r="H49" i="9" s="1"/>
  <c r="F33" i="9"/>
  <c r="G33" i="9" s="1"/>
  <c r="H33" i="9" s="1"/>
  <c r="F46" i="9"/>
  <c r="G46" i="9" s="1"/>
  <c r="H46" i="9" s="1"/>
  <c r="F73" i="9"/>
  <c r="G73" i="9" s="1"/>
  <c r="H73" i="9" s="1"/>
  <c r="F56" i="9"/>
  <c r="G56" i="9" s="1"/>
  <c r="H56" i="9" s="1"/>
  <c r="F38" i="9"/>
  <c r="G38" i="9" s="1"/>
  <c r="H38" i="9" s="1"/>
  <c r="F37" i="9"/>
  <c r="G37" i="9" s="1"/>
  <c r="H37" i="9" s="1"/>
  <c r="F54" i="9"/>
  <c r="G54" i="9" s="1"/>
  <c r="H54" i="9" s="1"/>
  <c r="F28" i="9"/>
  <c r="G28" i="9" s="1"/>
  <c r="H28" i="9" s="1"/>
  <c r="F34" i="9"/>
  <c r="G34" i="9" s="1"/>
  <c r="H34" i="9" s="1"/>
  <c r="F66" i="9"/>
  <c r="G66" i="9" s="1"/>
  <c r="H66" i="9" s="1"/>
  <c r="F48" i="9"/>
  <c r="G48" i="9" s="1"/>
  <c r="H48" i="9" s="1"/>
  <c r="F32" i="9"/>
  <c r="G32" i="9" s="1"/>
  <c r="H32" i="9" s="1"/>
  <c r="F16" i="9"/>
  <c r="G16" i="9" s="1"/>
  <c r="H16" i="9" s="1"/>
  <c r="F57" i="9"/>
  <c r="G57" i="9" s="1"/>
  <c r="H57" i="9" s="1"/>
  <c r="F72" i="9"/>
  <c r="G72" i="9" s="1"/>
  <c r="H72" i="9" s="1"/>
  <c r="F22" i="9"/>
  <c r="G22" i="9" s="1"/>
  <c r="H22" i="9" s="1"/>
  <c r="F55" i="9"/>
  <c r="G55" i="9" s="1"/>
  <c r="H55" i="9" s="1"/>
  <c r="F70" i="9"/>
  <c r="G70" i="9" s="1"/>
  <c r="H70" i="9" s="1"/>
  <c r="F20" i="9"/>
  <c r="G20" i="9" s="1"/>
  <c r="H20" i="9" s="1"/>
  <c r="F35" i="9"/>
  <c r="G35" i="9" s="1"/>
  <c r="H35" i="9" s="1"/>
  <c r="F68" i="9"/>
  <c r="G68" i="9" s="1"/>
  <c r="H68" i="9" s="1"/>
  <c r="F50" i="9"/>
  <c r="G50" i="9" s="1"/>
  <c r="H50" i="9" s="1"/>
  <c r="F65" i="9"/>
  <c r="G65" i="9" s="1"/>
  <c r="H65" i="9" s="1"/>
  <c r="F47" i="9"/>
  <c r="G47" i="9" s="1"/>
  <c r="H47" i="9" s="1"/>
  <c r="F31" i="9"/>
  <c r="G31" i="9" s="1"/>
  <c r="H31" i="9" s="1"/>
  <c r="F24" i="9"/>
  <c r="G24" i="9" s="1"/>
  <c r="H24" i="9" s="1"/>
  <c r="F75" i="9"/>
  <c r="G75" i="9" s="1"/>
  <c r="H75" i="9" s="1"/>
  <c r="F77" i="9"/>
  <c r="G77" i="9" s="1"/>
  <c r="H77" i="9" s="1"/>
  <c r="F25" i="9"/>
  <c r="G25" i="9" s="1"/>
  <c r="H25" i="9" s="1"/>
  <c r="F62" i="9"/>
  <c r="G62" i="9" s="1"/>
  <c r="H62" i="9" s="1"/>
  <c r="F74" i="9"/>
  <c r="G74" i="9" s="1"/>
  <c r="H74" i="9" s="1"/>
  <c r="F76" i="9"/>
  <c r="G76" i="9" s="1"/>
  <c r="H76" i="9" s="1"/>
  <c r="F45" i="9"/>
  <c r="G45" i="9" s="1"/>
  <c r="H45" i="9" s="1"/>
  <c r="F63" i="9"/>
  <c r="G63" i="9" s="1"/>
  <c r="H63" i="9" s="1"/>
  <c r="F59" i="9"/>
  <c r="G59" i="9" s="1"/>
  <c r="H59" i="9" s="1"/>
  <c r="F15" i="9"/>
  <c r="G15" i="9" s="1"/>
  <c r="H15" i="9" s="1"/>
  <c r="F43" i="9"/>
  <c r="G43" i="9" s="1"/>
  <c r="H43" i="9" s="1"/>
  <c r="F26" i="9"/>
  <c r="G26" i="9" s="1"/>
  <c r="H26" i="9" s="1"/>
  <c r="F44" i="9"/>
  <c r="G44" i="9" s="1"/>
  <c r="H44" i="9" s="1"/>
  <c r="F18" i="9"/>
  <c r="G18" i="9" s="1"/>
  <c r="H18" i="9" s="1"/>
  <c r="F58" i="9"/>
  <c r="G58" i="9" s="1"/>
  <c r="H58" i="9" s="1"/>
  <c r="F60" i="9"/>
  <c r="G60" i="9" s="1"/>
  <c r="H60" i="9" s="1"/>
  <c r="F61" i="9"/>
  <c r="G61" i="9" s="1"/>
  <c r="H61" i="9" s="1"/>
  <c r="F64" i="9"/>
  <c r="G64" i="9" s="1"/>
  <c r="H64" i="9" s="1"/>
  <c r="F19" i="9"/>
  <c r="G19" i="9" s="1"/>
  <c r="H19" i="9" s="1"/>
  <c r="F41" i="9"/>
  <c r="G41" i="9" s="1"/>
  <c r="H41" i="9" s="1"/>
  <c r="F42" i="9"/>
  <c r="G42" i="9" s="1"/>
  <c r="H42" i="9" s="1"/>
  <c r="F27" i="9"/>
  <c r="G27" i="9" s="1"/>
  <c r="H27" i="9" s="1"/>
  <c r="F30" i="9"/>
  <c r="G30" i="9" s="1"/>
  <c r="H30" i="9" s="1"/>
  <c r="F17" i="9"/>
  <c r="G17" i="9" s="1"/>
  <c r="H17" i="9" s="1"/>
  <c r="E11" i="10"/>
  <c r="E10" i="10"/>
  <c r="E9" i="10"/>
  <c r="E8" i="10"/>
  <c r="E7" i="10"/>
  <c r="E6" i="10"/>
  <c r="E5" i="10"/>
  <c r="E5" i="9"/>
  <c r="F10" i="10" l="1"/>
  <c r="G10" i="10" s="1"/>
  <c r="H10" i="10" s="1"/>
  <c r="F8" i="10"/>
  <c r="G8" i="10" s="1"/>
  <c r="H8" i="10" s="1"/>
  <c r="F9" i="10"/>
  <c r="G9" i="10" s="1"/>
  <c r="H9" i="10" s="1"/>
  <c r="F5" i="10"/>
  <c r="G5" i="10" s="1"/>
  <c r="H5" i="10" s="1"/>
  <c r="F6" i="10"/>
  <c r="G6" i="10" s="1"/>
  <c r="H6" i="10" s="1"/>
  <c r="F7" i="10"/>
  <c r="G7" i="10" s="1"/>
  <c r="H7" i="10" s="1"/>
  <c r="F11" i="10"/>
  <c r="G11" i="10" s="1"/>
  <c r="H11" i="10" s="1"/>
  <c r="E11" i="9" l="1"/>
  <c r="E10" i="9"/>
  <c r="E9" i="9"/>
  <c r="E8" i="9"/>
  <c r="E7" i="9"/>
  <c r="E6" i="9"/>
  <c r="F9" i="9" l="1"/>
  <c r="F11" i="9"/>
  <c r="F6" i="9"/>
  <c r="F5" i="9"/>
  <c r="F10" i="9"/>
  <c r="F7" i="9"/>
  <c r="F8" i="9"/>
  <c r="G6" i="9"/>
  <c r="H6" i="9" s="1"/>
  <c r="G7" i="9"/>
  <c r="H7" i="9" s="1"/>
  <c r="G10" i="9"/>
  <c r="H10" i="9" s="1"/>
  <c r="G5" i="9"/>
  <c r="H5" i="9" s="1"/>
  <c r="G8" i="9"/>
  <c r="H8" i="9" s="1"/>
  <c r="G11" i="9"/>
  <c r="H11" i="9" s="1"/>
  <c r="G9" i="9"/>
  <c r="H9" i="9" s="1"/>
</calcChain>
</file>

<file path=xl/sharedStrings.xml><?xml version="1.0" encoding="utf-8"?>
<sst xmlns="http://schemas.openxmlformats.org/spreadsheetml/2006/main" count="501" uniqueCount="130">
  <si>
    <t>80 - 100</t>
  </si>
  <si>
    <t>score</t>
  </si>
  <si>
    <t>Permanent employees</t>
  </si>
  <si>
    <t>Allocation (t) - this should be summed over the 15 year period</t>
  </si>
  <si>
    <t>j/t range</t>
  </si>
  <si>
    <t xml:space="preserve"> &lt;1</t>
  </si>
  <si>
    <t>81-100</t>
  </si>
  <si>
    <t>This give less weight to seasonal workers</t>
  </si>
  <si>
    <t xml:space="preserve"> &lt;5</t>
  </si>
  <si>
    <t>5-20</t>
  </si>
  <si>
    <t>21-50</t>
  </si>
  <si>
    <t>51-80</t>
  </si>
  <si>
    <t>60 - &lt;80</t>
  </si>
  <si>
    <t>40 - &gt;60</t>
  </si>
  <si>
    <t>30 - &lt;40</t>
  </si>
  <si>
    <t>20 - &lt;30</t>
  </si>
  <si>
    <t>10 - &lt;20</t>
  </si>
  <si>
    <t>5 - &lt;10</t>
  </si>
  <si>
    <t>3 - &lt;5</t>
  </si>
  <si>
    <t>1 - &lt;3</t>
  </si>
  <si>
    <t>CATEGORY A</t>
  </si>
  <si>
    <t>B</t>
  </si>
  <si>
    <t>C</t>
  </si>
  <si>
    <t xml:space="preserve">CATEGORY B </t>
  </si>
  <si>
    <t>CATEGORY C</t>
  </si>
  <si>
    <t>A</t>
  </si>
  <si>
    <t>Permanent jobs</t>
  </si>
  <si>
    <t>Permanent wage bill</t>
  </si>
  <si>
    <t>Seasonal jobs</t>
  </si>
  <si>
    <t>Seasonal wage bill</t>
  </si>
  <si>
    <t>Category</t>
  </si>
  <si>
    <t xml:space="preserve">Application </t>
  </si>
  <si>
    <t>range</t>
  </si>
  <si>
    <t>Worksheet 7.1 - SCRL</t>
  </si>
  <si>
    <t>Application Number</t>
  </si>
  <si>
    <t>Scaled to max</t>
  </si>
  <si>
    <t>Score (out of 100)</t>
  </si>
  <si>
    <t>Final score</t>
  </si>
  <si>
    <t>Jobs/ton</t>
  </si>
  <si>
    <t>Worksheet 7.1 &amp; 7.2 - Data used for calculations from Document 10</t>
  </si>
  <si>
    <t>RH</t>
  </si>
  <si>
    <t>Job/ton</t>
  </si>
  <si>
    <t>scaled to max</t>
  </si>
  <si>
    <t>score (out of 100)</t>
  </si>
  <si>
    <t>final score</t>
  </si>
  <si>
    <t>1-3</t>
  </si>
  <si>
    <t>4-6</t>
  </si>
  <si>
    <t>7-10</t>
  </si>
  <si>
    <t>11-20</t>
  </si>
  <si>
    <t>21-30</t>
  </si>
  <si>
    <t>31-40</t>
  </si>
  <si>
    <t>41-60</t>
  </si>
  <si>
    <t>61-80</t>
  </si>
  <si>
    <t>Application number in that sector/category</t>
  </si>
  <si>
    <t>Total number of permanent employees in the fishing industry. Under section 7.1</t>
  </si>
  <si>
    <t>Refer to 5.3 section sum of all the TAC Individual TAC (Right holder quantum)</t>
  </si>
  <si>
    <t>The total score per RH is then simply the sum of the score for the permanent and seasonal employees</t>
  </si>
  <si>
    <t>Seasonal employees</t>
  </si>
  <si>
    <t>Application number in that sector</t>
  </si>
  <si>
    <t>Worksheet 7.1 - Original worksheet</t>
  </si>
  <si>
    <t>Worksheet 7.2 - Original worksheet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</si>
  <si>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</si>
  <si>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</si>
  <si>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</si>
  <si>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</si>
  <si>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</si>
  <si>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</si>
  <si>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</si>
  <si>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</si>
  <si>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</si>
  <si>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</si>
  <si>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</si>
  <si>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</si>
  <si>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14</t>
  </si>
  <si>
    <t>APPLICANT 15</t>
  </si>
  <si>
    <t>APPLICANT 16</t>
  </si>
  <si>
    <t>APPLICANT 17</t>
  </si>
  <si>
    <t>APPLICANT 18</t>
  </si>
  <si>
    <t>APPLICANT 19</t>
  </si>
  <si>
    <t>APPLICANT 20</t>
  </si>
  <si>
    <t>APPLICANT 13</t>
  </si>
  <si>
    <t>APPLICANT 37</t>
  </si>
  <si>
    <t>APPLICANT 21</t>
  </si>
  <si>
    <t>APPLICANT 38</t>
  </si>
  <si>
    <t>APPLICANT 39</t>
  </si>
  <si>
    <t>APPLICANT 22</t>
  </si>
  <si>
    <t>APPLICANT 23</t>
  </si>
  <si>
    <t>APPLICANT 24</t>
  </si>
  <si>
    <t>APPLICANT 25</t>
  </si>
  <si>
    <t>APPLICANT 26</t>
  </si>
  <si>
    <t>APPLICANT 27</t>
  </si>
  <si>
    <t>APPLICANT 28</t>
  </si>
  <si>
    <t>APPLICANT 29</t>
  </si>
  <si>
    <t>APPLICANT 30</t>
  </si>
  <si>
    <t>APPLICANT 31</t>
  </si>
  <si>
    <t>APPLICANT 32</t>
  </si>
  <si>
    <t>APPLICANT 33</t>
  </si>
  <si>
    <t>APPLICANT 34</t>
  </si>
  <si>
    <t>APPLICANT 40</t>
  </si>
  <si>
    <t>APPLICANT 42</t>
  </si>
  <si>
    <t>APPLICANT 35</t>
  </si>
  <si>
    <t>APPLICANT 67</t>
  </si>
  <si>
    <t>APPLICANT 36</t>
  </si>
  <si>
    <t>APPLICANT 43</t>
  </si>
  <si>
    <t>APPLICANT 44</t>
  </si>
  <si>
    <t>APPLICANT 45</t>
  </si>
  <si>
    <t>APPLICANT 46</t>
  </si>
  <si>
    <t>APPLICANT 47</t>
  </si>
  <si>
    <t>APPLICANT 48</t>
  </si>
  <si>
    <t>APPLICANT 49</t>
  </si>
  <si>
    <t>APPLICANT 50</t>
  </si>
  <si>
    <t>APPLICANT 51</t>
  </si>
  <si>
    <t>APPLICANT 52</t>
  </si>
  <si>
    <t>APPLICANT 53</t>
  </si>
  <si>
    <t>APPLICANT 54</t>
  </si>
  <si>
    <t>APPLICANT 55</t>
  </si>
  <si>
    <t>APPLICANT 56</t>
  </si>
  <si>
    <t>APPLICANT 57</t>
  </si>
  <si>
    <t>APPLICANT 58</t>
  </si>
  <si>
    <t>APPLICANT 59</t>
  </si>
  <si>
    <t>APPLICANT 60</t>
  </si>
  <si>
    <t>APPLICANT 61</t>
  </si>
  <si>
    <t>APPLICANT 62</t>
  </si>
  <si>
    <t>APPLICANT 63</t>
  </si>
  <si>
    <t>APPLICANT 64</t>
  </si>
  <si>
    <t>APPLICANT 65</t>
  </si>
  <si>
    <t>APPLICANT 66</t>
  </si>
  <si>
    <t>APPLICANT 68</t>
  </si>
  <si>
    <t>APPLICANT 41</t>
  </si>
  <si>
    <t>Worksheet 7.2 - SCRL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</si>
</sst>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0"/>
  </cellStyleXfs>
  <cellXfs count="45">
    <xf numFmtId="0" fontId="0" fillId="0" borderId="0" xfId="0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16" fontId="1" fillId="0" borderId="0" xfId="0" applyNumberFormat="1" applyFont="1"/>
    <xf numFmtId="0" fontId="0" fillId="0" borderId="0" xfId="0" applyAlignment="1">
      <alignment wrapText="1"/>
    </xf>
    <xf numFmtId="0" fontId="0" fillId="3" borderId="4" xfId="0" applyFill="1" applyBorder="1"/>
    <xf numFmtId="0" fontId="0" fillId="2" borderId="3" xfId="0" applyFill="1" applyBorder="1"/>
    <xf numFmtId="2" fontId="0" fillId="0" borderId="0" xfId="0" applyNumberFormat="1"/>
    <xf numFmtId="0" fontId="0" fillId="3" borderId="5" xfId="0" applyFill="1" applyBorder="1"/>
    <xf numFmtId="0" fontId="0" fillId="2" borderId="1" xfId="0" applyFill="1" applyBorder="1"/>
    <xf numFmtId="16" fontId="0" fillId="3" borderId="5" xfId="0" quotePrefix="1" applyNumberFormat="1" applyFill="1" applyBorder="1"/>
    <xf numFmtId="17" fontId="0" fillId="3" borderId="5" xfId="0" quotePrefix="1" applyNumberFormat="1" applyFill="1" applyBorder="1"/>
    <xf numFmtId="0" fontId="0" fillId="3" borderId="5" xfId="0" quotePrefix="1" applyFill="1" applyBorder="1"/>
    <xf numFmtId="0" fontId="0" fillId="3" borderId="6" xfId="0" quotePrefix="1" applyFill="1" applyBorder="1"/>
    <xf numFmtId="0" fontId="0" fillId="2" borderId="2" xfId="0" applyFill="1" applyBorder="1"/>
    <xf numFmtId="17" fontId="0" fillId="3" borderId="6" xfId="0" quotePrefix="1" applyNumberFormat="1" applyFill="1" applyBorder="1"/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1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16" fontId="0" fillId="0" borderId="0" xfId="0" quotePrefix="1" applyNumberFormat="1" applyFill="1" applyAlignment="1">
      <alignment horizontal="left"/>
    </xf>
    <xf numFmtId="0" fontId="0" fillId="0" borderId="0" xfId="0" quotePrefix="1" applyFill="1" applyAlignment="1">
      <alignment horizontal="left"/>
    </xf>
    <xf numFmtId="2" fontId="0" fillId="0" borderId="0" xfId="0" applyNumberFormat="1" applyFill="1"/>
    <xf numFmtId="164" fontId="0" fillId="0" borderId="0" xfId="0" applyNumberFormat="1" applyFill="1"/>
    <xf numFmtId="0" fontId="2" fillId="4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4" borderId="7" xfId="0" applyFill="1" applyBorder="1" applyAlignment="1">
      <alignment horizontal="center" wrapText="1"/>
    </xf>
    <xf numFmtId="0" fontId="4" fillId="6" borderId="0" xfId="0" applyFont="1" applyFill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vertical="center" wrapText="1"/>
    </xf>
    <xf numFmtId="0" fontId="0" fillId="7" borderId="0" xfId="0" applyFill="1" applyBorder="1"/>
    <xf numFmtId="0" fontId="0" fillId="0" borderId="0" xfId="0" applyFill="1" applyBorder="1"/>
    <xf numFmtId="0" fontId="2" fillId="0" borderId="0" xfId="0" applyFont="1" applyFill="1" applyBorder="1"/>
  </cellXfs>
  <cellStyles count="2">
    <cellStyle name="headerStyle" xfId="1" xr:uid="{88C50CAF-3221-4500-B476-DE2CE0A646F8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4EB0-22F9-4CE5-BE0C-E714DFC69962}">
  <dimension ref="A1:L80"/>
  <sheetViews>
    <sheetView zoomScaleNormal="100" workbookViewId="0">
      <selection activeCell="D24" sqref="D24"/>
    </sheetView>
  </sheetViews>
  <sheetFormatPr defaultRowHeight="14.5" x14ac:dyDescent="0.35"/>
  <cols>
    <col min="1" max="1" width="15.453125" style="43" customWidth="1"/>
    <col min="2" max="2" width="8.26953125" bestFit="1" customWidth="1"/>
    <col min="3" max="3" width="12.7265625" customWidth="1"/>
    <col min="4" max="4" width="18.90625" customWidth="1"/>
    <col min="5" max="5" width="14.08984375" customWidth="1"/>
    <col min="6" max="6" width="12.08984375" bestFit="1" customWidth="1"/>
    <col min="7" max="7" width="15.453125" customWidth="1"/>
  </cols>
  <sheetData>
    <row r="1" spans="1:12" x14ac:dyDescent="0.35">
      <c r="A1" s="44" t="s">
        <v>33</v>
      </c>
    </row>
    <row r="3" spans="1:12" ht="58" x14ac:dyDescent="0.35">
      <c r="A3" s="36" t="s">
        <v>34</v>
      </c>
      <c r="B3" s="36" t="s">
        <v>30</v>
      </c>
      <c r="C3" s="36" t="s">
        <v>2</v>
      </c>
      <c r="D3" s="36" t="s">
        <v>3</v>
      </c>
      <c r="E3" s="36" t="s">
        <v>38</v>
      </c>
      <c r="F3" s="36" t="s">
        <v>35</v>
      </c>
      <c r="G3" s="36" t="s">
        <v>36</v>
      </c>
      <c r="H3" s="35" t="s">
        <v>37</v>
      </c>
      <c r="J3" s="6" t="s">
        <v>32</v>
      </c>
      <c r="K3" s="7" t="s">
        <v>1</v>
      </c>
    </row>
    <row r="4" spans="1:12" x14ac:dyDescent="0.35">
      <c r="A4" s="44" t="s">
        <v>20</v>
      </c>
      <c r="B4" s="1"/>
      <c r="J4" s="9" t="s">
        <v>5</v>
      </c>
      <c r="K4" s="10">
        <v>1</v>
      </c>
    </row>
    <row r="5" spans="1:12" x14ac:dyDescent="0.35">
      <c r="A5" s="43" t="s">
        <v>61</v>
      </c>
      <c r="B5" t="s">
        <v>25</v>
      </c>
      <c r="C5" s="19">
        <v>444</v>
      </c>
      <c r="D5" s="26">
        <v>2235258</v>
      </c>
      <c r="E5" s="20">
        <f>+C5/D5</f>
        <v>1.9863478846737155E-4</v>
      </c>
      <c r="F5" s="21">
        <f t="shared" ref="F5:F11" si="0">+E5/MAX(E$5:E$11)</f>
        <v>4.265452888350111E-2</v>
      </c>
      <c r="G5" s="3">
        <f t="shared" ref="G5:G11" si="1">F5*100</f>
        <v>4.2654528883501106</v>
      </c>
      <c r="H5" s="18" t="str">
        <f t="shared" ref="H5:H11" si="2">IF(G5&gt;=80,"10",IF(G5&gt;=60,"9",IF(G5&gt;=40,"8",IF(G5&gt;=30,"7",IF(G5&gt;=20,"6",IF(G5&gt;=10,"5",IF(G5&gt;=5,"4",IF(G5&gt;=3,"3",IF(G5&gt;=1,"2",IF(G5&gt;0,"1",IF(G5=0,"0")))))))))))</f>
        <v>3</v>
      </c>
      <c r="J5" s="11" t="s">
        <v>19</v>
      </c>
      <c r="K5" s="10">
        <v>2</v>
      </c>
    </row>
    <row r="6" spans="1:12" x14ac:dyDescent="0.35">
      <c r="A6" s="43" t="s">
        <v>62</v>
      </c>
      <c r="B6" t="s">
        <v>25</v>
      </c>
      <c r="C6" s="19">
        <v>65</v>
      </c>
      <c r="D6" s="26">
        <v>13958</v>
      </c>
      <c r="E6" s="20">
        <f t="shared" ref="E6:E11" si="3">C6/D6</f>
        <v>4.656827625734346E-3</v>
      </c>
      <c r="F6" s="21">
        <f t="shared" si="0"/>
        <v>1</v>
      </c>
      <c r="G6" s="3">
        <f t="shared" si="1"/>
        <v>100</v>
      </c>
      <c r="H6" s="18" t="str">
        <f t="shared" si="2"/>
        <v>10</v>
      </c>
      <c r="J6" s="11" t="s">
        <v>18</v>
      </c>
      <c r="K6" s="10">
        <v>3</v>
      </c>
    </row>
    <row r="7" spans="1:12" x14ac:dyDescent="0.35">
      <c r="A7" s="43" t="s">
        <v>63</v>
      </c>
      <c r="B7" t="s">
        <v>25</v>
      </c>
      <c r="C7" s="19">
        <v>32</v>
      </c>
      <c r="D7" s="26">
        <v>1149162</v>
      </c>
      <c r="E7" s="20">
        <f t="shared" si="3"/>
        <v>2.7846378491457252E-5</v>
      </c>
      <c r="F7" s="21">
        <f t="shared" si="0"/>
        <v>5.979688476673236E-3</v>
      </c>
      <c r="G7" s="3">
        <f t="shared" si="1"/>
        <v>0.59796884766732361</v>
      </c>
      <c r="H7" s="18" t="str">
        <f t="shared" si="2"/>
        <v>1</v>
      </c>
      <c r="J7" s="11" t="s">
        <v>17</v>
      </c>
      <c r="K7" s="10">
        <v>4</v>
      </c>
    </row>
    <row r="8" spans="1:12" x14ac:dyDescent="0.35">
      <c r="A8" s="43" t="s">
        <v>64</v>
      </c>
      <c r="B8" t="s">
        <v>25</v>
      </c>
      <c r="C8" s="19">
        <v>20</v>
      </c>
      <c r="D8" s="26">
        <v>130429</v>
      </c>
      <c r="E8" s="20">
        <f t="shared" si="3"/>
        <v>1.5334013141249261E-4</v>
      </c>
      <c r="F8" s="21">
        <f t="shared" si="0"/>
        <v>3.292802391162418E-2</v>
      </c>
      <c r="G8" s="3">
        <f t="shared" si="1"/>
        <v>3.292802391162418</v>
      </c>
      <c r="H8" s="18" t="str">
        <f t="shared" si="2"/>
        <v>3</v>
      </c>
      <c r="J8" s="12" t="s">
        <v>16</v>
      </c>
      <c r="K8" s="10">
        <v>5</v>
      </c>
    </row>
    <row r="9" spans="1:12" x14ac:dyDescent="0.35">
      <c r="A9" s="43" t="s">
        <v>65</v>
      </c>
      <c r="B9" t="s">
        <v>25</v>
      </c>
      <c r="C9" s="19">
        <v>77</v>
      </c>
      <c r="D9" s="26">
        <v>507146</v>
      </c>
      <c r="E9" s="20">
        <f t="shared" si="3"/>
        <v>1.5183004499690425E-4</v>
      </c>
      <c r="F9" s="21">
        <f t="shared" si="0"/>
        <v>3.2603750277950608E-2</v>
      </c>
      <c r="G9" s="3">
        <f t="shared" si="1"/>
        <v>3.2603750277950607</v>
      </c>
      <c r="H9" s="18" t="str">
        <f t="shared" si="2"/>
        <v>3</v>
      </c>
      <c r="J9" s="13" t="s">
        <v>15</v>
      </c>
      <c r="K9" s="10">
        <v>6</v>
      </c>
    </row>
    <row r="10" spans="1:12" x14ac:dyDescent="0.35">
      <c r="A10" s="43" t="s">
        <v>66</v>
      </c>
      <c r="B10" t="s">
        <v>25</v>
      </c>
      <c r="C10" s="19">
        <v>35</v>
      </c>
      <c r="D10" s="26">
        <v>113328</v>
      </c>
      <c r="E10" s="20">
        <f t="shared" si="3"/>
        <v>3.0883806296766908E-4</v>
      </c>
      <c r="F10" s="21">
        <f t="shared" si="0"/>
        <v>6.6319410506195775E-2</v>
      </c>
      <c r="G10" s="3">
        <f t="shared" si="1"/>
        <v>6.6319410506195773</v>
      </c>
      <c r="H10" s="18" t="str">
        <f t="shared" si="2"/>
        <v>4</v>
      </c>
      <c r="J10" s="13" t="s">
        <v>14</v>
      </c>
      <c r="K10" s="10">
        <v>7</v>
      </c>
    </row>
    <row r="11" spans="1:12" x14ac:dyDescent="0.35">
      <c r="A11" s="43" t="s">
        <v>67</v>
      </c>
      <c r="B11" t="s">
        <v>25</v>
      </c>
      <c r="C11" s="19">
        <v>34</v>
      </c>
      <c r="D11" s="26">
        <v>187331</v>
      </c>
      <c r="E11" s="20">
        <f t="shared" si="3"/>
        <v>1.8149692255953366E-4</v>
      </c>
      <c r="F11" s="21">
        <f t="shared" si="0"/>
        <v>3.8974369924399552E-2</v>
      </c>
      <c r="G11" s="3">
        <f t="shared" si="1"/>
        <v>3.897436992439955</v>
      </c>
      <c r="H11" s="18" t="str">
        <f t="shared" si="2"/>
        <v>3</v>
      </c>
      <c r="J11" s="13" t="s">
        <v>13</v>
      </c>
      <c r="K11" s="10">
        <v>8</v>
      </c>
    </row>
    <row r="12" spans="1:12" x14ac:dyDescent="0.35">
      <c r="E12" s="8"/>
      <c r="F12" s="8"/>
      <c r="G12" s="3"/>
      <c r="H12" s="23"/>
      <c r="J12" s="13" t="s">
        <v>12</v>
      </c>
      <c r="K12" s="10">
        <v>9</v>
      </c>
    </row>
    <row r="13" spans="1:12" x14ac:dyDescent="0.35">
      <c r="D13" s="26"/>
      <c r="E13" s="8"/>
      <c r="F13" s="8"/>
      <c r="G13" s="3"/>
      <c r="H13" s="23"/>
      <c r="J13" s="14" t="s">
        <v>0</v>
      </c>
      <c r="K13" s="15">
        <v>10</v>
      </c>
    </row>
    <row r="14" spans="1:12" x14ac:dyDescent="0.35">
      <c r="A14" s="44" t="s">
        <v>23</v>
      </c>
      <c r="B14" s="1"/>
      <c r="F14" s="1"/>
      <c r="I14" s="24"/>
      <c r="J14" s="22"/>
      <c r="K14" s="22"/>
      <c r="L14" s="24"/>
    </row>
    <row r="15" spans="1:12" x14ac:dyDescent="0.35">
      <c r="A15" s="43" t="s">
        <v>68</v>
      </c>
      <c r="B15" t="s">
        <v>21</v>
      </c>
      <c r="C15" s="29">
        <v>122</v>
      </c>
      <c r="D15" s="29">
        <v>620000</v>
      </c>
      <c r="E15" s="20">
        <f>+C15/D15</f>
        <v>1.967741935483871E-4</v>
      </c>
      <c r="F15" s="21">
        <f>+E15/MAX(E$15:E$51)</f>
        <v>0.2982885085574572</v>
      </c>
      <c r="G15" s="3">
        <f t="shared" ref="G15" si="4">F15*100</f>
        <v>29.828850855745721</v>
      </c>
      <c r="H15" s="18" t="str">
        <f t="shared" ref="H15:H39" si="5">IF(G15&gt;=80,"10",IF(G15&gt;=60,"9",IF(G15&gt;=40,"8",IF(G15&gt;=30,"7",IF(G15&gt;=20,"6",IF(G15&gt;=10,"5",IF(G15&gt;=5,"4",IF(G15&gt;=3,"3",IF(G15&gt;=1,"2",IF(G15&gt;0,"1",IF(G15=0,"0")))))))))))</f>
        <v>6</v>
      </c>
      <c r="I15" s="24"/>
      <c r="J15" s="30"/>
      <c r="K15" s="24"/>
      <c r="L15" s="24"/>
    </row>
    <row r="16" spans="1:12" x14ac:dyDescent="0.35">
      <c r="A16" s="43" t="s">
        <v>69</v>
      </c>
      <c r="B16" t="s">
        <v>21</v>
      </c>
      <c r="C16" s="29">
        <v>15</v>
      </c>
      <c r="D16" s="29">
        <v>620000</v>
      </c>
      <c r="E16" s="20">
        <f t="shared" ref="E16:E77" si="6">+C16/D16</f>
        <v>2.4193548387096773E-5</v>
      </c>
      <c r="F16" s="21">
        <f t="shared" ref="F16:F51" si="7">+E16/MAX(E$15:E$51)</f>
        <v>3.6674816625916866E-2</v>
      </c>
      <c r="G16" s="3">
        <f t="shared" ref="G16:G77" si="8">F16*100</f>
        <v>3.6674816625916864</v>
      </c>
      <c r="H16" s="18" t="str">
        <f t="shared" si="5"/>
        <v>3</v>
      </c>
      <c r="I16" s="24"/>
      <c r="J16" s="31"/>
      <c r="K16" s="24"/>
      <c r="L16" s="24"/>
    </row>
    <row r="17" spans="1:12" x14ac:dyDescent="0.35">
      <c r="A17" s="43" t="s">
        <v>70</v>
      </c>
      <c r="B17" t="s">
        <v>21</v>
      </c>
      <c r="C17" s="29">
        <v>99</v>
      </c>
      <c r="D17" s="29">
        <v>620000</v>
      </c>
      <c r="E17" s="20">
        <f t="shared" si="6"/>
        <v>1.5967741935483872E-4</v>
      </c>
      <c r="F17" s="21">
        <f t="shared" si="7"/>
        <v>0.24205378973105135</v>
      </c>
      <c r="G17" s="3">
        <f t="shared" si="8"/>
        <v>24.205378973105134</v>
      </c>
      <c r="H17" s="18" t="str">
        <f t="shared" si="5"/>
        <v>6</v>
      </c>
      <c r="I17" s="24"/>
      <c r="J17" s="31"/>
      <c r="K17" s="24"/>
      <c r="L17" s="24"/>
    </row>
    <row r="18" spans="1:12" x14ac:dyDescent="0.35">
      <c r="A18" s="43" t="s">
        <v>71</v>
      </c>
      <c r="B18" t="s">
        <v>21</v>
      </c>
      <c r="C18" s="29">
        <v>14</v>
      </c>
      <c r="D18" s="29">
        <v>620000</v>
      </c>
      <c r="E18" s="20">
        <f t="shared" si="6"/>
        <v>2.2580645161290321E-5</v>
      </c>
      <c r="F18" s="21">
        <f t="shared" si="7"/>
        <v>3.4229828850855744E-2</v>
      </c>
      <c r="G18" s="3">
        <f t="shared" si="8"/>
        <v>3.4229828850855744</v>
      </c>
      <c r="H18" s="18" t="str">
        <f t="shared" si="5"/>
        <v>3</v>
      </c>
      <c r="I18" s="24"/>
      <c r="J18" s="31"/>
      <c r="K18" s="24"/>
      <c r="L18" s="24"/>
    </row>
    <row r="19" spans="1:12" x14ac:dyDescent="0.35">
      <c r="A19" s="43" t="s">
        <v>72</v>
      </c>
      <c r="B19" t="s">
        <v>21</v>
      </c>
      <c r="C19" s="29">
        <v>61</v>
      </c>
      <c r="D19" s="29">
        <v>620000</v>
      </c>
      <c r="E19" s="20">
        <f t="shared" si="6"/>
        <v>9.8387096774193549E-5</v>
      </c>
      <c r="F19" s="21">
        <f t="shared" si="7"/>
        <v>0.1491442542787286</v>
      </c>
      <c r="G19" s="3">
        <f t="shared" si="8"/>
        <v>14.91442542787286</v>
      </c>
      <c r="H19" s="18" t="str">
        <f t="shared" si="5"/>
        <v>5</v>
      </c>
      <c r="I19" s="24"/>
      <c r="J19" s="32"/>
      <c r="K19" s="24"/>
      <c r="L19" s="24"/>
    </row>
    <row r="20" spans="1:12" x14ac:dyDescent="0.35">
      <c r="A20" s="43" t="s">
        <v>81</v>
      </c>
      <c r="B20" t="s">
        <v>21</v>
      </c>
      <c r="C20" s="29">
        <v>63</v>
      </c>
      <c r="D20" s="29">
        <v>620000</v>
      </c>
      <c r="E20" s="20">
        <f t="shared" si="6"/>
        <v>1.0161290322580645E-4</v>
      </c>
      <c r="F20" s="21">
        <f t="shared" si="7"/>
        <v>0.15403422982885084</v>
      </c>
      <c r="G20" s="3">
        <f t="shared" si="8"/>
        <v>15.403422982885084</v>
      </c>
      <c r="H20" s="18" t="str">
        <f t="shared" si="5"/>
        <v>5</v>
      </c>
      <c r="I20" s="24"/>
      <c r="J20" s="32"/>
      <c r="K20" s="24"/>
      <c r="L20" s="24"/>
    </row>
    <row r="21" spans="1:12" x14ac:dyDescent="0.35">
      <c r="A21" s="43" t="s">
        <v>73</v>
      </c>
      <c r="B21" t="s">
        <v>21</v>
      </c>
      <c r="C21" s="29">
        <v>44</v>
      </c>
      <c r="D21" s="29">
        <v>620000</v>
      </c>
      <c r="E21" s="20">
        <f t="shared" si="6"/>
        <v>7.0967741935483875E-5</v>
      </c>
      <c r="F21" s="21">
        <f t="shared" si="7"/>
        <v>0.1075794621026895</v>
      </c>
      <c r="G21" s="3">
        <f t="shared" si="8"/>
        <v>10.757946210268949</v>
      </c>
      <c r="H21" s="18" t="str">
        <f t="shared" si="5"/>
        <v>5</v>
      </c>
      <c r="I21" s="24"/>
      <c r="J21" s="32"/>
      <c r="K21" s="24"/>
      <c r="L21" s="24"/>
    </row>
    <row r="22" spans="1:12" x14ac:dyDescent="0.35">
      <c r="A22" s="43" t="s">
        <v>74</v>
      </c>
      <c r="B22" t="s">
        <v>21</v>
      </c>
      <c r="C22" s="29">
        <v>172</v>
      </c>
      <c r="D22" s="29">
        <v>620000</v>
      </c>
      <c r="E22" s="20">
        <f t="shared" si="6"/>
        <v>2.7741935483870968E-4</v>
      </c>
      <c r="F22" s="21">
        <f t="shared" si="7"/>
        <v>0.42053789731051344</v>
      </c>
      <c r="G22" s="3">
        <f t="shared" si="8"/>
        <v>42.053789731051346</v>
      </c>
      <c r="H22" s="18" t="str">
        <f t="shared" si="5"/>
        <v>8</v>
      </c>
      <c r="I22" s="24"/>
      <c r="J22" s="32"/>
      <c r="K22" s="24"/>
      <c r="L22" s="24"/>
    </row>
    <row r="23" spans="1:12" x14ac:dyDescent="0.35">
      <c r="A23" s="43" t="s">
        <v>75</v>
      </c>
      <c r="B23" t="s">
        <v>21</v>
      </c>
      <c r="C23" s="29">
        <v>68</v>
      </c>
      <c r="D23" s="29">
        <v>620000</v>
      </c>
      <c r="E23" s="20">
        <f t="shared" si="6"/>
        <v>1.0967741935483871E-4</v>
      </c>
      <c r="F23" s="21">
        <f t="shared" si="7"/>
        <v>0.16625916870415647</v>
      </c>
      <c r="G23" s="3">
        <f t="shared" si="8"/>
        <v>16.625916870415647</v>
      </c>
      <c r="H23" s="18" t="str">
        <f t="shared" si="5"/>
        <v>5</v>
      </c>
      <c r="I23" s="24"/>
      <c r="J23" s="32"/>
      <c r="K23" s="24"/>
      <c r="L23" s="24"/>
    </row>
    <row r="24" spans="1:12" x14ac:dyDescent="0.35">
      <c r="A24" s="43" t="s">
        <v>76</v>
      </c>
      <c r="B24" t="s">
        <v>21</v>
      </c>
      <c r="C24" s="29">
        <v>34</v>
      </c>
      <c r="D24" s="29">
        <v>620000</v>
      </c>
      <c r="E24" s="20">
        <f t="shared" si="6"/>
        <v>5.4838709677419355E-5</v>
      </c>
      <c r="F24" s="21">
        <f t="shared" si="7"/>
        <v>8.3129584352078234E-2</v>
      </c>
      <c r="G24" s="3">
        <f t="shared" si="8"/>
        <v>8.3129584352078236</v>
      </c>
      <c r="H24" s="18" t="str">
        <f t="shared" si="5"/>
        <v>4</v>
      </c>
      <c r="I24" s="24"/>
      <c r="J24" s="32"/>
      <c r="K24" s="24"/>
      <c r="L24" s="24"/>
    </row>
    <row r="25" spans="1:12" x14ac:dyDescent="0.35">
      <c r="A25" s="43" t="s">
        <v>77</v>
      </c>
      <c r="B25" t="s">
        <v>21</v>
      </c>
      <c r="C25" s="29">
        <v>27</v>
      </c>
      <c r="D25" s="29">
        <v>620000</v>
      </c>
      <c r="E25" s="20">
        <f t="shared" si="6"/>
        <v>4.3548387096774194E-5</v>
      </c>
      <c r="F25" s="21">
        <f t="shared" si="7"/>
        <v>6.6014669926650366E-2</v>
      </c>
      <c r="G25" s="3">
        <f t="shared" si="8"/>
        <v>6.6014669926650367</v>
      </c>
      <c r="H25" s="18" t="str">
        <f t="shared" si="5"/>
        <v>4</v>
      </c>
      <c r="I25" s="24"/>
      <c r="J25" s="30"/>
      <c r="K25" s="24"/>
      <c r="L25" s="24"/>
    </row>
    <row r="26" spans="1:12" x14ac:dyDescent="0.35">
      <c r="A26" s="43" t="s">
        <v>78</v>
      </c>
      <c r="B26" t="s">
        <v>21</v>
      </c>
      <c r="C26" s="29">
        <v>296</v>
      </c>
      <c r="D26" s="29">
        <v>620000</v>
      </c>
      <c r="E26" s="20">
        <f t="shared" si="6"/>
        <v>4.7741935483870966E-4</v>
      </c>
      <c r="F26" s="21">
        <f t="shared" si="7"/>
        <v>0.72371638141809291</v>
      </c>
      <c r="G26" s="3">
        <f t="shared" si="8"/>
        <v>72.371638141809285</v>
      </c>
      <c r="H26" s="18" t="str">
        <f t="shared" si="5"/>
        <v>9</v>
      </c>
      <c r="I26" s="24"/>
      <c r="J26" s="24"/>
      <c r="K26" s="24"/>
      <c r="L26" s="24"/>
    </row>
    <row r="27" spans="1:12" x14ac:dyDescent="0.35">
      <c r="A27" s="43" t="s">
        <v>79</v>
      </c>
      <c r="B27" t="s">
        <v>21</v>
      </c>
      <c r="C27" s="29">
        <v>72</v>
      </c>
      <c r="D27" s="29">
        <v>620000</v>
      </c>
      <c r="E27" s="20">
        <f t="shared" si="6"/>
        <v>1.1612903225806452E-4</v>
      </c>
      <c r="F27" s="21">
        <f t="shared" si="7"/>
        <v>0.17603911980440098</v>
      </c>
      <c r="G27" s="3">
        <f t="shared" si="8"/>
        <v>17.603911980440099</v>
      </c>
      <c r="H27" s="18" t="str">
        <f t="shared" si="5"/>
        <v>5</v>
      </c>
    </row>
    <row r="28" spans="1:12" x14ac:dyDescent="0.35">
      <c r="A28" s="43" t="s">
        <v>83</v>
      </c>
      <c r="B28" t="s">
        <v>21</v>
      </c>
      <c r="C28" s="29">
        <v>83</v>
      </c>
      <c r="D28" s="29">
        <v>620000</v>
      </c>
      <c r="E28" s="20">
        <f t="shared" si="6"/>
        <v>1.3387096774193549E-4</v>
      </c>
      <c r="F28" s="21">
        <f t="shared" si="7"/>
        <v>0.20293398533007334</v>
      </c>
      <c r="G28" s="3">
        <f t="shared" si="8"/>
        <v>20.293398533007334</v>
      </c>
      <c r="H28" s="18" t="str">
        <f t="shared" si="5"/>
        <v>6</v>
      </c>
    </row>
    <row r="29" spans="1:12" x14ac:dyDescent="0.35">
      <c r="A29" s="43" t="s">
        <v>79</v>
      </c>
      <c r="B29" t="s">
        <v>21</v>
      </c>
      <c r="C29" s="29">
        <v>33</v>
      </c>
      <c r="D29" s="29">
        <v>620000</v>
      </c>
      <c r="E29" s="20">
        <f t="shared" si="6"/>
        <v>5.3225806451612906E-5</v>
      </c>
      <c r="F29" s="21">
        <f t="shared" si="7"/>
        <v>8.0684596577017112E-2</v>
      </c>
      <c r="G29" s="3">
        <f t="shared" si="8"/>
        <v>8.0684596577017107</v>
      </c>
      <c r="H29" s="18" t="str">
        <f t="shared" si="5"/>
        <v>4</v>
      </c>
    </row>
    <row r="30" spans="1:12" x14ac:dyDescent="0.35">
      <c r="A30" s="43" t="s">
        <v>82</v>
      </c>
      <c r="B30" t="s">
        <v>21</v>
      </c>
      <c r="C30" s="29">
        <v>9</v>
      </c>
      <c r="D30" s="29">
        <v>620000</v>
      </c>
      <c r="E30" s="20">
        <f t="shared" si="6"/>
        <v>1.4516129032258065E-5</v>
      </c>
      <c r="F30" s="21">
        <f t="shared" si="7"/>
        <v>2.2004889975550123E-2</v>
      </c>
      <c r="G30" s="3">
        <f t="shared" si="8"/>
        <v>2.2004889975550124</v>
      </c>
      <c r="H30" s="18" t="str">
        <f t="shared" si="5"/>
        <v>2</v>
      </c>
    </row>
    <row r="31" spans="1:12" x14ac:dyDescent="0.35">
      <c r="A31" s="43" t="s">
        <v>84</v>
      </c>
      <c r="B31" t="s">
        <v>21</v>
      </c>
      <c r="C31" s="29">
        <v>16</v>
      </c>
      <c r="D31" s="29">
        <v>620000</v>
      </c>
      <c r="E31" s="20">
        <f t="shared" si="6"/>
        <v>2.5806451612903226E-5</v>
      </c>
      <c r="F31" s="21">
        <f t="shared" si="7"/>
        <v>3.9119804400977995E-2</v>
      </c>
      <c r="G31" s="3">
        <f t="shared" si="8"/>
        <v>3.9119804400977993</v>
      </c>
      <c r="H31" s="18" t="str">
        <f t="shared" si="5"/>
        <v>3</v>
      </c>
    </row>
    <row r="32" spans="1:12" x14ac:dyDescent="0.35">
      <c r="A32" s="43" t="s">
        <v>85</v>
      </c>
      <c r="B32" t="s">
        <v>21</v>
      </c>
      <c r="C32" s="29">
        <v>8</v>
      </c>
      <c r="D32" s="29">
        <v>620000</v>
      </c>
      <c r="E32" s="20">
        <f t="shared" si="6"/>
        <v>1.2903225806451613E-5</v>
      </c>
      <c r="F32" s="21">
        <f t="shared" si="7"/>
        <v>1.9559902200488997E-2</v>
      </c>
      <c r="G32" s="3">
        <f t="shared" si="8"/>
        <v>1.9559902200488997</v>
      </c>
      <c r="H32" s="18" t="str">
        <f t="shared" si="5"/>
        <v>2</v>
      </c>
    </row>
    <row r="33" spans="1:8" x14ac:dyDescent="0.35">
      <c r="A33" s="43" t="s">
        <v>86</v>
      </c>
      <c r="B33" t="s">
        <v>21</v>
      </c>
      <c r="C33" s="29">
        <v>10</v>
      </c>
      <c r="D33" s="29">
        <v>620000</v>
      </c>
      <c r="E33" s="20">
        <f t="shared" si="6"/>
        <v>1.6129032258064517E-5</v>
      </c>
      <c r="F33" s="21">
        <f t="shared" si="7"/>
        <v>2.4449877750611249E-2</v>
      </c>
      <c r="G33" s="3">
        <f t="shared" si="8"/>
        <v>2.4449877750611249</v>
      </c>
      <c r="H33" s="18" t="str">
        <f t="shared" si="5"/>
        <v>2</v>
      </c>
    </row>
    <row r="34" spans="1:8" x14ac:dyDescent="0.35">
      <c r="A34" s="43" t="s">
        <v>87</v>
      </c>
      <c r="B34" t="s">
        <v>21</v>
      </c>
      <c r="C34" s="29">
        <v>8</v>
      </c>
      <c r="D34" s="29">
        <v>620000</v>
      </c>
      <c r="E34" s="20">
        <f t="shared" si="6"/>
        <v>1.2903225806451613E-5</v>
      </c>
      <c r="F34" s="21">
        <f t="shared" si="7"/>
        <v>1.9559902200488997E-2</v>
      </c>
      <c r="G34" s="3">
        <f t="shared" si="8"/>
        <v>1.9559902200488997</v>
      </c>
      <c r="H34" s="18" t="str">
        <f t="shared" si="5"/>
        <v>2</v>
      </c>
    </row>
    <row r="35" spans="1:8" x14ac:dyDescent="0.35">
      <c r="A35" s="43" t="s">
        <v>98</v>
      </c>
      <c r="B35" t="s">
        <v>21</v>
      </c>
      <c r="C35" s="29">
        <v>17</v>
      </c>
      <c r="D35" s="29">
        <v>620000</v>
      </c>
      <c r="E35" s="20">
        <f t="shared" si="6"/>
        <v>2.7419354838709678E-5</v>
      </c>
      <c r="F35" s="21">
        <f t="shared" si="7"/>
        <v>4.1564792176039117E-2</v>
      </c>
      <c r="G35" s="3">
        <f t="shared" si="8"/>
        <v>4.1564792176039118</v>
      </c>
      <c r="H35" s="18" t="str">
        <f t="shared" si="5"/>
        <v>3</v>
      </c>
    </row>
    <row r="36" spans="1:8" x14ac:dyDescent="0.35">
      <c r="A36" s="43" t="s">
        <v>88</v>
      </c>
      <c r="B36" t="s">
        <v>21</v>
      </c>
      <c r="C36" s="29">
        <v>10</v>
      </c>
      <c r="D36" s="29">
        <v>620000</v>
      </c>
      <c r="E36" s="20">
        <f t="shared" si="6"/>
        <v>1.6129032258064517E-5</v>
      </c>
      <c r="F36" s="21">
        <f t="shared" si="7"/>
        <v>2.4449877750611249E-2</v>
      </c>
      <c r="G36" s="3">
        <f t="shared" si="8"/>
        <v>2.4449877750611249</v>
      </c>
      <c r="H36" s="18" t="str">
        <f t="shared" si="5"/>
        <v>2</v>
      </c>
    </row>
    <row r="37" spans="1:8" x14ac:dyDescent="0.35">
      <c r="A37" s="43" t="s">
        <v>88</v>
      </c>
      <c r="B37" t="s">
        <v>21</v>
      </c>
      <c r="C37" s="29">
        <v>409</v>
      </c>
      <c r="D37" s="29">
        <v>620000</v>
      </c>
      <c r="E37" s="20">
        <f t="shared" si="6"/>
        <v>6.5967741935483873E-4</v>
      </c>
      <c r="F37" s="21">
        <f t="shared" si="7"/>
        <v>1</v>
      </c>
      <c r="G37" s="3">
        <f t="shared" si="8"/>
        <v>100</v>
      </c>
      <c r="H37" s="18" t="str">
        <f t="shared" si="5"/>
        <v>10</v>
      </c>
    </row>
    <row r="38" spans="1:8" x14ac:dyDescent="0.35">
      <c r="A38" s="43" t="s">
        <v>89</v>
      </c>
      <c r="B38" t="s">
        <v>21</v>
      </c>
      <c r="C38" s="29">
        <v>98</v>
      </c>
      <c r="D38" s="29">
        <v>620000</v>
      </c>
      <c r="E38" s="20">
        <f t="shared" si="6"/>
        <v>1.5806451612903225E-4</v>
      </c>
      <c r="F38" s="21">
        <f t="shared" si="7"/>
        <v>0.23960880195599021</v>
      </c>
      <c r="G38" s="3">
        <f t="shared" si="8"/>
        <v>23.960880195599021</v>
      </c>
      <c r="H38" s="18" t="str">
        <f t="shared" si="5"/>
        <v>6</v>
      </c>
    </row>
    <row r="39" spans="1:8" x14ac:dyDescent="0.35">
      <c r="A39" s="43" t="s">
        <v>99</v>
      </c>
      <c r="B39" t="s">
        <v>21</v>
      </c>
      <c r="C39" s="29">
        <v>98</v>
      </c>
      <c r="D39" s="29">
        <v>620000</v>
      </c>
      <c r="E39" s="20">
        <f t="shared" si="6"/>
        <v>1.5806451612903225E-4</v>
      </c>
      <c r="F39" s="21">
        <f t="shared" si="7"/>
        <v>0.23960880195599021</v>
      </c>
      <c r="G39" s="3">
        <f t="shared" si="8"/>
        <v>23.960880195599021</v>
      </c>
      <c r="H39" s="18" t="str">
        <f t="shared" si="5"/>
        <v>6</v>
      </c>
    </row>
    <row r="40" spans="1:8" x14ac:dyDescent="0.35">
      <c r="A40" s="43" t="s">
        <v>90</v>
      </c>
      <c r="B40" t="s">
        <v>21</v>
      </c>
      <c r="C40" s="29">
        <v>0</v>
      </c>
      <c r="D40" s="29">
        <v>620000</v>
      </c>
      <c r="E40" s="20">
        <f t="shared" si="6"/>
        <v>0</v>
      </c>
      <c r="F40" s="21">
        <f t="shared" si="7"/>
        <v>0</v>
      </c>
      <c r="G40" s="3">
        <f t="shared" si="8"/>
        <v>0</v>
      </c>
      <c r="H40" s="18" t="str">
        <f>IF(G40&gt;=80,"10",IF(G40&gt;=60,"9",IF(G40&gt;=40,"8",IF(G40&gt;=30,"7",IF(G40&gt;=20,"6",IF(G40&gt;=10,"5",IF(G40&gt;=5,"4",IF(G40&gt;=3,"3",IF(G40&gt;=1,"2",IF(G40&gt;0,"1",IF(G40=0,"0")))))))))))</f>
        <v>0</v>
      </c>
    </row>
    <row r="41" spans="1:8" x14ac:dyDescent="0.35">
      <c r="A41" s="43" t="s">
        <v>91</v>
      </c>
      <c r="B41" t="s">
        <v>21</v>
      </c>
      <c r="C41" s="29">
        <v>11</v>
      </c>
      <c r="D41" s="29">
        <v>620000</v>
      </c>
      <c r="E41" s="20">
        <f t="shared" si="6"/>
        <v>1.7741935483870969E-5</v>
      </c>
      <c r="F41" s="21">
        <f t="shared" si="7"/>
        <v>2.6894865525672374E-2</v>
      </c>
      <c r="G41" s="3">
        <f t="shared" si="8"/>
        <v>2.6894865525672373</v>
      </c>
      <c r="H41" s="18" t="str">
        <f t="shared" ref="H41:H51" si="9">IF(G41&gt;=80,"10",IF(G41&gt;=60,"9",IF(G41&gt;=40,"8",IF(G41&gt;=30,"7",IF(G41&gt;=20,"6",IF(G41&gt;=10,"5",IF(G41&gt;=5,"4",IF(G41&gt;=3,"3",IF(G41&gt;=1,"2",IF(G41&gt;0,"1",IF(G41=0,"0")))))))))))</f>
        <v>2</v>
      </c>
    </row>
    <row r="42" spans="1:8" x14ac:dyDescent="0.35">
      <c r="A42" s="43" t="s">
        <v>92</v>
      </c>
      <c r="B42" t="s">
        <v>21</v>
      </c>
      <c r="C42" s="29">
        <v>5</v>
      </c>
      <c r="D42" s="29">
        <v>620000</v>
      </c>
      <c r="E42" s="20">
        <f t="shared" si="6"/>
        <v>8.0645161290322584E-6</v>
      </c>
      <c r="F42" s="21">
        <f t="shared" si="7"/>
        <v>1.2224938875305624E-2</v>
      </c>
      <c r="G42" s="3">
        <f t="shared" si="8"/>
        <v>1.2224938875305624</v>
      </c>
      <c r="H42" s="18" t="str">
        <f t="shared" si="9"/>
        <v>2</v>
      </c>
    </row>
    <row r="43" spans="1:8" x14ac:dyDescent="0.35">
      <c r="A43" s="43" t="s">
        <v>93</v>
      </c>
      <c r="B43" t="s">
        <v>21</v>
      </c>
      <c r="C43" s="29">
        <v>35</v>
      </c>
      <c r="D43" s="29">
        <v>620000</v>
      </c>
      <c r="E43" s="20">
        <f t="shared" si="6"/>
        <v>5.6451612903225804E-5</v>
      </c>
      <c r="F43" s="21">
        <f t="shared" si="7"/>
        <v>8.5574572127139356E-2</v>
      </c>
      <c r="G43" s="3">
        <f t="shared" si="8"/>
        <v>8.5574572127139348</v>
      </c>
      <c r="H43" s="18" t="str">
        <f t="shared" si="9"/>
        <v>4</v>
      </c>
    </row>
    <row r="44" spans="1:8" x14ac:dyDescent="0.35">
      <c r="A44" s="43" t="s">
        <v>94</v>
      </c>
      <c r="B44" t="s">
        <v>21</v>
      </c>
      <c r="C44" s="29">
        <v>17</v>
      </c>
      <c r="D44" s="29">
        <v>620000</v>
      </c>
      <c r="E44" s="20">
        <f t="shared" si="6"/>
        <v>2.7419354838709678E-5</v>
      </c>
      <c r="F44" s="21">
        <f t="shared" si="7"/>
        <v>4.1564792176039117E-2</v>
      </c>
      <c r="G44" s="3">
        <f t="shared" si="8"/>
        <v>4.1564792176039118</v>
      </c>
      <c r="H44" s="18" t="str">
        <f t="shared" si="9"/>
        <v>3</v>
      </c>
    </row>
    <row r="45" spans="1:8" x14ac:dyDescent="0.35">
      <c r="A45" s="43" t="s">
        <v>95</v>
      </c>
      <c r="B45" t="s">
        <v>21</v>
      </c>
      <c r="C45" s="29">
        <v>13</v>
      </c>
      <c r="D45" s="29">
        <v>620000</v>
      </c>
      <c r="E45" s="20">
        <f t="shared" si="6"/>
        <v>2.0967741935483869E-5</v>
      </c>
      <c r="F45" s="21">
        <f t="shared" si="7"/>
        <v>3.1784841075794615E-2</v>
      </c>
      <c r="G45" s="3">
        <f t="shared" si="8"/>
        <v>3.1784841075794614</v>
      </c>
      <c r="H45" s="18" t="str">
        <f t="shared" si="9"/>
        <v>3</v>
      </c>
    </row>
    <row r="46" spans="1:8" x14ac:dyDescent="0.35">
      <c r="A46" s="43" t="s">
        <v>96</v>
      </c>
      <c r="B46" t="s">
        <v>21</v>
      </c>
      <c r="C46" s="29">
        <v>7</v>
      </c>
      <c r="D46" s="29">
        <v>620000</v>
      </c>
      <c r="E46" s="20">
        <f t="shared" si="6"/>
        <v>1.1290322580645161E-5</v>
      </c>
      <c r="F46" s="21">
        <f t="shared" si="7"/>
        <v>1.7114914425427872E-2</v>
      </c>
      <c r="G46" s="3">
        <f t="shared" si="8"/>
        <v>1.7114914425427872</v>
      </c>
      <c r="H46" s="18" t="str">
        <f t="shared" si="9"/>
        <v>2</v>
      </c>
    </row>
    <row r="47" spans="1:8" x14ac:dyDescent="0.35">
      <c r="A47" s="43" t="s">
        <v>97</v>
      </c>
      <c r="B47" t="s">
        <v>21</v>
      </c>
      <c r="C47" s="29">
        <v>3</v>
      </c>
      <c r="D47" s="29">
        <v>620000</v>
      </c>
      <c r="E47" s="20">
        <f t="shared" si="6"/>
        <v>4.8387096774193552E-6</v>
      </c>
      <c r="F47" s="21">
        <f t="shared" si="7"/>
        <v>7.3349633251833741E-3</v>
      </c>
      <c r="G47" s="3">
        <f t="shared" si="8"/>
        <v>0.73349633251833746</v>
      </c>
      <c r="H47" s="18" t="str">
        <f t="shared" si="9"/>
        <v>1</v>
      </c>
    </row>
    <row r="48" spans="1:8" x14ac:dyDescent="0.35">
      <c r="A48" s="43" t="s">
        <v>101</v>
      </c>
      <c r="B48" t="s">
        <v>21</v>
      </c>
      <c r="C48" s="29">
        <v>8</v>
      </c>
      <c r="D48" s="29">
        <v>620000</v>
      </c>
      <c r="E48" s="20">
        <f t="shared" si="6"/>
        <v>1.2903225806451613E-5</v>
      </c>
      <c r="F48" s="21">
        <f t="shared" si="7"/>
        <v>1.9559902200488997E-2</v>
      </c>
      <c r="G48" s="3">
        <f t="shared" si="8"/>
        <v>1.9559902200488997</v>
      </c>
      <c r="H48" s="18" t="str">
        <f t="shared" si="9"/>
        <v>2</v>
      </c>
    </row>
    <row r="49" spans="1:8" x14ac:dyDescent="0.35">
      <c r="A49" s="43" t="s">
        <v>100</v>
      </c>
      <c r="B49" t="s">
        <v>21</v>
      </c>
      <c r="C49" s="29">
        <v>2</v>
      </c>
      <c r="D49" s="29">
        <v>620000</v>
      </c>
      <c r="E49" s="20">
        <f t="shared" si="6"/>
        <v>3.2258064516129032E-6</v>
      </c>
      <c r="F49" s="21">
        <f t="shared" si="7"/>
        <v>4.8899755501222494E-3</v>
      </c>
      <c r="G49" s="3">
        <f t="shared" si="8"/>
        <v>0.48899755501222492</v>
      </c>
      <c r="H49" s="18" t="str">
        <f t="shared" si="9"/>
        <v>1</v>
      </c>
    </row>
    <row r="50" spans="1:8" x14ac:dyDescent="0.35">
      <c r="A50" s="43" t="s">
        <v>103</v>
      </c>
      <c r="B50" t="s">
        <v>21</v>
      </c>
      <c r="C50" s="29">
        <v>4</v>
      </c>
      <c r="D50" s="29">
        <v>620000</v>
      </c>
      <c r="E50" s="20">
        <f t="shared" si="6"/>
        <v>6.4516129032258064E-6</v>
      </c>
      <c r="F50" s="21">
        <f t="shared" si="7"/>
        <v>9.7799511002444987E-3</v>
      </c>
      <c r="G50" s="3">
        <f t="shared" si="8"/>
        <v>0.97799511002444983</v>
      </c>
      <c r="H50" s="18" t="str">
        <f t="shared" si="9"/>
        <v>1</v>
      </c>
    </row>
    <row r="51" spans="1:8" x14ac:dyDescent="0.35">
      <c r="A51" s="43" t="s">
        <v>102</v>
      </c>
      <c r="B51" t="s">
        <v>21</v>
      </c>
      <c r="C51" s="29">
        <v>4</v>
      </c>
      <c r="D51" s="29">
        <v>620000</v>
      </c>
      <c r="E51" s="20">
        <f t="shared" si="6"/>
        <v>6.4516129032258064E-6</v>
      </c>
      <c r="F51" s="21">
        <f t="shared" si="7"/>
        <v>9.7799511002444987E-3</v>
      </c>
      <c r="G51" s="3">
        <f t="shared" si="8"/>
        <v>0.97799511002444983</v>
      </c>
      <c r="H51" s="18" t="str">
        <f t="shared" si="9"/>
        <v>1</v>
      </c>
    </row>
    <row r="52" spans="1:8" x14ac:dyDescent="0.35">
      <c r="C52" s="29"/>
      <c r="D52" s="29"/>
      <c r="E52" s="20"/>
      <c r="F52" s="21"/>
      <c r="G52" s="3"/>
      <c r="H52" s="23"/>
    </row>
    <row r="53" spans="1:8" x14ac:dyDescent="0.35">
      <c r="A53" s="44" t="s">
        <v>24</v>
      </c>
      <c r="C53" s="29"/>
      <c r="D53" s="29"/>
      <c r="E53" s="20"/>
      <c r="F53" s="21"/>
      <c r="G53" s="3"/>
      <c r="H53" s="23"/>
    </row>
    <row r="54" spans="1:8" x14ac:dyDescent="0.35">
      <c r="A54" s="43" t="s">
        <v>104</v>
      </c>
      <c r="B54" t="s">
        <v>22</v>
      </c>
      <c r="C54" s="29">
        <v>7</v>
      </c>
      <c r="D54" s="29">
        <v>620000</v>
      </c>
      <c r="E54" s="20">
        <f t="shared" si="6"/>
        <v>1.1290322580645161E-5</v>
      </c>
      <c r="F54" s="21">
        <f>+E54/MAX(E$54:E$77)</f>
        <v>2.6217228464419474E-2</v>
      </c>
      <c r="G54" s="3">
        <f t="shared" si="8"/>
        <v>2.6217228464419473</v>
      </c>
      <c r="H54" s="18" t="str">
        <f t="shared" ref="H54:H77" si="10">IF(G54&gt;=80,"10",IF(G54&gt;=60,"9",IF(G54&gt;=40,"8",IF(G54&gt;=30,"7",IF(G54&gt;=20,"6",IF(G54&gt;=10,"5",IF(G54&gt;=5,"4",IF(G54&gt;=3,"3",IF(G54&gt;=1,"2",IF(G54&gt;0,"1",IF(G54=0,"0")))))))))))</f>
        <v>2</v>
      </c>
    </row>
    <row r="55" spans="1:8" x14ac:dyDescent="0.35">
      <c r="A55" s="43" t="s">
        <v>105</v>
      </c>
      <c r="B55" t="s">
        <v>22</v>
      </c>
      <c r="C55" s="29">
        <v>11</v>
      </c>
      <c r="D55" s="29">
        <v>620000</v>
      </c>
      <c r="E55" s="20">
        <f t="shared" si="6"/>
        <v>1.7741935483870969E-5</v>
      </c>
      <c r="F55" s="21">
        <f t="shared" ref="F55:F77" si="11">+E55/MAX(E$54:E$77)</f>
        <v>4.119850187265918E-2</v>
      </c>
      <c r="G55" s="3">
        <f t="shared" si="8"/>
        <v>4.1198501872659179</v>
      </c>
      <c r="H55" s="18" t="str">
        <f t="shared" si="10"/>
        <v>3</v>
      </c>
    </row>
    <row r="56" spans="1:8" x14ac:dyDescent="0.35">
      <c r="A56" s="43" t="s">
        <v>106</v>
      </c>
      <c r="B56" t="s">
        <v>22</v>
      </c>
      <c r="C56" s="17"/>
      <c r="D56" s="29">
        <v>620000</v>
      </c>
      <c r="E56" s="20">
        <f t="shared" si="6"/>
        <v>0</v>
      </c>
      <c r="F56" s="21">
        <f t="shared" si="11"/>
        <v>0</v>
      </c>
      <c r="G56" s="3">
        <f t="shared" si="8"/>
        <v>0</v>
      </c>
      <c r="H56" s="18" t="str">
        <f t="shared" si="10"/>
        <v>0</v>
      </c>
    </row>
    <row r="57" spans="1:8" x14ac:dyDescent="0.35">
      <c r="A57" s="43" t="s">
        <v>107</v>
      </c>
      <c r="B57" t="s">
        <v>22</v>
      </c>
      <c r="C57" s="17"/>
      <c r="D57" s="29">
        <v>620000</v>
      </c>
      <c r="E57" s="20">
        <f t="shared" si="6"/>
        <v>0</v>
      </c>
      <c r="F57" s="21">
        <f t="shared" si="11"/>
        <v>0</v>
      </c>
      <c r="G57" s="3">
        <f t="shared" si="8"/>
        <v>0</v>
      </c>
      <c r="H57" s="18" t="str">
        <f t="shared" si="10"/>
        <v>0</v>
      </c>
    </row>
    <row r="58" spans="1:8" x14ac:dyDescent="0.35">
      <c r="A58" s="43" t="s">
        <v>108</v>
      </c>
      <c r="B58" t="s">
        <v>22</v>
      </c>
      <c r="C58" s="29">
        <v>0</v>
      </c>
      <c r="D58" s="29">
        <v>620000</v>
      </c>
      <c r="E58" s="20">
        <f t="shared" si="6"/>
        <v>0</v>
      </c>
      <c r="F58" s="21">
        <f t="shared" si="11"/>
        <v>0</v>
      </c>
      <c r="G58" s="3">
        <f t="shared" si="8"/>
        <v>0</v>
      </c>
      <c r="H58" s="18" t="str">
        <f t="shared" si="10"/>
        <v>0</v>
      </c>
    </row>
    <row r="59" spans="1:8" x14ac:dyDescent="0.35">
      <c r="A59" s="43" t="s">
        <v>109</v>
      </c>
      <c r="B59" t="s">
        <v>22</v>
      </c>
      <c r="C59" s="17"/>
      <c r="D59" s="29">
        <v>620000</v>
      </c>
      <c r="E59" s="20">
        <f t="shared" si="6"/>
        <v>0</v>
      </c>
      <c r="F59" s="21">
        <f t="shared" si="11"/>
        <v>0</v>
      </c>
      <c r="G59" s="3">
        <f t="shared" si="8"/>
        <v>0</v>
      </c>
      <c r="H59" s="18" t="str">
        <f t="shared" si="10"/>
        <v>0</v>
      </c>
    </row>
    <row r="60" spans="1:8" x14ac:dyDescent="0.35">
      <c r="A60" s="43" t="s">
        <v>110</v>
      </c>
      <c r="B60" t="s">
        <v>22</v>
      </c>
      <c r="C60" s="29">
        <v>0</v>
      </c>
      <c r="D60" s="29">
        <v>620000</v>
      </c>
      <c r="E60" s="20">
        <f t="shared" si="6"/>
        <v>0</v>
      </c>
      <c r="F60" s="21">
        <f t="shared" si="11"/>
        <v>0</v>
      </c>
      <c r="G60" s="3">
        <f t="shared" si="8"/>
        <v>0</v>
      </c>
      <c r="H60" s="18" t="str">
        <f t="shared" si="10"/>
        <v>0</v>
      </c>
    </row>
    <row r="61" spans="1:8" x14ac:dyDescent="0.35">
      <c r="A61" s="43" t="s">
        <v>111</v>
      </c>
      <c r="B61" t="s">
        <v>22</v>
      </c>
      <c r="C61" s="29">
        <v>0</v>
      </c>
      <c r="D61" s="29">
        <v>620000</v>
      </c>
      <c r="E61" s="20">
        <f t="shared" si="6"/>
        <v>0</v>
      </c>
      <c r="F61" s="21">
        <f t="shared" si="11"/>
        <v>0</v>
      </c>
      <c r="G61" s="3">
        <f t="shared" si="8"/>
        <v>0</v>
      </c>
      <c r="H61" s="18" t="str">
        <f t="shared" si="10"/>
        <v>0</v>
      </c>
    </row>
    <row r="62" spans="1:8" x14ac:dyDescent="0.35">
      <c r="A62" s="43" t="s">
        <v>112</v>
      </c>
      <c r="B62" t="s">
        <v>22</v>
      </c>
      <c r="C62" s="29">
        <v>267</v>
      </c>
      <c r="D62" s="29">
        <v>620000</v>
      </c>
      <c r="E62" s="20">
        <f t="shared" si="6"/>
        <v>4.3064516129032258E-4</v>
      </c>
      <c r="F62" s="21">
        <f t="shared" si="11"/>
        <v>1</v>
      </c>
      <c r="G62" s="3">
        <f t="shared" si="8"/>
        <v>100</v>
      </c>
      <c r="H62" s="18" t="str">
        <f t="shared" si="10"/>
        <v>10</v>
      </c>
    </row>
    <row r="63" spans="1:8" x14ac:dyDescent="0.35">
      <c r="A63" s="43" t="s">
        <v>113</v>
      </c>
      <c r="B63" t="s">
        <v>22</v>
      </c>
      <c r="C63" s="17"/>
      <c r="D63" s="29">
        <v>620000</v>
      </c>
      <c r="E63" s="20">
        <f t="shared" si="6"/>
        <v>0</v>
      </c>
      <c r="F63" s="21">
        <f t="shared" si="11"/>
        <v>0</v>
      </c>
      <c r="G63" s="3">
        <f t="shared" si="8"/>
        <v>0</v>
      </c>
      <c r="H63" s="18" t="str">
        <f t="shared" si="10"/>
        <v>0</v>
      </c>
    </row>
    <row r="64" spans="1:8" x14ac:dyDescent="0.35">
      <c r="A64" s="43" t="s">
        <v>114</v>
      </c>
      <c r="B64" t="s">
        <v>22</v>
      </c>
      <c r="C64" s="29">
        <v>44</v>
      </c>
      <c r="D64" s="29">
        <v>620000</v>
      </c>
      <c r="E64" s="20">
        <f t="shared" si="6"/>
        <v>7.0967741935483875E-5</v>
      </c>
      <c r="F64" s="21">
        <f t="shared" si="11"/>
        <v>0.16479400749063672</v>
      </c>
      <c r="G64" s="3">
        <f t="shared" si="8"/>
        <v>16.479400749063672</v>
      </c>
      <c r="H64" s="18" t="str">
        <f t="shared" si="10"/>
        <v>5</v>
      </c>
    </row>
    <row r="65" spans="1:8" x14ac:dyDescent="0.35">
      <c r="A65" s="43" t="s">
        <v>115</v>
      </c>
      <c r="B65" t="s">
        <v>22</v>
      </c>
      <c r="C65" s="17"/>
      <c r="D65" s="29">
        <v>620000</v>
      </c>
      <c r="E65" s="20">
        <f t="shared" si="6"/>
        <v>0</v>
      </c>
      <c r="F65" s="21">
        <f t="shared" si="11"/>
        <v>0</v>
      </c>
      <c r="G65" s="3">
        <f t="shared" si="8"/>
        <v>0</v>
      </c>
      <c r="H65" s="18" t="str">
        <f t="shared" si="10"/>
        <v>0</v>
      </c>
    </row>
    <row r="66" spans="1:8" x14ac:dyDescent="0.35">
      <c r="A66" s="43" t="s">
        <v>116</v>
      </c>
      <c r="B66" t="s">
        <v>22</v>
      </c>
      <c r="C66" s="29">
        <v>15</v>
      </c>
      <c r="D66" s="29">
        <v>620000</v>
      </c>
      <c r="E66" s="20">
        <f t="shared" si="6"/>
        <v>2.4193548387096773E-5</v>
      </c>
      <c r="F66" s="21">
        <f t="shared" si="11"/>
        <v>5.6179775280898875E-2</v>
      </c>
      <c r="G66" s="3">
        <f t="shared" si="8"/>
        <v>5.6179775280898872</v>
      </c>
      <c r="H66" s="18" t="str">
        <f t="shared" si="10"/>
        <v>4</v>
      </c>
    </row>
    <row r="67" spans="1:8" x14ac:dyDescent="0.35">
      <c r="A67" s="43" t="s">
        <v>117</v>
      </c>
      <c r="B67" t="s">
        <v>22</v>
      </c>
      <c r="C67" s="17"/>
      <c r="D67" s="29">
        <v>620000</v>
      </c>
      <c r="E67" s="20">
        <f t="shared" si="6"/>
        <v>0</v>
      </c>
      <c r="F67" s="21">
        <f t="shared" si="11"/>
        <v>0</v>
      </c>
      <c r="G67" s="3">
        <f t="shared" si="8"/>
        <v>0</v>
      </c>
      <c r="H67" s="18" t="str">
        <f t="shared" si="10"/>
        <v>0</v>
      </c>
    </row>
    <row r="68" spans="1:8" x14ac:dyDescent="0.35">
      <c r="A68" s="43" t="s">
        <v>118</v>
      </c>
      <c r="B68" t="s">
        <v>22</v>
      </c>
      <c r="C68" s="29">
        <v>5</v>
      </c>
      <c r="D68" s="29">
        <v>620000</v>
      </c>
      <c r="E68" s="20">
        <f t="shared" si="6"/>
        <v>8.0645161290322584E-6</v>
      </c>
      <c r="F68" s="21">
        <f t="shared" si="11"/>
        <v>1.8726591760299626E-2</v>
      </c>
      <c r="G68" s="3">
        <f t="shared" si="8"/>
        <v>1.8726591760299627</v>
      </c>
      <c r="H68" s="18" t="str">
        <f t="shared" si="10"/>
        <v>2</v>
      </c>
    </row>
    <row r="69" spans="1:8" x14ac:dyDescent="0.35">
      <c r="A69" s="43" t="s">
        <v>119</v>
      </c>
      <c r="B69" t="s">
        <v>22</v>
      </c>
      <c r="C69" s="29">
        <v>0</v>
      </c>
      <c r="D69" s="29">
        <v>620000</v>
      </c>
      <c r="E69" s="20">
        <f t="shared" si="6"/>
        <v>0</v>
      </c>
      <c r="F69" s="21">
        <f t="shared" si="11"/>
        <v>0</v>
      </c>
      <c r="G69" s="3">
        <f t="shared" si="8"/>
        <v>0</v>
      </c>
      <c r="H69" s="18" t="str">
        <f t="shared" si="10"/>
        <v>0</v>
      </c>
    </row>
    <row r="70" spans="1:8" x14ac:dyDescent="0.35">
      <c r="A70" s="43" t="s">
        <v>120</v>
      </c>
      <c r="B70" t="s">
        <v>22</v>
      </c>
      <c r="C70" s="17"/>
      <c r="D70" s="29">
        <v>620000</v>
      </c>
      <c r="E70" s="20">
        <f t="shared" si="6"/>
        <v>0</v>
      </c>
      <c r="F70" s="21">
        <f t="shared" si="11"/>
        <v>0</v>
      </c>
      <c r="G70" s="3">
        <f t="shared" si="8"/>
        <v>0</v>
      </c>
      <c r="H70" s="18" t="str">
        <f t="shared" si="10"/>
        <v>0</v>
      </c>
    </row>
    <row r="71" spans="1:8" x14ac:dyDescent="0.35">
      <c r="A71" s="43" t="s">
        <v>121</v>
      </c>
      <c r="B71" t="s">
        <v>22</v>
      </c>
      <c r="C71" s="29">
        <v>0</v>
      </c>
      <c r="D71" s="29">
        <v>620000</v>
      </c>
      <c r="E71" s="20">
        <f t="shared" si="6"/>
        <v>0</v>
      </c>
      <c r="F71" s="21">
        <f t="shared" si="11"/>
        <v>0</v>
      </c>
      <c r="G71" s="3">
        <f t="shared" si="8"/>
        <v>0</v>
      </c>
      <c r="H71" s="18" t="str">
        <f t="shared" si="10"/>
        <v>0</v>
      </c>
    </row>
    <row r="72" spans="1:8" x14ac:dyDescent="0.35">
      <c r="A72" s="43" t="s">
        <v>122</v>
      </c>
      <c r="B72" t="s">
        <v>22</v>
      </c>
      <c r="C72" s="29">
        <v>0</v>
      </c>
      <c r="D72" s="29">
        <v>620000</v>
      </c>
      <c r="E72" s="20">
        <f t="shared" si="6"/>
        <v>0</v>
      </c>
      <c r="F72" s="21">
        <f t="shared" si="11"/>
        <v>0</v>
      </c>
      <c r="G72" s="3">
        <f t="shared" si="8"/>
        <v>0</v>
      </c>
      <c r="H72" s="18" t="str">
        <f t="shared" si="10"/>
        <v>0</v>
      </c>
    </row>
    <row r="73" spans="1:8" x14ac:dyDescent="0.35">
      <c r="A73" s="43" t="s">
        <v>123</v>
      </c>
      <c r="B73" t="s">
        <v>22</v>
      </c>
      <c r="C73" s="29">
        <v>0</v>
      </c>
      <c r="D73" s="29">
        <v>620000</v>
      </c>
      <c r="E73" s="20">
        <f t="shared" si="6"/>
        <v>0</v>
      </c>
      <c r="F73" s="21">
        <f t="shared" si="11"/>
        <v>0</v>
      </c>
      <c r="G73" s="3">
        <f t="shared" si="8"/>
        <v>0</v>
      </c>
      <c r="H73" s="18" t="str">
        <f t="shared" si="10"/>
        <v>0</v>
      </c>
    </row>
    <row r="74" spans="1:8" x14ac:dyDescent="0.35">
      <c r="A74" s="43" t="s">
        <v>124</v>
      </c>
      <c r="B74" t="s">
        <v>22</v>
      </c>
      <c r="C74" s="17"/>
      <c r="D74" s="29">
        <v>620000</v>
      </c>
      <c r="E74" s="20">
        <f t="shared" si="6"/>
        <v>0</v>
      </c>
      <c r="F74" s="21">
        <f t="shared" si="11"/>
        <v>0</v>
      </c>
      <c r="G74" s="3">
        <f t="shared" si="8"/>
        <v>0</v>
      </c>
      <c r="H74" s="18" t="str">
        <f t="shared" si="10"/>
        <v>0</v>
      </c>
    </row>
    <row r="75" spans="1:8" x14ac:dyDescent="0.35">
      <c r="A75" s="43" t="s">
        <v>125</v>
      </c>
      <c r="B75" t="s">
        <v>22</v>
      </c>
      <c r="C75" s="17"/>
      <c r="D75" s="29">
        <v>620000</v>
      </c>
      <c r="E75" s="20">
        <f t="shared" si="6"/>
        <v>0</v>
      </c>
      <c r="F75" s="21">
        <f t="shared" si="11"/>
        <v>0</v>
      </c>
      <c r="G75" s="3">
        <f t="shared" si="8"/>
        <v>0</v>
      </c>
      <c r="H75" s="18" t="str">
        <f t="shared" si="10"/>
        <v>0</v>
      </c>
    </row>
    <row r="76" spans="1:8" x14ac:dyDescent="0.35">
      <c r="A76" s="43" t="s">
        <v>126</v>
      </c>
      <c r="B76" t="s">
        <v>22</v>
      </c>
      <c r="C76" s="17"/>
      <c r="D76" s="29">
        <v>620000</v>
      </c>
      <c r="E76" s="20">
        <f t="shared" si="6"/>
        <v>0</v>
      </c>
      <c r="F76" s="21">
        <f t="shared" si="11"/>
        <v>0</v>
      </c>
      <c r="G76" s="3">
        <f t="shared" si="8"/>
        <v>0</v>
      </c>
      <c r="H76" s="18" t="str">
        <f t="shared" si="10"/>
        <v>0</v>
      </c>
    </row>
    <row r="77" spans="1:8" x14ac:dyDescent="0.35">
      <c r="A77" s="43" t="s">
        <v>127</v>
      </c>
      <c r="B77" t="s">
        <v>22</v>
      </c>
      <c r="C77" s="17"/>
      <c r="D77" s="29">
        <v>620000</v>
      </c>
      <c r="E77" s="20">
        <f t="shared" si="6"/>
        <v>0</v>
      </c>
      <c r="F77" s="21">
        <f t="shared" si="11"/>
        <v>0</v>
      </c>
      <c r="G77" s="3">
        <f t="shared" si="8"/>
        <v>0</v>
      </c>
      <c r="H77" s="18" t="str">
        <f t="shared" si="10"/>
        <v>0</v>
      </c>
    </row>
    <row r="78" spans="1:8" x14ac:dyDescent="0.35">
      <c r="C78" s="25"/>
      <c r="E78" s="2"/>
      <c r="F78" s="21"/>
      <c r="G78" s="2"/>
      <c r="H78" s="23"/>
    </row>
    <row r="79" spans="1:8" x14ac:dyDescent="0.35">
      <c r="C79" s="25"/>
      <c r="E79" s="2"/>
      <c r="F79" s="21"/>
      <c r="G79" s="2"/>
      <c r="H79" s="23"/>
    </row>
    <row r="80" spans="1:8" x14ac:dyDescent="0.35">
      <c r="H80" s="24"/>
    </row>
  </sheetData>
  <sheetProtection algorithmName="SHA-512" hashValue="1dZcMOu6aHh2dp33RKtdi7nDP6v1CzfQzgq91GlAs5/A9JoeofFLpzf5jxcn2f/hBq0UjmCu/6KSafX/0dQohA==" saltValue="q5zYuz7/K6zLzm9cGSBA0w==" spinCount="100000" sheet="1" objects="1" scenarios="1"/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8EAF-8F50-44E3-92A2-64645C2BD267}">
  <dimension ref="A1:M92"/>
  <sheetViews>
    <sheetView tabSelected="1" zoomScaleNormal="100" workbookViewId="0">
      <selection activeCell="D14" sqref="D14"/>
    </sheetView>
  </sheetViews>
  <sheetFormatPr defaultRowHeight="14.5" x14ac:dyDescent="0.35"/>
  <cols>
    <col min="1" max="1" width="14.453125" style="43" customWidth="1"/>
    <col min="2" max="2" width="9.453125" customWidth="1"/>
    <col min="3" max="3" width="11.08984375" customWidth="1"/>
    <col min="4" max="4" width="20" customWidth="1"/>
    <col min="5" max="5" width="13.36328125" customWidth="1"/>
    <col min="6" max="6" width="12.26953125" customWidth="1"/>
    <col min="7" max="7" width="15.6328125" customWidth="1"/>
  </cols>
  <sheetData>
    <row r="1" spans="1:13" x14ac:dyDescent="0.35">
      <c r="A1" s="44" t="s">
        <v>129</v>
      </c>
    </row>
    <row r="3" spans="1:13" ht="58" x14ac:dyDescent="0.35">
      <c r="A3" s="36" t="s">
        <v>34</v>
      </c>
      <c r="B3" s="36" t="s">
        <v>30</v>
      </c>
      <c r="C3" s="36" t="s">
        <v>57</v>
      </c>
      <c r="D3" s="36" t="s">
        <v>3</v>
      </c>
      <c r="E3" s="36" t="s">
        <v>38</v>
      </c>
      <c r="F3" s="36" t="s">
        <v>35</v>
      </c>
      <c r="G3" s="36" t="s">
        <v>36</v>
      </c>
      <c r="H3" s="35" t="s">
        <v>37</v>
      </c>
      <c r="I3" s="5"/>
      <c r="J3" s="6" t="s">
        <v>4</v>
      </c>
      <c r="K3" s="7" t="s">
        <v>1</v>
      </c>
      <c r="L3" t="s">
        <v>7</v>
      </c>
    </row>
    <row r="4" spans="1:13" x14ac:dyDescent="0.35">
      <c r="A4" s="44" t="s">
        <v>20</v>
      </c>
      <c r="B4" s="1"/>
      <c r="J4" s="9" t="s">
        <v>8</v>
      </c>
      <c r="K4" s="10">
        <v>1</v>
      </c>
    </row>
    <row r="5" spans="1:13" x14ac:dyDescent="0.35">
      <c r="A5" s="43" t="s">
        <v>61</v>
      </c>
      <c r="B5" t="s">
        <v>25</v>
      </c>
      <c r="C5" s="19">
        <v>0</v>
      </c>
      <c r="D5" s="2">
        <v>2235258</v>
      </c>
      <c r="E5" s="20">
        <f>+C5/D5</f>
        <v>0</v>
      </c>
      <c r="F5" s="21">
        <f t="shared" ref="F5:F11" si="0">+E5/MAX(E$5:E$11)</f>
        <v>0</v>
      </c>
      <c r="G5" s="21">
        <f>+F5*100</f>
        <v>0</v>
      </c>
      <c r="H5" s="18" t="str">
        <f>IF(G5&gt;=80,"5", IF(G5&gt;=50,"4", IF(G5&gt;=20,"3", IF(G5&gt;=5,"2", IF(G5&gt;=1,"1", IF(G5=0,"0"))))))</f>
        <v>0</v>
      </c>
      <c r="J5" s="11" t="s">
        <v>9</v>
      </c>
      <c r="K5" s="10">
        <v>2</v>
      </c>
    </row>
    <row r="6" spans="1:13" x14ac:dyDescent="0.35">
      <c r="A6" s="43" t="s">
        <v>62</v>
      </c>
      <c r="B6" t="s">
        <v>25</v>
      </c>
      <c r="C6" s="19">
        <v>14</v>
      </c>
      <c r="D6" s="2">
        <v>13958</v>
      </c>
      <c r="E6" s="20">
        <f t="shared" ref="E6:E11" si="1">C6/D6</f>
        <v>1.0030090270812437E-3</v>
      </c>
      <c r="F6" s="21">
        <f t="shared" si="0"/>
        <v>1</v>
      </c>
      <c r="G6" s="21">
        <f t="shared" ref="G6:G11" si="2">+F6*100</f>
        <v>100</v>
      </c>
      <c r="H6" s="18" t="str">
        <f t="shared" ref="H6:H10" si="3">IF(G6&gt;=80,"5", IF(G6&gt;=50,"4", IF(G6&gt;=20,"3", IF(G6&gt;=5,"2", IF(G6&gt;=1,"1", IF(G6=0,"0"))))))</f>
        <v>5</v>
      </c>
      <c r="J6" s="11" t="s">
        <v>10</v>
      </c>
      <c r="K6" s="10">
        <v>3</v>
      </c>
    </row>
    <row r="7" spans="1:13" x14ac:dyDescent="0.35">
      <c r="A7" s="43" t="s">
        <v>63</v>
      </c>
      <c r="B7" t="s">
        <v>25</v>
      </c>
      <c r="C7" s="19">
        <v>0</v>
      </c>
      <c r="D7" s="2">
        <v>1149162</v>
      </c>
      <c r="E7" s="20">
        <f t="shared" si="1"/>
        <v>0</v>
      </c>
      <c r="F7" s="21">
        <f t="shared" si="0"/>
        <v>0</v>
      </c>
      <c r="G7" s="21">
        <f t="shared" si="2"/>
        <v>0</v>
      </c>
      <c r="H7" s="18" t="str">
        <f t="shared" si="3"/>
        <v>0</v>
      </c>
      <c r="J7" s="11" t="s">
        <v>11</v>
      </c>
      <c r="K7" s="10">
        <v>4</v>
      </c>
    </row>
    <row r="8" spans="1:13" x14ac:dyDescent="0.35">
      <c r="A8" s="43" t="s">
        <v>64</v>
      </c>
      <c r="B8" t="s">
        <v>25</v>
      </c>
      <c r="C8" s="19">
        <v>13</v>
      </c>
      <c r="D8" s="2">
        <v>130429</v>
      </c>
      <c r="E8" s="20">
        <f t="shared" si="1"/>
        <v>9.9671085418120197E-5</v>
      </c>
      <c r="F8" s="21">
        <f t="shared" si="0"/>
        <v>9.9372072161865832E-2</v>
      </c>
      <c r="G8" s="21">
        <f t="shared" si="2"/>
        <v>9.9372072161865823</v>
      </c>
      <c r="H8" s="18" t="str">
        <f t="shared" si="3"/>
        <v>2</v>
      </c>
      <c r="J8" s="16" t="s">
        <v>6</v>
      </c>
      <c r="K8" s="15">
        <v>5</v>
      </c>
    </row>
    <row r="9" spans="1:13" x14ac:dyDescent="0.35">
      <c r="A9" s="43" t="s">
        <v>65</v>
      </c>
      <c r="B9" t="s">
        <v>25</v>
      </c>
      <c r="C9" s="19">
        <v>63</v>
      </c>
      <c r="D9" s="2">
        <v>507146</v>
      </c>
      <c r="E9" s="20">
        <f t="shared" si="1"/>
        <v>1.2422458227019439E-4</v>
      </c>
      <c r="F9" s="21">
        <f t="shared" si="0"/>
        <v>0.12385190852338381</v>
      </c>
      <c r="G9" s="21">
        <f t="shared" si="2"/>
        <v>12.385190852338381</v>
      </c>
      <c r="H9" s="18" t="str">
        <f t="shared" si="3"/>
        <v>2</v>
      </c>
    </row>
    <row r="10" spans="1:13" x14ac:dyDescent="0.35">
      <c r="A10" s="43" t="s">
        <v>66</v>
      </c>
      <c r="B10" t="s">
        <v>25</v>
      </c>
      <c r="C10" s="19">
        <v>24</v>
      </c>
      <c r="D10" s="2">
        <v>113328</v>
      </c>
      <c r="E10" s="20">
        <f t="shared" si="1"/>
        <v>2.1177467174925878E-4</v>
      </c>
      <c r="F10" s="21">
        <f t="shared" si="0"/>
        <v>0.211139347734011</v>
      </c>
      <c r="G10" s="21">
        <f t="shared" si="2"/>
        <v>21.113934773401098</v>
      </c>
      <c r="H10" s="18" t="str">
        <f t="shared" si="3"/>
        <v>3</v>
      </c>
      <c r="J10" s="4"/>
    </row>
    <row r="11" spans="1:13" x14ac:dyDescent="0.35">
      <c r="A11" s="43" t="s">
        <v>67</v>
      </c>
      <c r="B11" t="s">
        <v>25</v>
      </c>
      <c r="C11" s="19">
        <v>1.55</v>
      </c>
      <c r="D11" s="2">
        <v>187331</v>
      </c>
      <c r="E11" s="20">
        <f t="shared" si="1"/>
        <v>8.2741244108022702E-6</v>
      </c>
      <c r="F11" s="21">
        <f t="shared" si="0"/>
        <v>8.2493020375698639E-3</v>
      </c>
      <c r="G11" s="21">
        <f t="shared" si="2"/>
        <v>0.82493020375698634</v>
      </c>
      <c r="H11" s="18" t="str">
        <f>IF(G11&gt;=80,"5", IF(G11&gt;=50,"4", IF(G11&gt;=20,"3", IF(G11&gt;=5,"2", IF(G11&gt;0,"1", IF(G11=0,"0"))))))</f>
        <v>1</v>
      </c>
    </row>
    <row r="12" spans="1:13" x14ac:dyDescent="0.35">
      <c r="B12" s="24"/>
      <c r="C12" s="24"/>
      <c r="D12" s="24"/>
      <c r="E12" s="33"/>
      <c r="F12" s="33"/>
      <c r="G12" s="34"/>
      <c r="H12" s="23"/>
      <c r="I12" s="24"/>
      <c r="J12" s="24"/>
      <c r="K12" s="24"/>
      <c r="L12" s="24"/>
      <c r="M12" s="24"/>
    </row>
    <row r="13" spans="1:13" x14ac:dyDescent="0.35">
      <c r="B13" s="24"/>
      <c r="C13" s="24"/>
      <c r="D13" s="24"/>
      <c r="E13" s="33"/>
      <c r="F13" s="22"/>
      <c r="G13" s="34"/>
      <c r="H13" s="23"/>
      <c r="I13" s="24"/>
      <c r="J13" s="22"/>
      <c r="K13" s="22"/>
      <c r="L13" s="24"/>
      <c r="M13" s="24"/>
    </row>
    <row r="14" spans="1:13" x14ac:dyDescent="0.35">
      <c r="A14" s="43" t="s">
        <v>68</v>
      </c>
      <c r="B14" t="s">
        <v>21</v>
      </c>
      <c r="C14" s="17">
        <v>53</v>
      </c>
      <c r="D14" s="2">
        <v>620</v>
      </c>
      <c r="E14" s="20">
        <f>+C14/D14</f>
        <v>8.5483870967741932E-2</v>
      </c>
      <c r="F14" s="21">
        <f>+E14/MAX(E$14:E$50)</f>
        <v>0.28494623655913981</v>
      </c>
      <c r="G14" s="21">
        <f>+F14*100</f>
        <v>28.49462365591398</v>
      </c>
      <c r="H14" s="18" t="str">
        <f t="shared" ref="H14:H76" si="4">IF(G14&gt;=80,"5", IF(G14&gt;=50,"4", IF(G14&gt;=20,"3", IF(G14&gt;=5,"2", IF(G14&gt;0,"1", IF(G14=0,"0"))))))</f>
        <v>3</v>
      </c>
      <c r="I14" s="24"/>
      <c r="J14" s="30"/>
      <c r="K14" s="24"/>
      <c r="L14" s="24"/>
      <c r="M14" s="24"/>
    </row>
    <row r="15" spans="1:13" x14ac:dyDescent="0.35">
      <c r="A15" s="43" t="s">
        <v>69</v>
      </c>
      <c r="B15" t="s">
        <v>21</v>
      </c>
      <c r="C15" s="17">
        <v>0</v>
      </c>
      <c r="D15" s="2">
        <v>620</v>
      </c>
      <c r="E15" s="20">
        <f t="shared" ref="E15:E76" si="5">+C15/D15</f>
        <v>0</v>
      </c>
      <c r="F15" s="21">
        <f t="shared" ref="F15:F50" si="6">+E15/MAX(E$14:E$50)</f>
        <v>0</v>
      </c>
      <c r="G15" s="21">
        <f t="shared" ref="G15:G76" si="7">+F15*100</f>
        <v>0</v>
      </c>
      <c r="H15" s="18" t="str">
        <f t="shared" si="4"/>
        <v>0</v>
      </c>
      <c r="I15" s="24"/>
      <c r="J15" s="31"/>
      <c r="K15" s="24"/>
      <c r="L15" s="24"/>
      <c r="M15" s="24"/>
    </row>
    <row r="16" spans="1:13" x14ac:dyDescent="0.35">
      <c r="A16" s="43" t="s">
        <v>70</v>
      </c>
      <c r="B16" t="s">
        <v>21</v>
      </c>
      <c r="C16" s="17">
        <v>0</v>
      </c>
      <c r="D16" s="2">
        <v>620</v>
      </c>
      <c r="E16" s="20">
        <f t="shared" si="5"/>
        <v>0</v>
      </c>
      <c r="F16" s="21">
        <f t="shared" si="6"/>
        <v>0</v>
      </c>
      <c r="G16" s="21">
        <f t="shared" si="7"/>
        <v>0</v>
      </c>
      <c r="H16" s="18" t="str">
        <f t="shared" si="4"/>
        <v>0</v>
      </c>
      <c r="I16" s="24"/>
      <c r="J16" s="31"/>
      <c r="K16" s="24"/>
      <c r="L16" s="24"/>
      <c r="M16" s="24"/>
    </row>
    <row r="17" spans="1:13" x14ac:dyDescent="0.35">
      <c r="A17" s="43" t="s">
        <v>71</v>
      </c>
      <c r="B17" t="s">
        <v>21</v>
      </c>
      <c r="C17" s="17">
        <v>0</v>
      </c>
      <c r="D17" s="2">
        <v>620</v>
      </c>
      <c r="E17" s="20">
        <f t="shared" si="5"/>
        <v>0</v>
      </c>
      <c r="F17" s="21">
        <f t="shared" si="6"/>
        <v>0</v>
      </c>
      <c r="G17" s="21">
        <f t="shared" si="7"/>
        <v>0</v>
      </c>
      <c r="H17" s="18" t="str">
        <f t="shared" si="4"/>
        <v>0</v>
      </c>
      <c r="I17" s="24"/>
      <c r="J17" s="31"/>
      <c r="K17" s="24"/>
      <c r="L17" s="24"/>
      <c r="M17" s="24"/>
    </row>
    <row r="18" spans="1:13" x14ac:dyDescent="0.35">
      <c r="A18" s="43" t="s">
        <v>72</v>
      </c>
      <c r="B18" t="s">
        <v>21</v>
      </c>
      <c r="C18" s="17">
        <v>4</v>
      </c>
      <c r="D18" s="2">
        <v>620</v>
      </c>
      <c r="E18" s="20">
        <f t="shared" si="5"/>
        <v>6.4516129032258064E-3</v>
      </c>
      <c r="F18" s="21">
        <f t="shared" si="6"/>
        <v>2.1505376344086023E-2</v>
      </c>
      <c r="G18" s="21">
        <f t="shared" si="7"/>
        <v>2.1505376344086025</v>
      </c>
      <c r="H18" s="18" t="str">
        <f t="shared" si="4"/>
        <v>1</v>
      </c>
      <c r="I18" s="24"/>
      <c r="J18" s="32"/>
      <c r="K18" s="24"/>
      <c r="L18" s="24"/>
      <c r="M18" s="24"/>
    </row>
    <row r="19" spans="1:13" x14ac:dyDescent="0.35">
      <c r="A19" s="43" t="s">
        <v>81</v>
      </c>
      <c r="B19" t="s">
        <v>21</v>
      </c>
      <c r="C19" s="17">
        <v>39</v>
      </c>
      <c r="D19" s="2">
        <v>620</v>
      </c>
      <c r="E19" s="20">
        <f t="shared" si="5"/>
        <v>6.2903225806451607E-2</v>
      </c>
      <c r="F19" s="21">
        <f t="shared" si="6"/>
        <v>0.20967741935483869</v>
      </c>
      <c r="G19" s="21">
        <f t="shared" si="7"/>
        <v>20.967741935483868</v>
      </c>
      <c r="H19" s="18" t="str">
        <f t="shared" si="4"/>
        <v>3</v>
      </c>
      <c r="I19" s="24"/>
      <c r="J19" s="32"/>
      <c r="K19" s="24"/>
      <c r="L19" s="24"/>
      <c r="M19" s="24"/>
    </row>
    <row r="20" spans="1:13" x14ac:dyDescent="0.35">
      <c r="A20" s="43" t="s">
        <v>73</v>
      </c>
      <c r="B20" t="s">
        <v>21</v>
      </c>
      <c r="C20" s="17">
        <v>21</v>
      </c>
      <c r="D20" s="2">
        <v>620</v>
      </c>
      <c r="E20" s="20">
        <f t="shared" si="5"/>
        <v>3.3870967741935487E-2</v>
      </c>
      <c r="F20" s="21">
        <f t="shared" si="6"/>
        <v>0.11290322580645162</v>
      </c>
      <c r="G20" s="21">
        <f t="shared" si="7"/>
        <v>11.290322580645162</v>
      </c>
      <c r="H20" s="18" t="str">
        <f t="shared" si="4"/>
        <v>2</v>
      </c>
      <c r="I20" s="24"/>
      <c r="J20" s="32"/>
      <c r="K20" s="24"/>
      <c r="L20" s="24"/>
      <c r="M20" s="24"/>
    </row>
    <row r="21" spans="1:13" x14ac:dyDescent="0.35">
      <c r="A21" s="43" t="s">
        <v>74</v>
      </c>
      <c r="B21" t="s">
        <v>21</v>
      </c>
      <c r="C21" s="17">
        <v>186</v>
      </c>
      <c r="D21" s="2">
        <v>620</v>
      </c>
      <c r="E21" s="20">
        <f t="shared" si="5"/>
        <v>0.3</v>
      </c>
      <c r="F21" s="21">
        <f t="shared" si="6"/>
        <v>1</v>
      </c>
      <c r="G21" s="21">
        <f t="shared" si="7"/>
        <v>100</v>
      </c>
      <c r="H21" s="18" t="str">
        <f t="shared" si="4"/>
        <v>5</v>
      </c>
      <c r="I21" s="24"/>
      <c r="J21" s="32"/>
      <c r="K21" s="24"/>
      <c r="L21" s="24"/>
      <c r="M21" s="24"/>
    </row>
    <row r="22" spans="1:13" x14ac:dyDescent="0.35">
      <c r="A22" s="43" t="s">
        <v>75</v>
      </c>
      <c r="B22" t="s">
        <v>21</v>
      </c>
      <c r="C22" s="17">
        <v>47</v>
      </c>
      <c r="D22" s="2">
        <v>620</v>
      </c>
      <c r="E22" s="20">
        <f t="shared" si="5"/>
        <v>7.5806451612903225E-2</v>
      </c>
      <c r="F22" s="21">
        <f t="shared" si="6"/>
        <v>0.25268817204301075</v>
      </c>
      <c r="G22" s="21">
        <f t="shared" si="7"/>
        <v>25.268817204301076</v>
      </c>
      <c r="H22" s="18" t="str">
        <f t="shared" si="4"/>
        <v>3</v>
      </c>
      <c r="I22" s="24"/>
      <c r="J22" s="32"/>
      <c r="K22" s="24"/>
      <c r="L22" s="24"/>
      <c r="M22" s="24"/>
    </row>
    <row r="23" spans="1:13" x14ac:dyDescent="0.35">
      <c r="A23" s="43" t="s">
        <v>76</v>
      </c>
      <c r="B23" t="s">
        <v>21</v>
      </c>
      <c r="C23" s="17">
        <v>9</v>
      </c>
      <c r="D23" s="2">
        <v>620</v>
      </c>
      <c r="E23" s="20">
        <f t="shared" si="5"/>
        <v>1.4516129032258065E-2</v>
      </c>
      <c r="F23" s="21">
        <f t="shared" si="6"/>
        <v>4.8387096774193554E-2</v>
      </c>
      <c r="G23" s="21">
        <f t="shared" si="7"/>
        <v>4.838709677419355</v>
      </c>
      <c r="H23" s="18" t="str">
        <f t="shared" si="4"/>
        <v>1</v>
      </c>
      <c r="I23" s="24"/>
      <c r="J23" s="32"/>
      <c r="K23" s="24"/>
      <c r="L23" s="24"/>
      <c r="M23" s="24"/>
    </row>
    <row r="24" spans="1:13" x14ac:dyDescent="0.35">
      <c r="A24" s="43" t="s">
        <v>77</v>
      </c>
      <c r="B24" t="s">
        <v>21</v>
      </c>
      <c r="C24" s="17">
        <v>0</v>
      </c>
      <c r="D24" s="2">
        <v>620</v>
      </c>
      <c r="E24" s="20">
        <f t="shared" si="5"/>
        <v>0</v>
      </c>
      <c r="F24" s="21">
        <f t="shared" si="6"/>
        <v>0</v>
      </c>
      <c r="G24" s="21">
        <f t="shared" si="7"/>
        <v>0</v>
      </c>
      <c r="H24" s="18" t="str">
        <f t="shared" si="4"/>
        <v>0</v>
      </c>
      <c r="I24" s="24"/>
      <c r="J24" s="30"/>
      <c r="K24" s="24"/>
      <c r="L24" s="24"/>
      <c r="M24" s="24"/>
    </row>
    <row r="25" spans="1:13" x14ac:dyDescent="0.35">
      <c r="A25" s="43" t="s">
        <v>78</v>
      </c>
      <c r="B25" t="s">
        <v>21</v>
      </c>
      <c r="C25" s="17">
        <v>68</v>
      </c>
      <c r="D25" s="2">
        <v>620</v>
      </c>
      <c r="E25" s="20">
        <f t="shared" si="5"/>
        <v>0.10967741935483871</v>
      </c>
      <c r="F25" s="21">
        <f t="shared" si="6"/>
        <v>0.36559139784946237</v>
      </c>
      <c r="G25" s="21">
        <f t="shared" si="7"/>
        <v>36.55913978494624</v>
      </c>
      <c r="H25" s="18" t="str">
        <f t="shared" si="4"/>
        <v>3</v>
      </c>
      <c r="I25" s="24"/>
      <c r="J25" s="24"/>
      <c r="K25" s="24"/>
      <c r="L25" s="24"/>
      <c r="M25" s="24"/>
    </row>
    <row r="26" spans="1:13" x14ac:dyDescent="0.35">
      <c r="A26" s="43" t="s">
        <v>79</v>
      </c>
      <c r="B26" t="s">
        <v>21</v>
      </c>
      <c r="C26" s="17">
        <v>68</v>
      </c>
      <c r="D26" s="2">
        <v>620</v>
      </c>
      <c r="E26" s="20">
        <f t="shared" si="5"/>
        <v>0.10967741935483871</v>
      </c>
      <c r="F26" s="21">
        <f t="shared" si="6"/>
        <v>0.36559139784946237</v>
      </c>
      <c r="G26" s="21">
        <f t="shared" si="7"/>
        <v>36.55913978494624</v>
      </c>
      <c r="H26" s="18" t="str">
        <f t="shared" si="4"/>
        <v>3</v>
      </c>
      <c r="I26" s="24"/>
      <c r="J26" s="24"/>
      <c r="K26" s="24"/>
      <c r="L26" s="24"/>
      <c r="M26" s="24"/>
    </row>
    <row r="27" spans="1:13" x14ac:dyDescent="0.35">
      <c r="A27" s="43" t="s">
        <v>83</v>
      </c>
      <c r="B27" t="s">
        <v>21</v>
      </c>
      <c r="C27" s="17">
        <v>14</v>
      </c>
      <c r="D27" s="2">
        <v>620</v>
      </c>
      <c r="E27" s="20">
        <f t="shared" si="5"/>
        <v>2.2580645161290321E-2</v>
      </c>
      <c r="F27" s="21">
        <f t="shared" si="6"/>
        <v>7.5268817204301078E-2</v>
      </c>
      <c r="G27" s="21">
        <f t="shared" si="7"/>
        <v>7.5268817204301079</v>
      </c>
      <c r="H27" s="18" t="str">
        <f t="shared" si="4"/>
        <v>2</v>
      </c>
      <c r="I27" s="24"/>
      <c r="J27" s="24"/>
      <c r="K27" s="24"/>
      <c r="L27" s="24"/>
      <c r="M27" s="24"/>
    </row>
    <row r="28" spans="1:13" x14ac:dyDescent="0.35">
      <c r="A28" s="43" t="s">
        <v>79</v>
      </c>
      <c r="B28" t="s">
        <v>21</v>
      </c>
      <c r="C28" s="17">
        <v>0</v>
      </c>
      <c r="D28" s="2">
        <v>620</v>
      </c>
      <c r="E28" s="20">
        <f t="shared" si="5"/>
        <v>0</v>
      </c>
      <c r="F28" s="21">
        <f t="shared" si="6"/>
        <v>0</v>
      </c>
      <c r="G28" s="21">
        <f t="shared" si="7"/>
        <v>0</v>
      </c>
      <c r="H28" s="18" t="str">
        <f t="shared" si="4"/>
        <v>0</v>
      </c>
      <c r="I28" s="24"/>
      <c r="J28" s="24"/>
      <c r="K28" s="24"/>
      <c r="L28" s="24"/>
      <c r="M28" s="24"/>
    </row>
    <row r="29" spans="1:13" x14ac:dyDescent="0.35">
      <c r="A29" s="43" t="s">
        <v>82</v>
      </c>
      <c r="B29" t="s">
        <v>21</v>
      </c>
      <c r="C29" s="17">
        <v>0</v>
      </c>
      <c r="D29" s="2">
        <v>620</v>
      </c>
      <c r="E29" s="20">
        <f t="shared" si="5"/>
        <v>0</v>
      </c>
      <c r="F29" s="21">
        <f t="shared" si="6"/>
        <v>0</v>
      </c>
      <c r="G29" s="21">
        <f t="shared" si="7"/>
        <v>0</v>
      </c>
      <c r="H29" s="18" t="str">
        <f t="shared" si="4"/>
        <v>0</v>
      </c>
      <c r="I29" s="24"/>
      <c r="J29" s="24"/>
      <c r="K29" s="24"/>
      <c r="L29" s="24"/>
      <c r="M29" s="24"/>
    </row>
    <row r="30" spans="1:13" x14ac:dyDescent="0.35">
      <c r="A30" s="43" t="s">
        <v>84</v>
      </c>
      <c r="B30" t="s">
        <v>21</v>
      </c>
      <c r="C30" s="17">
        <v>44</v>
      </c>
      <c r="D30" s="2">
        <v>620</v>
      </c>
      <c r="E30" s="20">
        <f t="shared" si="5"/>
        <v>7.0967741935483872E-2</v>
      </c>
      <c r="F30" s="21">
        <f t="shared" si="6"/>
        <v>0.23655913978494625</v>
      </c>
      <c r="G30" s="21">
        <f t="shared" si="7"/>
        <v>23.655913978494624</v>
      </c>
      <c r="H30" s="18" t="str">
        <f t="shared" si="4"/>
        <v>3</v>
      </c>
      <c r="I30" s="24"/>
      <c r="J30" s="24"/>
      <c r="K30" s="24"/>
      <c r="L30" s="24"/>
      <c r="M30" s="24"/>
    </row>
    <row r="31" spans="1:13" x14ac:dyDescent="0.35">
      <c r="A31" s="43" t="s">
        <v>85</v>
      </c>
      <c r="B31" t="s">
        <v>21</v>
      </c>
      <c r="C31" s="17">
        <v>2</v>
      </c>
      <c r="D31" s="2">
        <v>620</v>
      </c>
      <c r="E31" s="20">
        <f t="shared" si="5"/>
        <v>3.2258064516129032E-3</v>
      </c>
      <c r="F31" s="21">
        <f t="shared" si="6"/>
        <v>1.0752688172043012E-2</v>
      </c>
      <c r="G31" s="21">
        <f t="shared" si="7"/>
        <v>1.0752688172043012</v>
      </c>
      <c r="H31" s="18" t="str">
        <f t="shared" si="4"/>
        <v>1</v>
      </c>
      <c r="I31" s="24"/>
      <c r="J31" s="24"/>
      <c r="K31" s="24"/>
      <c r="L31" s="24"/>
      <c r="M31" s="24"/>
    </row>
    <row r="32" spans="1:13" x14ac:dyDescent="0.35">
      <c r="A32" s="43" t="s">
        <v>86</v>
      </c>
      <c r="B32" t="s">
        <v>21</v>
      </c>
      <c r="C32" s="17">
        <v>3</v>
      </c>
      <c r="D32" s="2">
        <v>620</v>
      </c>
      <c r="E32" s="20">
        <f t="shared" si="5"/>
        <v>4.8387096774193551E-3</v>
      </c>
      <c r="F32" s="21">
        <f t="shared" si="6"/>
        <v>1.6129032258064519E-2</v>
      </c>
      <c r="G32" s="21">
        <f t="shared" si="7"/>
        <v>1.612903225806452</v>
      </c>
      <c r="H32" s="18" t="str">
        <f t="shared" si="4"/>
        <v>1</v>
      </c>
      <c r="I32" s="24"/>
      <c r="J32" s="24"/>
      <c r="K32" s="24"/>
      <c r="L32" s="24"/>
      <c r="M32" s="24"/>
    </row>
    <row r="33" spans="1:13" x14ac:dyDescent="0.35">
      <c r="A33" s="43" t="s">
        <v>87</v>
      </c>
      <c r="B33" t="s">
        <v>21</v>
      </c>
      <c r="C33" s="17"/>
      <c r="D33" s="2">
        <v>620</v>
      </c>
      <c r="E33" s="20">
        <f t="shared" si="5"/>
        <v>0</v>
      </c>
      <c r="F33" s="21">
        <f t="shared" si="6"/>
        <v>0</v>
      </c>
      <c r="G33" s="21">
        <f t="shared" si="7"/>
        <v>0</v>
      </c>
      <c r="H33" s="18" t="str">
        <f t="shared" si="4"/>
        <v>0</v>
      </c>
      <c r="I33" s="24"/>
      <c r="J33" s="24"/>
      <c r="K33" s="24"/>
      <c r="L33" s="24"/>
      <c r="M33" s="24"/>
    </row>
    <row r="34" spans="1:13" x14ac:dyDescent="0.35">
      <c r="A34" s="43" t="s">
        <v>98</v>
      </c>
      <c r="B34" t="s">
        <v>21</v>
      </c>
      <c r="C34" s="17">
        <v>40</v>
      </c>
      <c r="D34" s="2">
        <v>620</v>
      </c>
      <c r="E34" s="20">
        <f t="shared" si="5"/>
        <v>6.4516129032258063E-2</v>
      </c>
      <c r="F34" s="21">
        <f t="shared" si="6"/>
        <v>0.21505376344086022</v>
      </c>
      <c r="G34" s="21">
        <f t="shared" si="7"/>
        <v>21.50537634408602</v>
      </c>
      <c r="H34" s="18" t="str">
        <f t="shared" si="4"/>
        <v>3</v>
      </c>
      <c r="I34" s="24"/>
      <c r="J34" s="24"/>
      <c r="K34" s="24"/>
      <c r="L34" s="24"/>
      <c r="M34" s="24"/>
    </row>
    <row r="35" spans="1:13" x14ac:dyDescent="0.35">
      <c r="A35" s="43" t="s">
        <v>88</v>
      </c>
      <c r="B35" t="s">
        <v>21</v>
      </c>
      <c r="C35" s="17">
        <v>7</v>
      </c>
      <c r="D35" s="2">
        <v>620</v>
      </c>
      <c r="E35" s="20">
        <f t="shared" si="5"/>
        <v>1.1290322580645161E-2</v>
      </c>
      <c r="F35" s="21">
        <f t="shared" si="6"/>
        <v>3.7634408602150539E-2</v>
      </c>
      <c r="G35" s="21">
        <f t="shared" si="7"/>
        <v>3.763440860215054</v>
      </c>
      <c r="H35" s="18" t="str">
        <f t="shared" si="4"/>
        <v>1</v>
      </c>
      <c r="I35" s="24"/>
      <c r="J35" s="24"/>
      <c r="K35" s="24"/>
      <c r="L35" s="24"/>
      <c r="M35" s="24"/>
    </row>
    <row r="36" spans="1:13" x14ac:dyDescent="0.35">
      <c r="A36" s="43" t="s">
        <v>88</v>
      </c>
      <c r="B36" t="s">
        <v>21</v>
      </c>
      <c r="C36" s="17">
        <v>0</v>
      </c>
      <c r="D36" s="2">
        <v>620</v>
      </c>
      <c r="E36" s="20">
        <f t="shared" si="5"/>
        <v>0</v>
      </c>
      <c r="F36" s="21">
        <f t="shared" si="6"/>
        <v>0</v>
      </c>
      <c r="G36" s="21">
        <f t="shared" si="7"/>
        <v>0</v>
      </c>
      <c r="H36" s="18" t="str">
        <f t="shared" si="4"/>
        <v>0</v>
      </c>
      <c r="I36" s="24"/>
      <c r="J36" s="24"/>
      <c r="K36" s="24"/>
      <c r="L36" s="24"/>
      <c r="M36" s="24"/>
    </row>
    <row r="37" spans="1:13" x14ac:dyDescent="0.35">
      <c r="A37" s="43" t="s">
        <v>89</v>
      </c>
      <c r="B37" t="s">
        <v>21</v>
      </c>
      <c r="C37" s="17"/>
      <c r="D37" s="2">
        <v>620</v>
      </c>
      <c r="E37" s="20">
        <f t="shared" si="5"/>
        <v>0</v>
      </c>
      <c r="F37" s="21">
        <f t="shared" si="6"/>
        <v>0</v>
      </c>
      <c r="G37" s="21">
        <f t="shared" si="7"/>
        <v>0</v>
      </c>
      <c r="H37" s="18" t="str">
        <f t="shared" si="4"/>
        <v>0</v>
      </c>
      <c r="I37" s="24"/>
      <c r="J37" s="24"/>
      <c r="K37" s="24"/>
      <c r="L37" s="24"/>
      <c r="M37" s="24"/>
    </row>
    <row r="38" spans="1:13" x14ac:dyDescent="0.35">
      <c r="A38" s="43" t="s">
        <v>99</v>
      </c>
      <c r="B38" t="s">
        <v>21</v>
      </c>
      <c r="C38" s="17">
        <v>0</v>
      </c>
      <c r="D38" s="2">
        <v>620</v>
      </c>
      <c r="E38" s="20">
        <f t="shared" si="5"/>
        <v>0</v>
      </c>
      <c r="F38" s="21">
        <f t="shared" si="6"/>
        <v>0</v>
      </c>
      <c r="G38" s="21">
        <f t="shared" si="7"/>
        <v>0</v>
      </c>
      <c r="H38" s="18" t="str">
        <f t="shared" si="4"/>
        <v>0</v>
      </c>
      <c r="I38" s="24"/>
      <c r="J38" s="24"/>
      <c r="K38" s="24"/>
      <c r="L38" s="24"/>
      <c r="M38" s="24"/>
    </row>
    <row r="39" spans="1:13" x14ac:dyDescent="0.35">
      <c r="A39" s="43" t="s">
        <v>90</v>
      </c>
      <c r="B39" t="s">
        <v>21</v>
      </c>
      <c r="C39" s="17">
        <v>0</v>
      </c>
      <c r="D39" s="2">
        <v>620</v>
      </c>
      <c r="E39" s="20">
        <f t="shared" si="5"/>
        <v>0</v>
      </c>
      <c r="F39" s="21">
        <f t="shared" si="6"/>
        <v>0</v>
      </c>
      <c r="G39" s="21">
        <f t="shared" si="7"/>
        <v>0</v>
      </c>
      <c r="H39" s="18" t="str">
        <f t="shared" si="4"/>
        <v>0</v>
      </c>
      <c r="I39" s="24"/>
      <c r="J39" s="24"/>
      <c r="K39" s="24"/>
      <c r="L39" s="24"/>
      <c r="M39" s="24"/>
    </row>
    <row r="40" spans="1:13" x14ac:dyDescent="0.35">
      <c r="A40" s="43" t="s">
        <v>91</v>
      </c>
      <c r="B40" t="s">
        <v>21</v>
      </c>
      <c r="C40" s="17">
        <v>0</v>
      </c>
      <c r="D40" s="2">
        <v>620</v>
      </c>
      <c r="E40" s="20">
        <f t="shared" si="5"/>
        <v>0</v>
      </c>
      <c r="F40" s="21">
        <f t="shared" si="6"/>
        <v>0</v>
      </c>
      <c r="G40" s="21">
        <f t="shared" si="7"/>
        <v>0</v>
      </c>
      <c r="H40" s="18" t="str">
        <f t="shared" si="4"/>
        <v>0</v>
      </c>
      <c r="I40" s="24"/>
      <c r="J40" s="24"/>
      <c r="K40" s="24"/>
      <c r="L40" s="24"/>
      <c r="M40" s="24"/>
    </row>
    <row r="41" spans="1:13" x14ac:dyDescent="0.35">
      <c r="A41" s="43" t="s">
        <v>92</v>
      </c>
      <c r="B41" t="s">
        <v>21</v>
      </c>
      <c r="C41" s="17">
        <v>0</v>
      </c>
      <c r="D41" s="2">
        <v>620</v>
      </c>
      <c r="E41" s="20">
        <f t="shared" si="5"/>
        <v>0</v>
      </c>
      <c r="F41" s="21">
        <f t="shared" si="6"/>
        <v>0</v>
      </c>
      <c r="G41" s="21">
        <f t="shared" si="7"/>
        <v>0</v>
      </c>
      <c r="H41" s="18" t="str">
        <f t="shared" si="4"/>
        <v>0</v>
      </c>
      <c r="I41" s="24"/>
      <c r="J41" s="24"/>
      <c r="K41" s="24"/>
      <c r="L41" s="24"/>
      <c r="M41" s="24"/>
    </row>
    <row r="42" spans="1:13" x14ac:dyDescent="0.35">
      <c r="A42" s="43" t="s">
        <v>93</v>
      </c>
      <c r="B42" t="s">
        <v>21</v>
      </c>
      <c r="C42" s="17">
        <v>24</v>
      </c>
      <c r="D42" s="2">
        <v>620</v>
      </c>
      <c r="E42" s="20">
        <f t="shared" si="5"/>
        <v>3.870967741935484E-2</v>
      </c>
      <c r="F42" s="21">
        <f t="shared" si="6"/>
        <v>0.12903225806451615</v>
      </c>
      <c r="G42" s="21">
        <f t="shared" si="7"/>
        <v>12.903225806451616</v>
      </c>
      <c r="H42" s="18" t="str">
        <f t="shared" si="4"/>
        <v>2</v>
      </c>
      <c r="I42" s="24"/>
      <c r="J42" s="24"/>
      <c r="K42" s="24"/>
      <c r="L42" s="24"/>
      <c r="M42" s="24"/>
    </row>
    <row r="43" spans="1:13" x14ac:dyDescent="0.35">
      <c r="A43" s="43" t="s">
        <v>94</v>
      </c>
      <c r="B43" t="s">
        <v>21</v>
      </c>
      <c r="C43" s="17">
        <v>0</v>
      </c>
      <c r="D43" s="2">
        <v>620</v>
      </c>
      <c r="E43" s="20">
        <f t="shared" si="5"/>
        <v>0</v>
      </c>
      <c r="F43" s="21">
        <f t="shared" si="6"/>
        <v>0</v>
      </c>
      <c r="G43" s="21">
        <f t="shared" si="7"/>
        <v>0</v>
      </c>
      <c r="H43" s="18" t="str">
        <f t="shared" si="4"/>
        <v>0</v>
      </c>
      <c r="I43" s="24"/>
      <c r="J43" s="24"/>
      <c r="K43" s="24"/>
      <c r="L43" s="24"/>
      <c r="M43" s="24"/>
    </row>
    <row r="44" spans="1:13" x14ac:dyDescent="0.35">
      <c r="A44" s="43" t="s">
        <v>95</v>
      </c>
      <c r="B44" t="s">
        <v>21</v>
      </c>
      <c r="C44" s="17">
        <v>0</v>
      </c>
      <c r="D44" s="2">
        <v>620</v>
      </c>
      <c r="E44" s="20">
        <f t="shared" si="5"/>
        <v>0</v>
      </c>
      <c r="F44" s="21">
        <f t="shared" si="6"/>
        <v>0</v>
      </c>
      <c r="G44" s="21">
        <f t="shared" si="7"/>
        <v>0</v>
      </c>
      <c r="H44" s="18" t="str">
        <f t="shared" si="4"/>
        <v>0</v>
      </c>
      <c r="I44" s="24"/>
      <c r="J44" s="24"/>
      <c r="K44" s="24"/>
      <c r="L44" s="24"/>
      <c r="M44" s="24"/>
    </row>
    <row r="45" spans="1:13" x14ac:dyDescent="0.35">
      <c r="A45" s="43" t="s">
        <v>96</v>
      </c>
      <c r="B45" t="s">
        <v>21</v>
      </c>
      <c r="C45" s="17"/>
      <c r="D45" s="2">
        <v>620</v>
      </c>
      <c r="E45" s="20">
        <f t="shared" si="5"/>
        <v>0</v>
      </c>
      <c r="F45" s="21">
        <f t="shared" si="6"/>
        <v>0</v>
      </c>
      <c r="G45" s="21">
        <f t="shared" si="7"/>
        <v>0</v>
      </c>
      <c r="H45" s="18" t="str">
        <f t="shared" si="4"/>
        <v>0</v>
      </c>
      <c r="I45" s="24"/>
      <c r="J45" s="24"/>
      <c r="K45" s="24"/>
      <c r="L45" s="24"/>
      <c r="M45" s="24"/>
    </row>
    <row r="46" spans="1:13" x14ac:dyDescent="0.35">
      <c r="A46" s="43" t="s">
        <v>97</v>
      </c>
      <c r="B46" t="s">
        <v>21</v>
      </c>
      <c r="C46" s="17">
        <v>0</v>
      </c>
      <c r="D46" s="2">
        <v>620</v>
      </c>
      <c r="E46" s="20">
        <f t="shared" si="5"/>
        <v>0</v>
      </c>
      <c r="F46" s="21">
        <f t="shared" si="6"/>
        <v>0</v>
      </c>
      <c r="G46" s="21">
        <f t="shared" si="7"/>
        <v>0</v>
      </c>
      <c r="H46" s="18" t="str">
        <f t="shared" si="4"/>
        <v>0</v>
      </c>
      <c r="I46" s="24"/>
      <c r="J46" s="24"/>
      <c r="K46" s="24"/>
      <c r="L46" s="24"/>
      <c r="M46" s="24"/>
    </row>
    <row r="47" spans="1:13" x14ac:dyDescent="0.35">
      <c r="A47" s="43" t="s">
        <v>101</v>
      </c>
      <c r="B47" t="s">
        <v>21</v>
      </c>
      <c r="C47" s="17">
        <v>0</v>
      </c>
      <c r="D47" s="2">
        <v>620</v>
      </c>
      <c r="E47" s="20">
        <f t="shared" si="5"/>
        <v>0</v>
      </c>
      <c r="F47" s="21">
        <f t="shared" si="6"/>
        <v>0</v>
      </c>
      <c r="G47" s="21">
        <f t="shared" si="7"/>
        <v>0</v>
      </c>
      <c r="H47" s="18" t="str">
        <f t="shared" si="4"/>
        <v>0</v>
      </c>
      <c r="I47" s="24"/>
      <c r="J47" s="24"/>
      <c r="K47" s="24"/>
      <c r="L47" s="24"/>
      <c r="M47" s="24"/>
    </row>
    <row r="48" spans="1:13" x14ac:dyDescent="0.35">
      <c r="A48" s="43" t="s">
        <v>100</v>
      </c>
      <c r="B48" t="s">
        <v>21</v>
      </c>
      <c r="C48" s="17"/>
      <c r="D48" s="2">
        <v>620</v>
      </c>
      <c r="E48" s="20">
        <f t="shared" si="5"/>
        <v>0</v>
      </c>
      <c r="F48" s="21">
        <f t="shared" si="6"/>
        <v>0</v>
      </c>
      <c r="G48" s="21">
        <f t="shared" si="7"/>
        <v>0</v>
      </c>
      <c r="H48" s="18" t="str">
        <f t="shared" si="4"/>
        <v>0</v>
      </c>
      <c r="I48" s="24"/>
      <c r="J48" s="24"/>
      <c r="K48" s="24"/>
      <c r="L48" s="24"/>
      <c r="M48" s="24"/>
    </row>
    <row r="49" spans="1:13" x14ac:dyDescent="0.35">
      <c r="A49" s="43" t="s">
        <v>103</v>
      </c>
      <c r="B49" t="s">
        <v>21</v>
      </c>
      <c r="C49" s="17">
        <v>21</v>
      </c>
      <c r="D49" s="2">
        <v>620</v>
      </c>
      <c r="E49" s="20">
        <f t="shared" si="5"/>
        <v>3.3870967741935487E-2</v>
      </c>
      <c r="F49" s="21">
        <f t="shared" si="6"/>
        <v>0.11290322580645162</v>
      </c>
      <c r="G49" s="21">
        <f t="shared" si="7"/>
        <v>11.290322580645162</v>
      </c>
      <c r="H49" s="18" t="str">
        <f t="shared" si="4"/>
        <v>2</v>
      </c>
      <c r="I49" s="24"/>
      <c r="J49" s="24"/>
      <c r="K49" s="24"/>
      <c r="L49" s="24"/>
      <c r="M49" s="24"/>
    </row>
    <row r="50" spans="1:13" x14ac:dyDescent="0.35">
      <c r="A50" s="43" t="s">
        <v>102</v>
      </c>
      <c r="B50" t="s">
        <v>21</v>
      </c>
      <c r="C50" s="17">
        <v>21</v>
      </c>
      <c r="D50" s="2">
        <v>620</v>
      </c>
      <c r="E50" s="20">
        <f t="shared" si="5"/>
        <v>3.3870967741935487E-2</v>
      </c>
      <c r="F50" s="21">
        <f t="shared" si="6"/>
        <v>0.11290322580645162</v>
      </c>
      <c r="G50" s="21">
        <f t="shared" si="7"/>
        <v>11.290322580645162</v>
      </c>
      <c r="H50" s="18" t="str">
        <f t="shared" si="4"/>
        <v>2</v>
      </c>
      <c r="I50" s="24"/>
      <c r="J50" s="24"/>
      <c r="K50" s="24"/>
      <c r="L50" s="24"/>
      <c r="M50" s="24"/>
    </row>
    <row r="51" spans="1:13" x14ac:dyDescent="0.35">
      <c r="C51" s="17"/>
      <c r="D51" s="2"/>
      <c r="E51" s="20"/>
      <c r="F51" s="21"/>
      <c r="G51" s="21"/>
      <c r="H51" s="23"/>
      <c r="I51" s="24"/>
      <c r="J51" s="24"/>
      <c r="K51" s="24"/>
      <c r="L51" s="24"/>
      <c r="M51" s="24"/>
    </row>
    <row r="52" spans="1:13" x14ac:dyDescent="0.35">
      <c r="A52" s="44" t="s">
        <v>24</v>
      </c>
      <c r="C52" s="17"/>
      <c r="D52" s="2"/>
      <c r="E52" s="20"/>
      <c r="F52" s="21"/>
      <c r="G52" s="21"/>
      <c r="H52" s="23"/>
      <c r="I52" s="24"/>
      <c r="J52" s="24"/>
      <c r="K52" s="24"/>
      <c r="L52" s="24"/>
      <c r="M52" s="24"/>
    </row>
    <row r="53" spans="1:13" x14ac:dyDescent="0.35">
      <c r="A53" s="43" t="s">
        <v>104</v>
      </c>
      <c r="B53" t="s">
        <v>22</v>
      </c>
      <c r="C53" s="17">
        <v>61</v>
      </c>
      <c r="D53" s="2">
        <v>620</v>
      </c>
      <c r="E53" s="20">
        <f t="shared" si="5"/>
        <v>9.838709677419355E-2</v>
      </c>
      <c r="F53" s="21">
        <f>+E53/MAX(E$53:E$76)</f>
        <v>1</v>
      </c>
      <c r="G53" s="21">
        <f t="shared" si="7"/>
        <v>100</v>
      </c>
      <c r="H53" s="18" t="str">
        <f t="shared" si="4"/>
        <v>5</v>
      </c>
      <c r="I53" s="24"/>
      <c r="J53" s="24"/>
      <c r="K53" s="24"/>
      <c r="L53" s="24"/>
      <c r="M53" s="24"/>
    </row>
    <row r="54" spans="1:13" x14ac:dyDescent="0.35">
      <c r="A54" s="43" t="s">
        <v>105</v>
      </c>
      <c r="B54" t="s">
        <v>22</v>
      </c>
      <c r="C54" s="17">
        <v>5</v>
      </c>
      <c r="D54" s="2">
        <v>620</v>
      </c>
      <c r="E54" s="20">
        <f t="shared" si="5"/>
        <v>8.0645161290322578E-3</v>
      </c>
      <c r="F54" s="21">
        <f t="shared" ref="F54:F76" si="8">+E54/MAX(E$53:E$76)</f>
        <v>8.1967213114754092E-2</v>
      </c>
      <c r="G54" s="21">
        <f t="shared" si="7"/>
        <v>8.1967213114754092</v>
      </c>
      <c r="H54" s="18" t="str">
        <f t="shared" si="4"/>
        <v>2</v>
      </c>
      <c r="I54" s="24"/>
      <c r="J54" s="24"/>
      <c r="K54" s="24"/>
      <c r="L54" s="24"/>
      <c r="M54" s="24"/>
    </row>
    <row r="55" spans="1:13" x14ac:dyDescent="0.35">
      <c r="A55" s="43" t="s">
        <v>106</v>
      </c>
      <c r="B55" t="s">
        <v>22</v>
      </c>
      <c r="C55" s="17"/>
      <c r="D55" s="2">
        <v>620</v>
      </c>
      <c r="E55" s="20">
        <f t="shared" si="5"/>
        <v>0</v>
      </c>
      <c r="F55" s="21">
        <f t="shared" si="8"/>
        <v>0</v>
      </c>
      <c r="G55" s="21">
        <f t="shared" si="7"/>
        <v>0</v>
      </c>
      <c r="H55" s="18" t="str">
        <f t="shared" si="4"/>
        <v>0</v>
      </c>
      <c r="I55" s="24"/>
      <c r="J55" s="24"/>
      <c r="K55" s="24"/>
      <c r="L55" s="24"/>
      <c r="M55" s="24"/>
    </row>
    <row r="56" spans="1:13" x14ac:dyDescent="0.35">
      <c r="A56" s="43" t="s">
        <v>107</v>
      </c>
      <c r="B56" t="s">
        <v>22</v>
      </c>
      <c r="C56" s="17"/>
      <c r="D56" s="2">
        <v>620</v>
      </c>
      <c r="E56" s="20">
        <f t="shared" si="5"/>
        <v>0</v>
      </c>
      <c r="F56" s="21">
        <f t="shared" si="8"/>
        <v>0</v>
      </c>
      <c r="G56" s="21">
        <f t="shared" si="7"/>
        <v>0</v>
      </c>
      <c r="H56" s="18" t="str">
        <f t="shared" si="4"/>
        <v>0</v>
      </c>
      <c r="I56" s="24"/>
      <c r="J56" s="24"/>
      <c r="K56" s="24"/>
      <c r="L56" s="24"/>
      <c r="M56" s="24"/>
    </row>
    <row r="57" spans="1:13" x14ac:dyDescent="0.35">
      <c r="A57" s="43" t="s">
        <v>108</v>
      </c>
      <c r="B57" t="s">
        <v>22</v>
      </c>
      <c r="C57" s="17">
        <v>0</v>
      </c>
      <c r="D57" s="2">
        <v>620</v>
      </c>
      <c r="E57" s="20">
        <f t="shared" si="5"/>
        <v>0</v>
      </c>
      <c r="F57" s="21">
        <f t="shared" si="8"/>
        <v>0</v>
      </c>
      <c r="G57" s="21">
        <f t="shared" si="7"/>
        <v>0</v>
      </c>
      <c r="H57" s="18" t="str">
        <f t="shared" si="4"/>
        <v>0</v>
      </c>
      <c r="I57" s="24"/>
      <c r="J57" s="24"/>
      <c r="K57" s="24"/>
      <c r="L57" s="24"/>
      <c r="M57" s="24"/>
    </row>
    <row r="58" spans="1:13" x14ac:dyDescent="0.35">
      <c r="A58" s="43" t="s">
        <v>109</v>
      </c>
      <c r="B58" t="s">
        <v>22</v>
      </c>
      <c r="C58" s="17"/>
      <c r="D58" s="2">
        <v>620</v>
      </c>
      <c r="E58" s="20">
        <f t="shared" si="5"/>
        <v>0</v>
      </c>
      <c r="F58" s="21">
        <f t="shared" si="8"/>
        <v>0</v>
      </c>
      <c r="G58" s="21">
        <f t="shared" si="7"/>
        <v>0</v>
      </c>
      <c r="H58" s="18" t="str">
        <f t="shared" si="4"/>
        <v>0</v>
      </c>
      <c r="I58" s="24"/>
      <c r="J58" s="24"/>
      <c r="K58" s="24"/>
      <c r="L58" s="24"/>
      <c r="M58" s="24"/>
    </row>
    <row r="59" spans="1:13" x14ac:dyDescent="0.35">
      <c r="A59" s="43" t="s">
        <v>110</v>
      </c>
      <c r="B59" t="s">
        <v>22</v>
      </c>
      <c r="C59" s="17">
        <v>0</v>
      </c>
      <c r="D59" s="2">
        <v>620</v>
      </c>
      <c r="E59" s="20">
        <f t="shared" si="5"/>
        <v>0</v>
      </c>
      <c r="F59" s="21">
        <f t="shared" si="8"/>
        <v>0</v>
      </c>
      <c r="G59" s="21">
        <f t="shared" si="7"/>
        <v>0</v>
      </c>
      <c r="H59" s="18" t="str">
        <f t="shared" si="4"/>
        <v>0</v>
      </c>
      <c r="I59" s="24"/>
      <c r="J59" s="24"/>
      <c r="K59" s="24"/>
      <c r="L59" s="24"/>
      <c r="M59" s="24"/>
    </row>
    <row r="60" spans="1:13" x14ac:dyDescent="0.35">
      <c r="A60" s="43" t="s">
        <v>111</v>
      </c>
      <c r="B60" t="s">
        <v>22</v>
      </c>
      <c r="C60" s="17">
        <v>0</v>
      </c>
      <c r="D60" s="2">
        <v>620</v>
      </c>
      <c r="E60" s="20">
        <f t="shared" si="5"/>
        <v>0</v>
      </c>
      <c r="F60" s="21">
        <f t="shared" si="8"/>
        <v>0</v>
      </c>
      <c r="G60" s="21">
        <f t="shared" si="7"/>
        <v>0</v>
      </c>
      <c r="H60" s="18" t="str">
        <f t="shared" si="4"/>
        <v>0</v>
      </c>
      <c r="I60" s="24"/>
      <c r="J60" s="24"/>
      <c r="K60" s="24"/>
      <c r="L60" s="24"/>
      <c r="M60" s="24"/>
    </row>
    <row r="61" spans="1:13" x14ac:dyDescent="0.35">
      <c r="A61" s="43" t="s">
        <v>112</v>
      </c>
      <c r="B61" t="s">
        <v>22</v>
      </c>
      <c r="C61" s="17">
        <v>1</v>
      </c>
      <c r="D61" s="2">
        <v>620</v>
      </c>
      <c r="E61" s="20">
        <f t="shared" si="5"/>
        <v>1.6129032258064516E-3</v>
      </c>
      <c r="F61" s="21">
        <f t="shared" si="8"/>
        <v>1.6393442622950821E-2</v>
      </c>
      <c r="G61" s="21">
        <f t="shared" si="7"/>
        <v>1.639344262295082</v>
      </c>
      <c r="H61" s="18" t="str">
        <f t="shared" si="4"/>
        <v>1</v>
      </c>
      <c r="I61" s="24"/>
      <c r="J61" s="24"/>
      <c r="K61" s="24"/>
      <c r="L61" s="24"/>
      <c r="M61" s="24"/>
    </row>
    <row r="62" spans="1:13" x14ac:dyDescent="0.35">
      <c r="A62" s="43" t="s">
        <v>113</v>
      </c>
      <c r="B62" t="s">
        <v>22</v>
      </c>
      <c r="C62" s="17"/>
      <c r="D62" s="2">
        <v>620</v>
      </c>
      <c r="E62" s="20">
        <f t="shared" si="5"/>
        <v>0</v>
      </c>
      <c r="F62" s="21">
        <f t="shared" si="8"/>
        <v>0</v>
      </c>
      <c r="G62" s="21">
        <f t="shared" si="7"/>
        <v>0</v>
      </c>
      <c r="H62" s="18" t="str">
        <f t="shared" si="4"/>
        <v>0</v>
      </c>
      <c r="I62" s="24"/>
      <c r="J62" s="24"/>
      <c r="K62" s="24"/>
      <c r="L62" s="24"/>
      <c r="M62" s="24"/>
    </row>
    <row r="63" spans="1:13" x14ac:dyDescent="0.35">
      <c r="A63" s="43" t="s">
        <v>114</v>
      </c>
      <c r="B63" t="s">
        <v>22</v>
      </c>
      <c r="C63" s="17">
        <v>37</v>
      </c>
      <c r="D63" s="2">
        <v>620</v>
      </c>
      <c r="E63" s="20">
        <f t="shared" si="5"/>
        <v>5.9677419354838709E-2</v>
      </c>
      <c r="F63" s="21">
        <f t="shared" si="8"/>
        <v>0.60655737704918034</v>
      </c>
      <c r="G63" s="21">
        <f t="shared" si="7"/>
        <v>60.655737704918032</v>
      </c>
      <c r="H63" s="18" t="str">
        <f t="shared" si="4"/>
        <v>4</v>
      </c>
      <c r="I63" s="24"/>
      <c r="J63" s="24"/>
      <c r="K63" s="24"/>
      <c r="L63" s="24"/>
      <c r="M63" s="24"/>
    </row>
    <row r="64" spans="1:13" x14ac:dyDescent="0.35">
      <c r="A64" s="43" t="s">
        <v>115</v>
      </c>
      <c r="B64" t="s">
        <v>22</v>
      </c>
      <c r="C64" s="17"/>
      <c r="D64" s="2">
        <v>620</v>
      </c>
      <c r="E64" s="20">
        <f t="shared" si="5"/>
        <v>0</v>
      </c>
      <c r="F64" s="21">
        <f t="shared" si="8"/>
        <v>0</v>
      </c>
      <c r="G64" s="21">
        <f t="shared" si="7"/>
        <v>0</v>
      </c>
      <c r="H64" s="18" t="str">
        <f t="shared" si="4"/>
        <v>0</v>
      </c>
      <c r="I64" s="24"/>
      <c r="J64" s="24"/>
      <c r="K64" s="24"/>
      <c r="L64" s="24"/>
      <c r="M64" s="24"/>
    </row>
    <row r="65" spans="1:13" x14ac:dyDescent="0.35">
      <c r="A65" s="43" t="s">
        <v>116</v>
      </c>
      <c r="B65" t="s">
        <v>22</v>
      </c>
      <c r="C65" s="17">
        <v>0</v>
      </c>
      <c r="D65" s="2">
        <v>620</v>
      </c>
      <c r="E65" s="20">
        <f t="shared" si="5"/>
        <v>0</v>
      </c>
      <c r="F65" s="21">
        <f t="shared" si="8"/>
        <v>0</v>
      </c>
      <c r="G65" s="21">
        <f t="shared" si="7"/>
        <v>0</v>
      </c>
      <c r="H65" s="18" t="str">
        <f t="shared" si="4"/>
        <v>0</v>
      </c>
      <c r="I65" s="24"/>
      <c r="J65" s="24"/>
      <c r="K65" s="24"/>
      <c r="L65" s="24"/>
      <c r="M65" s="24"/>
    </row>
    <row r="66" spans="1:13" x14ac:dyDescent="0.35">
      <c r="A66" s="43" t="s">
        <v>117</v>
      </c>
      <c r="B66" t="s">
        <v>22</v>
      </c>
      <c r="C66" s="17"/>
      <c r="D66" s="2">
        <v>620</v>
      </c>
      <c r="E66" s="20">
        <f t="shared" si="5"/>
        <v>0</v>
      </c>
      <c r="F66" s="21">
        <f t="shared" si="8"/>
        <v>0</v>
      </c>
      <c r="G66" s="21">
        <f t="shared" si="7"/>
        <v>0</v>
      </c>
      <c r="H66" s="18" t="str">
        <f t="shared" si="4"/>
        <v>0</v>
      </c>
      <c r="I66" s="24"/>
      <c r="J66" s="24"/>
      <c r="K66" s="24"/>
      <c r="L66" s="24"/>
      <c r="M66" s="24"/>
    </row>
    <row r="67" spans="1:13" x14ac:dyDescent="0.35">
      <c r="A67" s="43" t="s">
        <v>118</v>
      </c>
      <c r="B67" t="s">
        <v>22</v>
      </c>
      <c r="C67" s="17"/>
      <c r="D67" s="2">
        <v>620</v>
      </c>
      <c r="E67" s="20">
        <f t="shared" si="5"/>
        <v>0</v>
      </c>
      <c r="F67" s="21">
        <f t="shared" si="8"/>
        <v>0</v>
      </c>
      <c r="G67" s="21">
        <f t="shared" si="7"/>
        <v>0</v>
      </c>
      <c r="H67" s="18" t="str">
        <f t="shared" si="4"/>
        <v>0</v>
      </c>
      <c r="I67" s="24"/>
      <c r="J67" s="24"/>
      <c r="K67" s="24"/>
      <c r="L67" s="24"/>
      <c r="M67" s="24"/>
    </row>
    <row r="68" spans="1:13" x14ac:dyDescent="0.35">
      <c r="A68" s="43" t="s">
        <v>119</v>
      </c>
      <c r="B68" t="s">
        <v>22</v>
      </c>
      <c r="C68" s="17">
        <v>0</v>
      </c>
      <c r="D68" s="2">
        <v>620</v>
      </c>
      <c r="E68" s="20">
        <f t="shared" si="5"/>
        <v>0</v>
      </c>
      <c r="F68" s="21">
        <f t="shared" si="8"/>
        <v>0</v>
      </c>
      <c r="G68" s="21">
        <f t="shared" si="7"/>
        <v>0</v>
      </c>
      <c r="H68" s="18" t="str">
        <f t="shared" si="4"/>
        <v>0</v>
      </c>
      <c r="I68" s="24"/>
      <c r="J68" s="24"/>
      <c r="K68" s="24"/>
      <c r="L68" s="24"/>
      <c r="M68" s="24"/>
    </row>
    <row r="69" spans="1:13" x14ac:dyDescent="0.35">
      <c r="A69" s="43" t="s">
        <v>120</v>
      </c>
      <c r="B69" t="s">
        <v>22</v>
      </c>
      <c r="C69" s="17"/>
      <c r="D69" s="2">
        <v>620</v>
      </c>
      <c r="E69" s="20">
        <f t="shared" si="5"/>
        <v>0</v>
      </c>
      <c r="F69" s="21">
        <f t="shared" si="8"/>
        <v>0</v>
      </c>
      <c r="G69" s="21">
        <f t="shared" si="7"/>
        <v>0</v>
      </c>
      <c r="H69" s="18" t="str">
        <f t="shared" si="4"/>
        <v>0</v>
      </c>
      <c r="I69" s="24"/>
      <c r="J69" s="24"/>
      <c r="K69" s="24"/>
      <c r="L69" s="24"/>
      <c r="M69" s="24"/>
    </row>
    <row r="70" spans="1:13" x14ac:dyDescent="0.35">
      <c r="A70" s="43" t="s">
        <v>121</v>
      </c>
      <c r="B70" t="s">
        <v>22</v>
      </c>
      <c r="C70" s="17">
        <v>0</v>
      </c>
      <c r="D70" s="2">
        <v>620</v>
      </c>
      <c r="E70" s="20">
        <f t="shared" si="5"/>
        <v>0</v>
      </c>
      <c r="F70" s="21">
        <f t="shared" si="8"/>
        <v>0</v>
      </c>
      <c r="G70" s="21">
        <f t="shared" si="7"/>
        <v>0</v>
      </c>
      <c r="H70" s="18" t="str">
        <f t="shared" si="4"/>
        <v>0</v>
      </c>
      <c r="I70" s="24"/>
      <c r="J70" s="24"/>
      <c r="K70" s="24"/>
      <c r="L70" s="24"/>
      <c r="M70" s="24"/>
    </row>
    <row r="71" spans="1:13" x14ac:dyDescent="0.35">
      <c r="A71" s="43" t="s">
        <v>122</v>
      </c>
      <c r="B71" t="s">
        <v>22</v>
      </c>
      <c r="C71" s="17">
        <v>0</v>
      </c>
      <c r="D71" s="2">
        <v>620</v>
      </c>
      <c r="E71" s="20">
        <f t="shared" si="5"/>
        <v>0</v>
      </c>
      <c r="F71" s="21">
        <f t="shared" si="8"/>
        <v>0</v>
      </c>
      <c r="G71" s="21">
        <f t="shared" si="7"/>
        <v>0</v>
      </c>
      <c r="H71" s="18" t="str">
        <f t="shared" si="4"/>
        <v>0</v>
      </c>
      <c r="I71" s="24"/>
      <c r="J71" s="24"/>
      <c r="K71" s="24"/>
      <c r="L71" s="24"/>
      <c r="M71" s="24"/>
    </row>
    <row r="72" spans="1:13" x14ac:dyDescent="0.35">
      <c r="A72" s="43" t="s">
        <v>123</v>
      </c>
      <c r="B72" t="s">
        <v>22</v>
      </c>
      <c r="C72" s="17">
        <v>0</v>
      </c>
      <c r="D72" s="2">
        <v>620</v>
      </c>
      <c r="E72" s="20">
        <f t="shared" si="5"/>
        <v>0</v>
      </c>
      <c r="F72" s="21">
        <f t="shared" si="8"/>
        <v>0</v>
      </c>
      <c r="G72" s="21">
        <f t="shared" si="7"/>
        <v>0</v>
      </c>
      <c r="H72" s="18" t="str">
        <f t="shared" si="4"/>
        <v>0</v>
      </c>
      <c r="I72" s="24"/>
      <c r="J72" s="24"/>
      <c r="K72" s="24"/>
      <c r="L72" s="24"/>
      <c r="M72" s="24"/>
    </row>
    <row r="73" spans="1:13" x14ac:dyDescent="0.35">
      <c r="A73" s="43" t="s">
        <v>124</v>
      </c>
      <c r="B73" t="s">
        <v>22</v>
      </c>
      <c r="C73" s="17"/>
      <c r="D73" s="2">
        <v>620</v>
      </c>
      <c r="E73" s="20">
        <f t="shared" si="5"/>
        <v>0</v>
      </c>
      <c r="F73" s="21">
        <f t="shared" si="8"/>
        <v>0</v>
      </c>
      <c r="G73" s="21">
        <f t="shared" si="7"/>
        <v>0</v>
      </c>
      <c r="H73" s="18" t="str">
        <f t="shared" si="4"/>
        <v>0</v>
      </c>
      <c r="I73" s="24"/>
      <c r="J73" s="24"/>
      <c r="K73" s="24"/>
      <c r="L73" s="24"/>
      <c r="M73" s="24"/>
    </row>
    <row r="74" spans="1:13" x14ac:dyDescent="0.35">
      <c r="A74" s="43" t="s">
        <v>125</v>
      </c>
      <c r="B74" t="s">
        <v>22</v>
      </c>
      <c r="C74" s="17"/>
      <c r="D74" s="2">
        <v>620</v>
      </c>
      <c r="E74" s="20">
        <f t="shared" si="5"/>
        <v>0</v>
      </c>
      <c r="F74" s="21">
        <f t="shared" si="8"/>
        <v>0</v>
      </c>
      <c r="G74" s="21">
        <f t="shared" si="7"/>
        <v>0</v>
      </c>
      <c r="H74" s="18" t="str">
        <f t="shared" si="4"/>
        <v>0</v>
      </c>
      <c r="I74" s="24"/>
      <c r="J74" s="24"/>
      <c r="K74" s="24"/>
      <c r="L74" s="24"/>
      <c r="M74" s="24"/>
    </row>
    <row r="75" spans="1:13" x14ac:dyDescent="0.35">
      <c r="A75" s="43" t="s">
        <v>126</v>
      </c>
      <c r="B75" t="s">
        <v>22</v>
      </c>
      <c r="C75" s="17"/>
      <c r="D75" s="2">
        <v>620</v>
      </c>
      <c r="E75" s="20">
        <f t="shared" si="5"/>
        <v>0</v>
      </c>
      <c r="F75" s="21">
        <f t="shared" si="8"/>
        <v>0</v>
      </c>
      <c r="G75" s="21">
        <f t="shared" si="7"/>
        <v>0</v>
      </c>
      <c r="H75" s="18" t="str">
        <f t="shared" si="4"/>
        <v>0</v>
      </c>
      <c r="I75" s="24"/>
      <c r="J75" s="24"/>
      <c r="K75" s="24"/>
      <c r="L75" s="24"/>
      <c r="M75" s="24"/>
    </row>
    <row r="76" spans="1:13" x14ac:dyDescent="0.35">
      <c r="A76" s="43" t="s">
        <v>127</v>
      </c>
      <c r="B76" t="s">
        <v>22</v>
      </c>
      <c r="C76" s="17"/>
      <c r="D76" s="2">
        <v>620</v>
      </c>
      <c r="E76" s="20">
        <f t="shared" si="5"/>
        <v>0</v>
      </c>
      <c r="F76" s="21">
        <f t="shared" si="8"/>
        <v>0</v>
      </c>
      <c r="G76" s="21">
        <f t="shared" si="7"/>
        <v>0</v>
      </c>
      <c r="H76" s="18" t="str">
        <f t="shared" si="4"/>
        <v>0</v>
      </c>
      <c r="I76" s="24"/>
      <c r="J76" s="24"/>
      <c r="K76" s="24"/>
      <c r="L76" s="24"/>
      <c r="M76" s="24"/>
    </row>
    <row r="77" spans="1:13" x14ac:dyDescent="0.3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x14ac:dyDescent="0.3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x14ac:dyDescent="0.3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x14ac:dyDescent="0.3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2:13" x14ac:dyDescent="0.3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2:13" x14ac:dyDescent="0.3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2:13" x14ac:dyDescent="0.3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2:13" x14ac:dyDescent="0.3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2:13" x14ac:dyDescent="0.3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2:13" x14ac:dyDescent="0.3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2:13" x14ac:dyDescent="0.3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2:13" x14ac:dyDescent="0.3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2:13" x14ac:dyDescent="0.3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2:13" x14ac:dyDescent="0.3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2:13" x14ac:dyDescent="0.3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2:13" x14ac:dyDescent="0.3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</sheetData>
  <sheetProtection algorithmName="SHA-512" hashValue="NBisJwjJLan1wrskc1zIbkU2eqKA+qKvrWrWC35DY5mAL5eR44BVkc7bc9v37nEnxeH1mFZXx3bPQWGagnN8dQ==" saltValue="txro+AtuKYlgDoBsdwzp7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97EC-C69D-492C-B36D-BA5ECE3B4272}">
  <dimension ref="A1:F71"/>
  <sheetViews>
    <sheetView workbookViewId="0">
      <selection activeCell="E6" sqref="E6"/>
    </sheetView>
  </sheetViews>
  <sheetFormatPr defaultRowHeight="14.5" x14ac:dyDescent="0.35"/>
  <cols>
    <col min="1" max="1" width="12.36328125" customWidth="1"/>
    <col min="3" max="3" width="13.08984375" style="17" customWidth="1"/>
    <col min="4" max="4" width="12.7265625" style="17" customWidth="1"/>
    <col min="5" max="5" width="11.90625" style="17" customWidth="1"/>
    <col min="6" max="6" width="13.08984375" style="17" customWidth="1"/>
  </cols>
  <sheetData>
    <row r="1" spans="1:6" x14ac:dyDescent="0.35">
      <c r="A1" s="1" t="s">
        <v>39</v>
      </c>
    </row>
    <row r="3" spans="1:6" ht="29" x14ac:dyDescent="0.35">
      <c r="A3" s="27" t="s">
        <v>31</v>
      </c>
      <c r="B3" s="27" t="s">
        <v>30</v>
      </c>
      <c r="C3" s="28" t="s">
        <v>26</v>
      </c>
      <c r="D3" s="28" t="s">
        <v>27</v>
      </c>
      <c r="E3" s="28" t="s">
        <v>28</v>
      </c>
      <c r="F3" s="28" t="s">
        <v>29</v>
      </c>
    </row>
    <row r="4" spans="1:6" x14ac:dyDescent="0.35">
      <c r="A4" s="42" t="s">
        <v>61</v>
      </c>
      <c r="B4" t="s">
        <v>25</v>
      </c>
      <c r="C4" s="29">
        <v>444</v>
      </c>
      <c r="D4" s="29">
        <v>108240605</v>
      </c>
    </row>
    <row r="5" spans="1:6" x14ac:dyDescent="0.35">
      <c r="A5" s="42" t="s">
        <v>62</v>
      </c>
      <c r="B5" t="s">
        <v>25</v>
      </c>
      <c r="C5" s="29">
        <v>65</v>
      </c>
      <c r="D5" s="29">
        <v>16075870</v>
      </c>
      <c r="E5" s="17">
        <v>14</v>
      </c>
      <c r="F5" s="17">
        <v>1399983</v>
      </c>
    </row>
    <row r="6" spans="1:6" x14ac:dyDescent="0.35">
      <c r="A6" s="42" t="s">
        <v>63</v>
      </c>
      <c r="B6" t="s">
        <v>25</v>
      </c>
      <c r="C6" s="29">
        <v>32</v>
      </c>
      <c r="D6" s="29">
        <v>9975089</v>
      </c>
    </row>
    <row r="7" spans="1:6" x14ac:dyDescent="0.35">
      <c r="A7" s="42" t="s">
        <v>64</v>
      </c>
      <c r="B7" t="s">
        <v>25</v>
      </c>
      <c r="C7" s="29">
        <v>20</v>
      </c>
      <c r="D7" s="29">
        <v>2468213.09</v>
      </c>
      <c r="E7" s="17">
        <v>13</v>
      </c>
      <c r="F7" s="17">
        <v>350394.24</v>
      </c>
    </row>
    <row r="8" spans="1:6" x14ac:dyDescent="0.35">
      <c r="A8" s="42" t="s">
        <v>65</v>
      </c>
      <c r="B8" t="s">
        <v>25</v>
      </c>
      <c r="C8" s="29">
        <v>77</v>
      </c>
      <c r="D8" s="29">
        <v>13034897.800000001</v>
      </c>
      <c r="E8" s="17">
        <v>63</v>
      </c>
      <c r="F8" s="17">
        <v>2066134.49</v>
      </c>
    </row>
    <row r="9" spans="1:6" x14ac:dyDescent="0.35">
      <c r="A9" s="42" t="s">
        <v>66</v>
      </c>
      <c r="B9" t="s">
        <v>25</v>
      </c>
      <c r="C9" s="29">
        <v>35</v>
      </c>
      <c r="D9" s="29">
        <v>6121470.9699999997</v>
      </c>
      <c r="E9" s="17">
        <v>24</v>
      </c>
      <c r="F9" s="17">
        <v>886287.62</v>
      </c>
    </row>
    <row r="10" spans="1:6" ht="12.75" customHeight="1" x14ac:dyDescent="0.35">
      <c r="A10" s="42" t="s">
        <v>67</v>
      </c>
      <c r="B10" t="s">
        <v>25</v>
      </c>
      <c r="C10" s="29">
        <v>34</v>
      </c>
      <c r="D10" s="29">
        <v>3680343</v>
      </c>
      <c r="E10" s="17">
        <v>1.55</v>
      </c>
      <c r="F10" s="17">
        <v>192514.32</v>
      </c>
    </row>
    <row r="11" spans="1:6" x14ac:dyDescent="0.35">
      <c r="A11" s="42" t="s">
        <v>68</v>
      </c>
      <c r="B11" t="s">
        <v>21</v>
      </c>
      <c r="C11" s="29">
        <v>122</v>
      </c>
      <c r="D11" s="29">
        <v>11393254</v>
      </c>
      <c r="E11" s="17">
        <v>53</v>
      </c>
      <c r="F11" s="17">
        <v>3784722</v>
      </c>
    </row>
    <row r="12" spans="1:6" x14ac:dyDescent="0.35">
      <c r="A12" s="42" t="s">
        <v>69</v>
      </c>
      <c r="B12" t="s">
        <v>21</v>
      </c>
      <c r="C12" s="29">
        <v>15</v>
      </c>
      <c r="D12" s="29">
        <v>1147000</v>
      </c>
      <c r="E12" s="17">
        <v>0</v>
      </c>
      <c r="F12" s="17">
        <v>0</v>
      </c>
    </row>
    <row r="13" spans="1:6" x14ac:dyDescent="0.35">
      <c r="A13" s="42" t="s">
        <v>70</v>
      </c>
      <c r="B13" t="s">
        <v>21</v>
      </c>
      <c r="C13" s="29">
        <v>99</v>
      </c>
      <c r="D13" s="29">
        <v>11636459</v>
      </c>
      <c r="E13" s="17">
        <v>0</v>
      </c>
      <c r="F13" s="17">
        <v>0</v>
      </c>
    </row>
    <row r="14" spans="1:6" x14ac:dyDescent="0.35">
      <c r="A14" s="42" t="s">
        <v>71</v>
      </c>
      <c r="B14" t="s">
        <v>21</v>
      </c>
      <c r="C14" s="29">
        <v>14</v>
      </c>
      <c r="D14" s="29">
        <v>1147000</v>
      </c>
      <c r="E14" s="17">
        <v>0</v>
      </c>
      <c r="F14" s="17">
        <v>0</v>
      </c>
    </row>
    <row r="15" spans="1:6" x14ac:dyDescent="0.35">
      <c r="A15" s="42" t="s">
        <v>72</v>
      </c>
      <c r="B15" t="s">
        <v>21</v>
      </c>
      <c r="C15" s="29">
        <v>61</v>
      </c>
      <c r="D15" s="29">
        <v>8127337.1600000001</v>
      </c>
      <c r="E15" s="17">
        <v>4</v>
      </c>
      <c r="F15" s="17">
        <v>83200</v>
      </c>
    </row>
    <row r="16" spans="1:6" x14ac:dyDescent="0.35">
      <c r="A16" s="42" t="s">
        <v>81</v>
      </c>
      <c r="B16" t="s">
        <v>21</v>
      </c>
      <c r="C16" s="29">
        <v>63</v>
      </c>
      <c r="D16" s="29">
        <v>11116060</v>
      </c>
      <c r="E16" s="17">
        <v>39</v>
      </c>
      <c r="F16" s="17">
        <v>199022</v>
      </c>
    </row>
    <row r="17" spans="1:6" x14ac:dyDescent="0.35">
      <c r="A17" s="42" t="s">
        <v>80</v>
      </c>
      <c r="B17" t="s">
        <v>21</v>
      </c>
      <c r="C17" s="29">
        <v>44</v>
      </c>
      <c r="D17" s="29">
        <v>11155277.65</v>
      </c>
      <c r="E17" s="17">
        <v>21</v>
      </c>
      <c r="F17" s="17">
        <v>494048.15</v>
      </c>
    </row>
    <row r="18" spans="1:6" x14ac:dyDescent="0.35">
      <c r="A18" s="42" t="s">
        <v>73</v>
      </c>
      <c r="B18" t="s">
        <v>21</v>
      </c>
      <c r="C18" s="29">
        <v>172</v>
      </c>
      <c r="D18" s="29">
        <v>17825993</v>
      </c>
      <c r="E18" s="17">
        <v>186</v>
      </c>
      <c r="F18" s="17">
        <v>17265762</v>
      </c>
    </row>
    <row r="19" spans="1:6" x14ac:dyDescent="0.35">
      <c r="A19" s="42" t="s">
        <v>74</v>
      </c>
      <c r="B19" t="s">
        <v>21</v>
      </c>
      <c r="C19" s="29">
        <v>68</v>
      </c>
      <c r="D19" s="29">
        <v>12415355.42</v>
      </c>
      <c r="E19" s="17">
        <v>47</v>
      </c>
      <c r="F19" s="17">
        <v>816263.68000000005</v>
      </c>
    </row>
    <row r="20" spans="1:6" x14ac:dyDescent="0.35">
      <c r="A20" s="42" t="s">
        <v>75</v>
      </c>
      <c r="B20" t="s">
        <v>21</v>
      </c>
      <c r="C20" s="29">
        <v>34</v>
      </c>
      <c r="D20" s="29">
        <v>3221501</v>
      </c>
      <c r="E20" s="17">
        <v>9</v>
      </c>
      <c r="F20" s="17">
        <v>21240</v>
      </c>
    </row>
    <row r="21" spans="1:6" x14ac:dyDescent="0.35">
      <c r="A21" s="42" t="s">
        <v>76</v>
      </c>
      <c r="B21" t="s">
        <v>21</v>
      </c>
      <c r="C21" s="29">
        <v>27</v>
      </c>
      <c r="D21" s="29">
        <v>1215383.3</v>
      </c>
      <c r="E21" s="17">
        <v>0</v>
      </c>
      <c r="F21" s="17">
        <v>0</v>
      </c>
    </row>
    <row r="22" spans="1:6" x14ac:dyDescent="0.35">
      <c r="A22" s="42" t="s">
        <v>77</v>
      </c>
      <c r="B22" t="s">
        <v>21</v>
      </c>
      <c r="C22" s="29">
        <v>296</v>
      </c>
      <c r="D22" s="29">
        <v>23608082.93</v>
      </c>
      <c r="E22" s="17">
        <v>68</v>
      </c>
      <c r="F22" s="17">
        <v>800183.79</v>
      </c>
    </row>
    <row r="23" spans="1:6" x14ac:dyDescent="0.35">
      <c r="A23" s="42" t="s">
        <v>78</v>
      </c>
      <c r="B23" t="s">
        <v>21</v>
      </c>
      <c r="C23" s="29">
        <v>72</v>
      </c>
      <c r="D23" s="29">
        <v>7806401</v>
      </c>
      <c r="E23" s="17">
        <v>68</v>
      </c>
      <c r="F23" s="17">
        <v>68</v>
      </c>
    </row>
    <row r="24" spans="1:6" x14ac:dyDescent="0.35">
      <c r="A24" s="42" t="s">
        <v>83</v>
      </c>
      <c r="B24" t="s">
        <v>21</v>
      </c>
      <c r="C24" s="29">
        <v>83</v>
      </c>
      <c r="D24" s="29">
        <v>7810205</v>
      </c>
      <c r="E24" s="17">
        <v>14</v>
      </c>
      <c r="F24" s="17">
        <v>201409</v>
      </c>
    </row>
    <row r="25" spans="1:6" x14ac:dyDescent="0.35">
      <c r="A25" s="42" t="s">
        <v>79</v>
      </c>
      <c r="B25" t="s">
        <v>21</v>
      </c>
      <c r="C25" s="29">
        <v>33</v>
      </c>
      <c r="D25" s="29">
        <v>6200040</v>
      </c>
      <c r="E25" s="17">
        <v>0</v>
      </c>
      <c r="F25" s="17">
        <v>0</v>
      </c>
    </row>
    <row r="26" spans="1:6" x14ac:dyDescent="0.35">
      <c r="A26" s="42" t="s">
        <v>82</v>
      </c>
      <c r="B26" t="s">
        <v>21</v>
      </c>
      <c r="C26" s="29">
        <v>9</v>
      </c>
      <c r="D26" s="29">
        <v>1003005.4</v>
      </c>
      <c r="E26" s="17">
        <v>0</v>
      </c>
      <c r="F26" s="17">
        <v>0</v>
      </c>
    </row>
    <row r="27" spans="1:6" x14ac:dyDescent="0.35">
      <c r="A27" s="42" t="s">
        <v>84</v>
      </c>
      <c r="B27" t="s">
        <v>21</v>
      </c>
      <c r="C27" s="29">
        <v>16</v>
      </c>
      <c r="D27" s="29">
        <v>1083260</v>
      </c>
      <c r="E27" s="17">
        <v>44</v>
      </c>
      <c r="F27" s="17">
        <v>993216</v>
      </c>
    </row>
    <row r="28" spans="1:6" x14ac:dyDescent="0.35">
      <c r="A28" s="42" t="s">
        <v>85</v>
      </c>
      <c r="B28" t="s">
        <v>21</v>
      </c>
      <c r="C28" s="29">
        <v>8</v>
      </c>
      <c r="D28" s="29">
        <v>111789</v>
      </c>
      <c r="E28" s="17">
        <v>2</v>
      </c>
      <c r="F28" s="17">
        <v>3200</v>
      </c>
    </row>
    <row r="29" spans="1:6" x14ac:dyDescent="0.35">
      <c r="A29" s="42" t="s">
        <v>86</v>
      </c>
      <c r="B29" t="s">
        <v>21</v>
      </c>
      <c r="C29" s="29">
        <v>10</v>
      </c>
      <c r="D29" s="29">
        <v>463900</v>
      </c>
      <c r="E29" s="17">
        <v>3</v>
      </c>
      <c r="F29" s="17">
        <v>76479.600000000006</v>
      </c>
    </row>
    <row r="30" spans="1:6" x14ac:dyDescent="0.35">
      <c r="A30" s="42" t="s">
        <v>87</v>
      </c>
      <c r="B30" t="s">
        <v>21</v>
      </c>
      <c r="C30" s="29">
        <v>8</v>
      </c>
      <c r="D30" s="29">
        <v>230400</v>
      </c>
    </row>
    <row r="31" spans="1:6" x14ac:dyDescent="0.35">
      <c r="A31" s="42" t="s">
        <v>98</v>
      </c>
      <c r="B31" t="s">
        <v>21</v>
      </c>
      <c r="C31" s="29">
        <v>17</v>
      </c>
      <c r="D31" s="29">
        <v>1640990.07</v>
      </c>
      <c r="E31" s="17">
        <v>40</v>
      </c>
      <c r="F31" s="17">
        <v>80000</v>
      </c>
    </row>
    <row r="32" spans="1:6" x14ac:dyDescent="0.35">
      <c r="A32" s="42" t="s">
        <v>128</v>
      </c>
      <c r="B32" t="s">
        <v>21</v>
      </c>
      <c r="C32" s="29">
        <v>10</v>
      </c>
      <c r="D32" s="29">
        <v>919970</v>
      </c>
      <c r="E32" s="17">
        <v>7</v>
      </c>
      <c r="F32" s="17">
        <v>178800</v>
      </c>
    </row>
    <row r="33" spans="1:6" x14ac:dyDescent="0.35">
      <c r="A33" s="42" t="s">
        <v>88</v>
      </c>
      <c r="B33" t="s">
        <v>21</v>
      </c>
      <c r="C33" s="29">
        <v>409</v>
      </c>
      <c r="D33" s="29">
        <v>83850281.230000004</v>
      </c>
      <c r="E33" s="17">
        <v>0</v>
      </c>
      <c r="F33" s="17">
        <v>0</v>
      </c>
    </row>
    <row r="34" spans="1:6" x14ac:dyDescent="0.35">
      <c r="A34" s="42" t="s">
        <v>89</v>
      </c>
      <c r="B34" t="s">
        <v>21</v>
      </c>
      <c r="C34" s="29">
        <v>98</v>
      </c>
      <c r="D34" s="29">
        <v>17780987</v>
      </c>
    </row>
    <row r="35" spans="1:6" x14ac:dyDescent="0.35">
      <c r="A35" s="42" t="s">
        <v>99</v>
      </c>
      <c r="B35" t="s">
        <v>21</v>
      </c>
      <c r="C35" s="29">
        <v>98</v>
      </c>
      <c r="D35" s="29">
        <v>5081293.42</v>
      </c>
      <c r="E35" s="17">
        <v>0</v>
      </c>
      <c r="F35" s="17">
        <v>0</v>
      </c>
    </row>
    <row r="36" spans="1:6" x14ac:dyDescent="0.35">
      <c r="A36" s="42" t="s">
        <v>90</v>
      </c>
      <c r="B36" t="s">
        <v>21</v>
      </c>
      <c r="C36" s="29">
        <v>0</v>
      </c>
      <c r="D36" s="29">
        <v>0</v>
      </c>
      <c r="E36" s="17">
        <v>0</v>
      </c>
      <c r="F36" s="17">
        <v>0</v>
      </c>
    </row>
    <row r="37" spans="1:6" x14ac:dyDescent="0.35">
      <c r="A37" s="42" t="s">
        <v>91</v>
      </c>
      <c r="B37" t="s">
        <v>21</v>
      </c>
      <c r="C37" s="29">
        <v>11</v>
      </c>
      <c r="D37" s="29">
        <v>745249.57</v>
      </c>
      <c r="E37" s="17">
        <v>0</v>
      </c>
      <c r="F37" s="17">
        <v>0</v>
      </c>
    </row>
    <row r="38" spans="1:6" x14ac:dyDescent="0.35">
      <c r="A38" s="42" t="s">
        <v>92</v>
      </c>
      <c r="B38" t="s">
        <v>21</v>
      </c>
      <c r="C38" s="29">
        <v>5</v>
      </c>
      <c r="D38" s="29">
        <v>298099.83</v>
      </c>
      <c r="E38" s="17">
        <v>0</v>
      </c>
      <c r="F38" s="17">
        <v>0</v>
      </c>
    </row>
    <row r="39" spans="1:6" x14ac:dyDescent="0.35">
      <c r="A39" s="42" t="s">
        <v>93</v>
      </c>
      <c r="B39" t="s">
        <v>21</v>
      </c>
      <c r="C39" s="29">
        <v>35</v>
      </c>
      <c r="D39" s="29">
        <v>4278710.34</v>
      </c>
      <c r="E39" s="17">
        <v>24</v>
      </c>
      <c r="F39" s="17">
        <v>224656</v>
      </c>
    </row>
    <row r="40" spans="1:6" x14ac:dyDescent="0.35">
      <c r="A40" s="42" t="s">
        <v>94</v>
      </c>
      <c r="B40" t="s">
        <v>21</v>
      </c>
      <c r="C40" s="29">
        <v>17</v>
      </c>
      <c r="D40" s="29">
        <v>1404165</v>
      </c>
      <c r="E40" s="17">
        <v>0</v>
      </c>
      <c r="F40" s="17">
        <v>0</v>
      </c>
    </row>
    <row r="41" spans="1:6" x14ac:dyDescent="0.35">
      <c r="A41" s="42" t="s">
        <v>95</v>
      </c>
      <c r="B41" t="s">
        <v>21</v>
      </c>
      <c r="C41" s="29">
        <v>13</v>
      </c>
      <c r="D41" s="29">
        <v>489880</v>
      </c>
      <c r="E41" s="17">
        <v>0</v>
      </c>
      <c r="F41" s="17">
        <v>0</v>
      </c>
    </row>
    <row r="42" spans="1:6" x14ac:dyDescent="0.35">
      <c r="A42" s="42" t="s">
        <v>96</v>
      </c>
      <c r="B42" t="s">
        <v>21</v>
      </c>
      <c r="C42" s="29">
        <v>7</v>
      </c>
    </row>
    <row r="43" spans="1:6" x14ac:dyDescent="0.35">
      <c r="A43" s="42" t="s">
        <v>97</v>
      </c>
      <c r="B43" t="s">
        <v>21</v>
      </c>
      <c r="C43" s="29">
        <v>3</v>
      </c>
      <c r="D43" s="29">
        <v>553292.23</v>
      </c>
      <c r="E43" s="17">
        <v>0</v>
      </c>
      <c r="F43" s="17">
        <v>0</v>
      </c>
    </row>
    <row r="44" spans="1:6" x14ac:dyDescent="0.35">
      <c r="A44" s="42" t="s">
        <v>101</v>
      </c>
      <c r="B44" t="s">
        <v>21</v>
      </c>
      <c r="C44" s="29">
        <v>8</v>
      </c>
      <c r="D44" s="29">
        <v>323071</v>
      </c>
      <c r="E44" s="17">
        <v>0</v>
      </c>
      <c r="F44" s="17">
        <v>0</v>
      </c>
    </row>
    <row r="45" spans="1:6" x14ac:dyDescent="0.35">
      <c r="A45" s="42" t="s">
        <v>100</v>
      </c>
      <c r="B45" t="s">
        <v>21</v>
      </c>
      <c r="C45" s="29">
        <v>2</v>
      </c>
      <c r="D45" s="29">
        <v>14000</v>
      </c>
    </row>
    <row r="46" spans="1:6" x14ac:dyDescent="0.35">
      <c r="A46" s="42" t="s">
        <v>103</v>
      </c>
      <c r="B46" t="s">
        <v>21</v>
      </c>
      <c r="C46" s="29">
        <v>4</v>
      </c>
      <c r="D46" s="29">
        <v>899371</v>
      </c>
      <c r="E46" s="17">
        <v>21</v>
      </c>
      <c r="F46" s="17">
        <v>1204689</v>
      </c>
    </row>
    <row r="47" spans="1:6" x14ac:dyDescent="0.35">
      <c r="A47" s="42" t="s">
        <v>102</v>
      </c>
      <c r="B47" t="s">
        <v>21</v>
      </c>
      <c r="C47" s="29">
        <v>4</v>
      </c>
      <c r="D47" s="29">
        <v>899371</v>
      </c>
      <c r="E47" s="17">
        <v>21</v>
      </c>
      <c r="F47" s="17">
        <v>1204689</v>
      </c>
    </row>
    <row r="48" spans="1:6" x14ac:dyDescent="0.35">
      <c r="A48" s="42" t="s">
        <v>104</v>
      </c>
      <c r="B48" t="s">
        <v>22</v>
      </c>
      <c r="C48" s="29">
        <v>7</v>
      </c>
      <c r="D48" s="29">
        <v>1036348.04</v>
      </c>
      <c r="E48" s="17">
        <v>61</v>
      </c>
      <c r="F48" s="17">
        <v>2439141.09</v>
      </c>
    </row>
    <row r="49" spans="1:6" x14ac:dyDescent="0.35">
      <c r="A49" s="42" t="s">
        <v>105</v>
      </c>
      <c r="B49" t="s">
        <v>22</v>
      </c>
      <c r="C49" s="29">
        <v>11</v>
      </c>
      <c r="D49" s="29">
        <v>229000</v>
      </c>
      <c r="E49" s="17">
        <v>5</v>
      </c>
      <c r="F49" s="17">
        <v>5</v>
      </c>
    </row>
    <row r="50" spans="1:6" x14ac:dyDescent="0.35">
      <c r="A50" s="42" t="s">
        <v>106</v>
      </c>
      <c r="B50" t="s">
        <v>22</v>
      </c>
    </row>
    <row r="51" spans="1:6" x14ac:dyDescent="0.35">
      <c r="A51" s="42" t="s">
        <v>107</v>
      </c>
      <c r="B51" t="s">
        <v>22</v>
      </c>
    </row>
    <row r="52" spans="1:6" x14ac:dyDescent="0.35">
      <c r="A52" s="42" t="s">
        <v>108</v>
      </c>
      <c r="B52" t="s">
        <v>22</v>
      </c>
      <c r="C52" s="29">
        <v>0</v>
      </c>
      <c r="D52" s="29">
        <v>0</v>
      </c>
      <c r="E52" s="17">
        <v>0</v>
      </c>
      <c r="F52" s="17">
        <v>0</v>
      </c>
    </row>
    <row r="53" spans="1:6" x14ac:dyDescent="0.35">
      <c r="A53" s="42" t="s">
        <v>109</v>
      </c>
      <c r="B53" t="s">
        <v>22</v>
      </c>
    </row>
    <row r="54" spans="1:6" x14ac:dyDescent="0.35">
      <c r="A54" s="42" t="s">
        <v>110</v>
      </c>
      <c r="B54" t="s">
        <v>22</v>
      </c>
      <c r="C54" s="29">
        <v>0</v>
      </c>
      <c r="D54" s="29">
        <v>0</v>
      </c>
      <c r="E54" s="17">
        <v>0</v>
      </c>
      <c r="F54" s="17">
        <v>0</v>
      </c>
    </row>
    <row r="55" spans="1:6" x14ac:dyDescent="0.35">
      <c r="A55" s="42" t="s">
        <v>111</v>
      </c>
      <c r="B55" t="s">
        <v>22</v>
      </c>
      <c r="C55" s="29">
        <v>0</v>
      </c>
      <c r="D55" s="29">
        <v>0</v>
      </c>
      <c r="E55" s="17">
        <v>0</v>
      </c>
      <c r="F55" s="17">
        <v>0</v>
      </c>
    </row>
    <row r="56" spans="1:6" x14ac:dyDescent="0.35">
      <c r="A56" s="42" t="s">
        <v>112</v>
      </c>
      <c r="B56" t="s">
        <v>22</v>
      </c>
      <c r="C56" s="29">
        <v>267</v>
      </c>
      <c r="D56" s="29">
        <v>6707943.1799999997</v>
      </c>
      <c r="E56" s="17">
        <v>1</v>
      </c>
      <c r="F56" s="17">
        <v>6304.74</v>
      </c>
    </row>
    <row r="57" spans="1:6" x14ac:dyDescent="0.35">
      <c r="A57" s="42" t="s">
        <v>113</v>
      </c>
      <c r="B57" t="s">
        <v>22</v>
      </c>
    </row>
    <row r="58" spans="1:6" x14ac:dyDescent="0.35">
      <c r="A58" s="42" t="s">
        <v>114</v>
      </c>
      <c r="B58" t="s">
        <v>22</v>
      </c>
      <c r="C58" s="29">
        <v>44</v>
      </c>
      <c r="D58" s="29">
        <v>6268953</v>
      </c>
      <c r="E58" s="17">
        <v>37</v>
      </c>
      <c r="F58" s="17">
        <v>1127828</v>
      </c>
    </row>
    <row r="59" spans="1:6" x14ac:dyDescent="0.35">
      <c r="A59" s="42" t="s">
        <v>115</v>
      </c>
      <c r="B59" t="s">
        <v>22</v>
      </c>
    </row>
    <row r="60" spans="1:6" x14ac:dyDescent="0.35">
      <c r="A60" s="42" t="s">
        <v>116</v>
      </c>
      <c r="B60" t="s">
        <v>22</v>
      </c>
      <c r="C60" s="29">
        <v>15</v>
      </c>
      <c r="D60" s="29">
        <v>323980</v>
      </c>
      <c r="E60" s="17">
        <v>0</v>
      </c>
      <c r="F60" s="17">
        <v>0</v>
      </c>
    </row>
    <row r="61" spans="1:6" x14ac:dyDescent="0.35">
      <c r="A61" s="42" t="s">
        <v>117</v>
      </c>
      <c r="B61" t="s">
        <v>22</v>
      </c>
    </row>
    <row r="62" spans="1:6" x14ac:dyDescent="0.35">
      <c r="A62" s="42" t="s">
        <v>118</v>
      </c>
      <c r="B62" t="s">
        <v>22</v>
      </c>
      <c r="C62" s="29">
        <v>5</v>
      </c>
      <c r="D62" s="29">
        <v>132000</v>
      </c>
    </row>
    <row r="63" spans="1:6" x14ac:dyDescent="0.35">
      <c r="A63" s="42" t="s">
        <v>119</v>
      </c>
      <c r="B63" t="s">
        <v>22</v>
      </c>
      <c r="C63" s="29">
        <v>0</v>
      </c>
      <c r="D63" s="29">
        <v>0</v>
      </c>
      <c r="E63" s="17">
        <v>0</v>
      </c>
      <c r="F63" s="17">
        <v>0</v>
      </c>
    </row>
    <row r="64" spans="1:6" x14ac:dyDescent="0.35">
      <c r="A64" s="42" t="s">
        <v>120</v>
      </c>
      <c r="B64" t="s">
        <v>22</v>
      </c>
    </row>
    <row r="65" spans="1:6" x14ac:dyDescent="0.35">
      <c r="A65" s="42" t="s">
        <v>121</v>
      </c>
      <c r="B65" t="s">
        <v>22</v>
      </c>
      <c r="C65" s="29">
        <v>0</v>
      </c>
      <c r="D65" s="29">
        <v>0</v>
      </c>
      <c r="E65" s="17">
        <v>0</v>
      </c>
      <c r="F65" s="17">
        <v>0</v>
      </c>
    </row>
    <row r="66" spans="1:6" x14ac:dyDescent="0.35">
      <c r="A66" s="42" t="s">
        <v>122</v>
      </c>
      <c r="B66" t="s">
        <v>22</v>
      </c>
      <c r="C66" s="29">
        <v>0</v>
      </c>
      <c r="D66" s="29">
        <v>0</v>
      </c>
      <c r="E66" s="17">
        <v>0</v>
      </c>
      <c r="F66" s="17">
        <v>0</v>
      </c>
    </row>
    <row r="67" spans="1:6" x14ac:dyDescent="0.35">
      <c r="A67" s="42" t="s">
        <v>123</v>
      </c>
      <c r="B67" t="s">
        <v>22</v>
      </c>
      <c r="C67" s="29">
        <v>0</v>
      </c>
      <c r="D67" s="29">
        <v>0</v>
      </c>
      <c r="E67" s="17">
        <v>0</v>
      </c>
      <c r="F67" s="17">
        <v>0</v>
      </c>
    </row>
    <row r="68" spans="1:6" x14ac:dyDescent="0.35">
      <c r="A68" s="42" t="s">
        <v>124</v>
      </c>
      <c r="B68" t="s">
        <v>22</v>
      </c>
    </row>
    <row r="69" spans="1:6" x14ac:dyDescent="0.35">
      <c r="A69" s="42" t="s">
        <v>125</v>
      </c>
      <c r="B69" t="s">
        <v>22</v>
      </c>
    </row>
    <row r="70" spans="1:6" x14ac:dyDescent="0.35">
      <c r="A70" s="42" t="s">
        <v>126</v>
      </c>
      <c r="B70" t="s">
        <v>22</v>
      </c>
    </row>
    <row r="71" spans="1:6" x14ac:dyDescent="0.35">
      <c r="A71" s="42" t="s">
        <v>127</v>
      </c>
      <c r="B71" t="s">
        <v>22</v>
      </c>
    </row>
  </sheetData>
  <sheetProtection algorithmName="SHA-512" hashValue="fsaGYKygkNpMioyOfdKWGuHoBEanyoaahygn89vin78JoPOsqV8+BA23wMTbHTuPdOFkc6z+x0p0e1DyZwna3A==" saltValue="zhvOXnmCRuhGXoVPWyE7OA==" spinCount="100000" sheet="1" objects="1" scenarios="1"/>
  <sortState xmlns:xlrd2="http://schemas.microsoft.com/office/spreadsheetml/2017/richdata2" ref="A4:F71">
    <sortCondition ref="B4:B71"/>
    <sortCondition ref="A4:A71"/>
  </sortState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29AE-3D66-40AD-BDC7-36C85F5F6618}">
  <dimension ref="A1:K28"/>
  <sheetViews>
    <sheetView topLeftCell="H1" zoomScale="80" zoomScaleNormal="80" workbookViewId="0">
      <selection activeCell="J15" sqref="J15:O15"/>
    </sheetView>
  </sheetViews>
  <sheetFormatPr defaultRowHeight="14.5" x14ac:dyDescent="0.35"/>
  <cols>
    <col min="1" max="1" width="15.453125" customWidth="1"/>
    <col min="2" max="2" width="22.26953125" customWidth="1"/>
    <col min="3" max="3" width="30.08984375" customWidth="1"/>
    <col min="5" max="5" width="12.08984375" bestFit="1" customWidth="1"/>
    <col min="6" max="6" width="15.453125" customWidth="1"/>
  </cols>
  <sheetData>
    <row r="1" spans="1:11" x14ac:dyDescent="0.35">
      <c r="A1" s="1" t="s">
        <v>59</v>
      </c>
    </row>
    <row r="3" spans="1:11" ht="29" x14ac:dyDescent="0.35">
      <c r="A3" s="37" t="s">
        <v>40</v>
      </c>
      <c r="B3" s="37" t="s">
        <v>2</v>
      </c>
      <c r="C3" s="37" t="s">
        <v>3</v>
      </c>
      <c r="D3" s="37" t="s">
        <v>41</v>
      </c>
      <c r="E3" s="37" t="s">
        <v>42</v>
      </c>
      <c r="F3" s="37" t="s">
        <v>43</v>
      </c>
      <c r="G3" s="38" t="s">
        <v>44</v>
      </c>
      <c r="J3" s="6" t="s">
        <v>4</v>
      </c>
      <c r="K3" s="7" t="s">
        <v>1</v>
      </c>
    </row>
    <row r="4" spans="1:11" x14ac:dyDescent="0.35">
      <c r="A4">
        <v>1</v>
      </c>
      <c r="B4">
        <v>5</v>
      </c>
      <c r="C4">
        <v>50</v>
      </c>
      <c r="D4" s="8">
        <f t="shared" ref="D4:D13" si="0">B4/C4</f>
        <v>0.1</v>
      </c>
      <c r="E4" s="8">
        <f t="shared" ref="E4:E13" si="1">D4/MAX($D$4:$D$13)</f>
        <v>0.2</v>
      </c>
      <c r="F4" s="3">
        <f t="shared" ref="F4:F13" si="2">E4*100</f>
        <v>20</v>
      </c>
      <c r="G4" s="18" t="str">
        <f>IF(F4&gt;81,"10",IF(F4&gt;60,"9",IF(F4&gt;40,"8",IF(F4&gt;30,"7",IF(F4&gt;20,"6",IF(F4&gt;10,"5",IF(F4&gt;6,"4",IF(F4&gt;3,"3",IF(F4&lt;4,"2")))))))))</f>
        <v>5</v>
      </c>
      <c r="J4" s="9" t="s">
        <v>5</v>
      </c>
      <c r="K4" s="10">
        <v>1</v>
      </c>
    </row>
    <row r="5" spans="1:11" x14ac:dyDescent="0.35">
      <c r="A5">
        <v>2</v>
      </c>
      <c r="B5">
        <v>5</v>
      </c>
      <c r="C5">
        <v>500</v>
      </c>
      <c r="D5" s="8">
        <f t="shared" si="0"/>
        <v>0.01</v>
      </c>
      <c r="E5" s="8">
        <f t="shared" si="1"/>
        <v>0.02</v>
      </c>
      <c r="F5" s="3">
        <f t="shared" si="2"/>
        <v>2</v>
      </c>
      <c r="G5" s="18" t="str">
        <f t="shared" ref="G5:G13" si="3">IF(F5&gt;81,"10",IF(F5&gt;60,"9",IF(F5&gt;40,"8",IF(F5&gt;30,"7",IF(F5&gt;20,"6",IF(F5&gt;10,"5",IF(F5&gt;6,"4",IF(F5&gt;3,"3",IF(F5&lt;4,"2")))))))))</f>
        <v>2</v>
      </c>
      <c r="J5" s="11" t="s">
        <v>45</v>
      </c>
      <c r="K5" s="10">
        <v>2</v>
      </c>
    </row>
    <row r="6" spans="1:11" x14ac:dyDescent="0.35">
      <c r="A6">
        <v>3</v>
      </c>
      <c r="B6">
        <v>50</v>
      </c>
      <c r="C6">
        <v>400</v>
      </c>
      <c r="D6" s="8">
        <f t="shared" si="0"/>
        <v>0.125</v>
      </c>
      <c r="E6" s="8">
        <f>D6/MAX($D$4:$D$13)</f>
        <v>0.25</v>
      </c>
      <c r="F6" s="3">
        <f t="shared" si="2"/>
        <v>25</v>
      </c>
      <c r="G6" s="18" t="str">
        <f t="shared" si="3"/>
        <v>6</v>
      </c>
      <c r="J6" s="11" t="s">
        <v>46</v>
      </c>
      <c r="K6" s="10">
        <v>3</v>
      </c>
    </row>
    <row r="7" spans="1:11" x14ac:dyDescent="0.35">
      <c r="A7">
        <v>4</v>
      </c>
      <c r="B7">
        <v>10</v>
      </c>
      <c r="C7">
        <v>50</v>
      </c>
      <c r="D7" s="8">
        <f t="shared" si="0"/>
        <v>0.2</v>
      </c>
      <c r="E7" s="8">
        <f t="shared" si="1"/>
        <v>0.4</v>
      </c>
      <c r="F7" s="3">
        <f t="shared" si="2"/>
        <v>40</v>
      </c>
      <c r="G7" s="18" t="str">
        <f t="shared" si="3"/>
        <v>7</v>
      </c>
      <c r="J7" s="11" t="s">
        <v>47</v>
      </c>
      <c r="K7" s="10">
        <v>4</v>
      </c>
    </row>
    <row r="8" spans="1:11" x14ac:dyDescent="0.35">
      <c r="A8">
        <v>5</v>
      </c>
      <c r="B8">
        <v>100</v>
      </c>
      <c r="C8">
        <v>10000</v>
      </c>
      <c r="D8" s="8">
        <f t="shared" si="0"/>
        <v>0.01</v>
      </c>
      <c r="E8" s="8">
        <f t="shared" si="1"/>
        <v>0.02</v>
      </c>
      <c r="F8" s="3">
        <f t="shared" si="2"/>
        <v>2</v>
      </c>
      <c r="G8" s="18" t="str">
        <f t="shared" si="3"/>
        <v>2</v>
      </c>
      <c r="J8" s="12" t="s">
        <v>48</v>
      </c>
      <c r="K8" s="10">
        <v>5</v>
      </c>
    </row>
    <row r="9" spans="1:11" x14ac:dyDescent="0.35">
      <c r="A9">
        <v>6</v>
      </c>
      <c r="B9">
        <v>500</v>
      </c>
      <c r="C9">
        <v>1000</v>
      </c>
      <c r="D9" s="8">
        <f t="shared" si="0"/>
        <v>0.5</v>
      </c>
      <c r="E9" s="8">
        <f t="shared" si="1"/>
        <v>1</v>
      </c>
      <c r="F9" s="3">
        <f t="shared" si="2"/>
        <v>100</v>
      </c>
      <c r="G9" s="18" t="str">
        <f t="shared" si="3"/>
        <v>10</v>
      </c>
      <c r="J9" s="13" t="s">
        <v>49</v>
      </c>
      <c r="K9" s="10">
        <v>6</v>
      </c>
    </row>
    <row r="10" spans="1:11" x14ac:dyDescent="0.35">
      <c r="A10">
        <v>7</v>
      </c>
      <c r="B10">
        <v>500</v>
      </c>
      <c r="C10">
        <v>100000</v>
      </c>
      <c r="D10" s="8">
        <f t="shared" si="0"/>
        <v>5.0000000000000001E-3</v>
      </c>
      <c r="E10" s="8">
        <f t="shared" si="1"/>
        <v>0.01</v>
      </c>
      <c r="F10" s="3">
        <f t="shared" si="2"/>
        <v>1</v>
      </c>
      <c r="G10" s="18" t="str">
        <f t="shared" si="3"/>
        <v>2</v>
      </c>
      <c r="J10" s="13" t="s">
        <v>50</v>
      </c>
      <c r="K10" s="10">
        <v>7</v>
      </c>
    </row>
    <row r="11" spans="1:11" x14ac:dyDescent="0.35">
      <c r="A11">
        <v>8</v>
      </c>
      <c r="B11">
        <v>1000</v>
      </c>
      <c r="C11">
        <v>300000</v>
      </c>
      <c r="D11" s="8">
        <f t="shared" si="0"/>
        <v>3.3333333333333335E-3</v>
      </c>
      <c r="E11" s="8">
        <f t="shared" si="1"/>
        <v>6.6666666666666671E-3</v>
      </c>
      <c r="F11" s="3">
        <f t="shared" si="2"/>
        <v>0.66666666666666674</v>
      </c>
      <c r="G11" s="18" t="str">
        <f t="shared" si="3"/>
        <v>2</v>
      </c>
      <c r="J11" s="13" t="s">
        <v>51</v>
      </c>
      <c r="K11" s="10">
        <v>8</v>
      </c>
    </row>
    <row r="12" spans="1:11" x14ac:dyDescent="0.35">
      <c r="A12">
        <v>9</v>
      </c>
      <c r="B12">
        <v>1</v>
      </c>
      <c r="C12">
        <v>100</v>
      </c>
      <c r="D12" s="8">
        <f t="shared" si="0"/>
        <v>0.01</v>
      </c>
      <c r="E12" s="8">
        <f t="shared" si="1"/>
        <v>0.02</v>
      </c>
      <c r="F12" s="3">
        <f t="shared" si="2"/>
        <v>2</v>
      </c>
      <c r="G12" s="18" t="str">
        <f t="shared" si="3"/>
        <v>2</v>
      </c>
      <c r="J12" s="13" t="s">
        <v>52</v>
      </c>
      <c r="K12" s="10">
        <v>9</v>
      </c>
    </row>
    <row r="13" spans="1:11" x14ac:dyDescent="0.35">
      <c r="A13">
        <v>10</v>
      </c>
      <c r="B13">
        <v>5</v>
      </c>
      <c r="C13">
        <v>20</v>
      </c>
      <c r="D13" s="8">
        <f t="shared" si="0"/>
        <v>0.25</v>
      </c>
      <c r="E13" s="8">
        <f t="shared" si="1"/>
        <v>0.5</v>
      </c>
      <c r="F13" s="3">
        <f t="shared" si="2"/>
        <v>50</v>
      </c>
      <c r="G13" s="18" t="str">
        <f t="shared" si="3"/>
        <v>8</v>
      </c>
      <c r="J13" s="14" t="s">
        <v>6</v>
      </c>
      <c r="K13" s="15">
        <v>10</v>
      </c>
    </row>
    <row r="15" spans="1:11" x14ac:dyDescent="0.35">
      <c r="J15" s="4"/>
    </row>
    <row r="16" spans="1:11" ht="50" x14ac:dyDescent="0.35">
      <c r="A16" s="5" t="s">
        <v>53</v>
      </c>
      <c r="B16" s="39" t="s">
        <v>54</v>
      </c>
      <c r="C16" s="5" t="s">
        <v>55</v>
      </c>
    </row>
    <row r="18" spans="2:5" x14ac:dyDescent="0.35">
      <c r="E18">
        <f>0.1/0.5</f>
        <v>0.2</v>
      </c>
    </row>
    <row r="28" spans="2:5" x14ac:dyDescent="0.35">
      <c r="B28" t="s">
        <v>56</v>
      </c>
    </row>
  </sheetData>
  <sheetProtection algorithmName="SHA-512" hashValue="tpppEXZ/Cd6xlNgYm6YgktfYD9dvq5jeXBikUfm8mNY1hP5Cwfm9aKAPv5hA79uSbK6C/gAcki98qe33nHbgpA==" saltValue="T1qQIsqNZCwTiDKCcjlG5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94E3-1575-40F7-A639-30AF5827A2CB}">
  <dimension ref="A1:P16"/>
  <sheetViews>
    <sheetView topLeftCell="E1" zoomScale="80" zoomScaleNormal="80" workbookViewId="0">
      <selection activeCell="N10" sqref="N10:R11"/>
    </sheetView>
  </sheetViews>
  <sheetFormatPr defaultRowHeight="14.5" x14ac:dyDescent="0.35"/>
  <cols>
    <col min="1" max="1" width="14.453125" customWidth="1"/>
    <col min="2" max="2" width="20.453125" customWidth="1"/>
    <col min="3" max="3" width="20" customWidth="1"/>
  </cols>
  <sheetData>
    <row r="1" spans="1:16" x14ac:dyDescent="0.35">
      <c r="A1" s="1" t="s">
        <v>60</v>
      </c>
    </row>
    <row r="3" spans="1:16" ht="58" x14ac:dyDescent="0.35">
      <c r="A3" s="40" t="s">
        <v>40</v>
      </c>
      <c r="B3" s="40" t="s">
        <v>57</v>
      </c>
      <c r="C3" s="40" t="s">
        <v>3</v>
      </c>
      <c r="D3" s="40" t="s">
        <v>41</v>
      </c>
      <c r="E3" s="40" t="s">
        <v>42</v>
      </c>
      <c r="F3" s="40" t="s">
        <v>43</v>
      </c>
      <c r="G3" s="38" t="s">
        <v>44</v>
      </c>
      <c r="H3" s="5"/>
      <c r="I3" s="5"/>
      <c r="J3" s="5"/>
      <c r="K3" s="5"/>
      <c r="L3" s="5"/>
      <c r="N3" s="6" t="s">
        <v>4</v>
      </c>
      <c r="O3" s="7" t="s">
        <v>1</v>
      </c>
      <c r="P3" t="s">
        <v>7</v>
      </c>
    </row>
    <row r="4" spans="1:16" x14ac:dyDescent="0.35">
      <c r="A4">
        <v>1</v>
      </c>
      <c r="B4">
        <v>5</v>
      </c>
      <c r="C4">
        <v>50</v>
      </c>
      <c r="D4" s="8">
        <f t="shared" ref="D4:D13" si="0">B4/C4</f>
        <v>0.1</v>
      </c>
      <c r="E4" s="8">
        <f t="shared" ref="E4:E13" si="1">D4/MAX($D$4:$D$13)</f>
        <v>0.2</v>
      </c>
      <c r="F4" s="3">
        <f t="shared" ref="F4:F13" si="2">E4*100</f>
        <v>20</v>
      </c>
      <c r="G4" s="18" t="str">
        <f>IF(F4&gt;80,"5", IF(F4&gt;50,"4", IF(F4&gt;20,"3", IF(F4&gt;4,"2", IF(F4&lt;5,"1")))))</f>
        <v>2</v>
      </c>
      <c r="N4" s="9" t="s">
        <v>8</v>
      </c>
      <c r="O4" s="10">
        <v>1</v>
      </c>
    </row>
    <row r="5" spans="1:16" x14ac:dyDescent="0.35">
      <c r="A5">
        <v>2</v>
      </c>
      <c r="B5">
        <v>5</v>
      </c>
      <c r="C5">
        <v>500</v>
      </c>
      <c r="D5" s="8">
        <f t="shared" si="0"/>
        <v>0.01</v>
      </c>
      <c r="E5" s="8">
        <f t="shared" si="1"/>
        <v>0.02</v>
      </c>
      <c r="F5" s="3">
        <f t="shared" si="2"/>
        <v>2</v>
      </c>
      <c r="G5" s="18" t="str">
        <f t="shared" ref="G5:G13" si="3">IF(F5&gt;80,"5", IF(F5&gt;50,"4", IF(F5&gt;20,"3", IF(F5&gt;4,"2", IF(F5&lt;5,"1")))))</f>
        <v>1</v>
      </c>
      <c r="N5" s="11" t="s">
        <v>9</v>
      </c>
      <c r="O5" s="10">
        <v>2</v>
      </c>
    </row>
    <row r="6" spans="1:16" x14ac:dyDescent="0.35">
      <c r="A6">
        <v>3</v>
      </c>
      <c r="B6">
        <v>50</v>
      </c>
      <c r="C6">
        <v>400</v>
      </c>
      <c r="D6" s="8">
        <f t="shared" si="0"/>
        <v>0.125</v>
      </c>
      <c r="E6" s="8">
        <f t="shared" si="1"/>
        <v>0.25</v>
      </c>
      <c r="F6" s="3">
        <f t="shared" si="2"/>
        <v>25</v>
      </c>
      <c r="G6" s="18" t="str">
        <f t="shared" si="3"/>
        <v>3</v>
      </c>
      <c r="N6" s="11" t="s">
        <v>10</v>
      </c>
      <c r="O6" s="10">
        <v>3</v>
      </c>
    </row>
    <row r="7" spans="1:16" x14ac:dyDescent="0.35">
      <c r="A7">
        <v>4</v>
      </c>
      <c r="B7">
        <v>10</v>
      </c>
      <c r="C7">
        <v>50</v>
      </c>
      <c r="D7" s="8">
        <f t="shared" si="0"/>
        <v>0.2</v>
      </c>
      <c r="E7" s="8">
        <f t="shared" si="1"/>
        <v>0.4</v>
      </c>
      <c r="F7" s="3">
        <f t="shared" si="2"/>
        <v>40</v>
      </c>
      <c r="G7" s="18" t="str">
        <f t="shared" si="3"/>
        <v>3</v>
      </c>
      <c r="N7" s="11" t="s">
        <v>11</v>
      </c>
      <c r="O7" s="10">
        <v>4</v>
      </c>
    </row>
    <row r="8" spans="1:16" x14ac:dyDescent="0.35">
      <c r="A8">
        <v>5</v>
      </c>
      <c r="B8">
        <v>100</v>
      </c>
      <c r="C8">
        <v>10000</v>
      </c>
      <c r="D8" s="8">
        <f t="shared" si="0"/>
        <v>0.01</v>
      </c>
      <c r="E8" s="8">
        <f t="shared" si="1"/>
        <v>0.02</v>
      </c>
      <c r="F8" s="3">
        <f t="shared" si="2"/>
        <v>2</v>
      </c>
      <c r="G8" s="18" t="str">
        <f t="shared" si="3"/>
        <v>1</v>
      </c>
      <c r="N8" s="16" t="s">
        <v>6</v>
      </c>
      <c r="O8" s="15">
        <v>5</v>
      </c>
    </row>
    <row r="9" spans="1:16" x14ac:dyDescent="0.35">
      <c r="A9">
        <v>6</v>
      </c>
      <c r="B9">
        <v>500</v>
      </c>
      <c r="C9">
        <v>1000</v>
      </c>
      <c r="D9" s="8">
        <f t="shared" si="0"/>
        <v>0.5</v>
      </c>
      <c r="E9" s="8">
        <f t="shared" si="1"/>
        <v>1</v>
      </c>
      <c r="F9" s="3">
        <f t="shared" si="2"/>
        <v>100</v>
      </c>
      <c r="G9" s="18" t="str">
        <f t="shared" si="3"/>
        <v>5</v>
      </c>
    </row>
    <row r="10" spans="1:16" x14ac:dyDescent="0.35">
      <c r="A10">
        <v>7</v>
      </c>
      <c r="B10">
        <v>500</v>
      </c>
      <c r="C10">
        <v>100000</v>
      </c>
      <c r="D10" s="8">
        <f t="shared" si="0"/>
        <v>5.0000000000000001E-3</v>
      </c>
      <c r="E10" s="8">
        <f t="shared" si="1"/>
        <v>0.01</v>
      </c>
      <c r="F10" s="3">
        <f t="shared" si="2"/>
        <v>1</v>
      </c>
      <c r="G10" s="18" t="str">
        <f t="shared" si="3"/>
        <v>1</v>
      </c>
      <c r="N10" s="4"/>
    </row>
    <row r="11" spans="1:16" x14ac:dyDescent="0.35">
      <c r="A11">
        <v>8</v>
      </c>
      <c r="B11">
        <v>2000</v>
      </c>
      <c r="C11">
        <v>300000</v>
      </c>
      <c r="D11" s="8">
        <f t="shared" si="0"/>
        <v>6.6666666666666671E-3</v>
      </c>
      <c r="E11" s="8">
        <f t="shared" si="1"/>
        <v>1.3333333333333334E-2</v>
      </c>
      <c r="F11" s="3">
        <f t="shared" si="2"/>
        <v>1.3333333333333335</v>
      </c>
      <c r="G11" s="18" t="str">
        <f t="shared" si="3"/>
        <v>1</v>
      </c>
    </row>
    <row r="12" spans="1:16" x14ac:dyDescent="0.35">
      <c r="A12">
        <v>9</v>
      </c>
      <c r="B12">
        <v>1</v>
      </c>
      <c r="C12">
        <v>100</v>
      </c>
      <c r="D12" s="8">
        <f t="shared" si="0"/>
        <v>0.01</v>
      </c>
      <c r="E12" s="8">
        <f t="shared" si="1"/>
        <v>0.02</v>
      </c>
      <c r="F12" s="3">
        <f t="shared" si="2"/>
        <v>2</v>
      </c>
      <c r="G12" s="18" t="str">
        <f t="shared" si="3"/>
        <v>1</v>
      </c>
    </row>
    <row r="13" spans="1:16" x14ac:dyDescent="0.35">
      <c r="A13">
        <v>10</v>
      </c>
      <c r="B13">
        <v>5</v>
      </c>
      <c r="C13">
        <v>20</v>
      </c>
      <c r="D13" s="8">
        <f t="shared" si="0"/>
        <v>0.25</v>
      </c>
      <c r="E13" s="8">
        <f t="shared" si="1"/>
        <v>0.5</v>
      </c>
      <c r="F13" s="3">
        <f t="shared" si="2"/>
        <v>50</v>
      </c>
      <c r="G13" s="18" t="str">
        <f t="shared" si="3"/>
        <v>3</v>
      </c>
    </row>
    <row r="16" spans="1:16" ht="58" x14ac:dyDescent="0.35">
      <c r="A16" s="41" t="s">
        <v>58</v>
      </c>
      <c r="B16" s="39" t="s">
        <v>54</v>
      </c>
      <c r="C16" s="41" t="s">
        <v>55</v>
      </c>
    </row>
  </sheetData>
  <sheetProtection algorithmName="SHA-512" hashValue="+y9o/+LdOTsmEdaU4AkQSmY4/O1RJN7P0cMsOwFiJV+av9YUx+XZ//axzuCrpSr3rbr+cP/bNbxTmmUIabZL5w==" saltValue="fRgdqFUcAm+PSeqJe5w3v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7F2651-DEBD-4197-B51C-9966F82CE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84D22F-B488-4302-9F23-7090B5F30A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C9EF40-41E7-4E9B-886B-0F959103C7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7.1</vt:lpstr>
      <vt:lpstr>7.2</vt:lpstr>
      <vt:lpstr>7.1 &amp; 7.2 Data</vt:lpstr>
      <vt:lpstr>7.1 Original worksheet</vt:lpstr>
      <vt:lpstr>7.2 Original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2022-05-17T14:09:32Z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