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 defaultThemeVersion="124226"/>
  <xr:revisionPtr revIDLastSave="0" documentId="13_ncr:1_{06B886B3-765C-4EC1-B333-05E78D3E8A9A}" xr6:coauthVersionLast="47" xr6:coauthVersionMax="47" xr10:uidLastSave="{00000000-0000-0000-0000-000000000000}"/>
  <bookViews>
    <workbookView xWindow="2770" yWindow="680" windowWidth="20600" windowHeight="20400" xr2:uid="{00000000-000D-0000-FFFF-FFFF00000000}"/>
  </bookViews>
  <sheets>
    <sheet name="7.1 Scores" sheetId="9" r:id="rId1"/>
    <sheet name="7.2 Scores" sheetId="12" r:id="rId2"/>
    <sheet name="7.1 Raw data" sheetId="14" r:id="rId3"/>
    <sheet name="7.2 Raw data" sheetId="15" r:id="rId4"/>
    <sheet name="7.1 Original worksheet" sheetId="16" r:id="rId5"/>
    <sheet name="7.2 Original worksheet" sheetId="17" r:id="rId6"/>
  </sheets>
  <definedNames>
    <definedName name="_xlnm._FilterDatabase" localSheetId="2" hidden="1">'7.1 Raw data'!$A$3:$AD$19</definedName>
    <definedName name="_xlnm._FilterDatabase" localSheetId="3" hidden="1">'7.2 Raw data'!$A$1:$AD$17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7" l="1"/>
  <c r="D12" i="17"/>
  <c r="D11" i="17"/>
  <c r="D10" i="17"/>
  <c r="D9" i="17"/>
  <c r="D8" i="17"/>
  <c r="D7" i="17"/>
  <c r="D6" i="17"/>
  <c r="D5" i="17"/>
  <c r="D4" i="17"/>
  <c r="E18" i="16"/>
  <c r="D13" i="16"/>
  <c r="D12" i="16"/>
  <c r="D11" i="16"/>
  <c r="D10" i="16"/>
  <c r="E10" i="16" s="1"/>
  <c r="F10" i="16" s="1"/>
  <c r="G10" i="16" s="1"/>
  <c r="D9" i="16"/>
  <c r="D8" i="16"/>
  <c r="D7" i="16"/>
  <c r="D6" i="16"/>
  <c r="D5" i="16"/>
  <c r="E5" i="16" s="1"/>
  <c r="F5" i="16" s="1"/>
  <c r="G5" i="16" s="1"/>
  <c r="D4" i="16"/>
  <c r="E28" i="12"/>
  <c r="E27" i="12"/>
  <c r="E26" i="12"/>
  <c r="E25" i="12"/>
  <c r="E24" i="12"/>
  <c r="E23" i="12"/>
  <c r="E22" i="12"/>
  <c r="E19" i="12"/>
  <c r="E18" i="12"/>
  <c r="E17" i="12"/>
  <c r="E16" i="12"/>
  <c r="E15" i="12"/>
  <c r="E7" i="12"/>
  <c r="E6" i="12"/>
  <c r="E5" i="12"/>
  <c r="E15" i="9"/>
  <c r="E5" i="9"/>
  <c r="E7" i="17" l="1"/>
  <c r="F7" i="17" s="1"/>
  <c r="G7" i="17" s="1"/>
  <c r="E9" i="17"/>
  <c r="F9" i="17" s="1"/>
  <c r="G9" i="17" s="1"/>
  <c r="E11" i="17"/>
  <c r="F11" i="17" s="1"/>
  <c r="G11" i="17" s="1"/>
  <c r="E4" i="17"/>
  <c r="F4" i="17" s="1"/>
  <c r="G4" i="17" s="1"/>
  <c r="E5" i="17"/>
  <c r="F5" i="17" s="1"/>
  <c r="G5" i="17" s="1"/>
  <c r="E6" i="17"/>
  <c r="F6" i="17" s="1"/>
  <c r="G6" i="17" s="1"/>
  <c r="E8" i="17"/>
  <c r="F8" i="17" s="1"/>
  <c r="G8" i="17" s="1"/>
  <c r="E10" i="17"/>
  <c r="F10" i="17" s="1"/>
  <c r="G10" i="17" s="1"/>
  <c r="E12" i="17"/>
  <c r="F12" i="17" s="1"/>
  <c r="G12" i="17" s="1"/>
  <c r="E13" i="17"/>
  <c r="F13" i="17" s="1"/>
  <c r="G13" i="17" s="1"/>
  <c r="E4" i="16"/>
  <c r="F4" i="16" s="1"/>
  <c r="G4" i="16" s="1"/>
  <c r="E6" i="16"/>
  <c r="F6" i="16" s="1"/>
  <c r="G6" i="16" s="1"/>
  <c r="E11" i="16"/>
  <c r="F11" i="16" s="1"/>
  <c r="G11" i="16" s="1"/>
  <c r="E13" i="16"/>
  <c r="F13" i="16" s="1"/>
  <c r="G13" i="16" s="1"/>
  <c r="E12" i="16"/>
  <c r="F12" i="16" s="1"/>
  <c r="G12" i="16" s="1"/>
  <c r="E7" i="16"/>
  <c r="F7" i="16" s="1"/>
  <c r="G7" i="16" s="1"/>
  <c r="E8" i="16"/>
  <c r="F8" i="16" s="1"/>
  <c r="G8" i="16" s="1"/>
  <c r="E9" i="16"/>
  <c r="F9" i="16" s="1"/>
  <c r="G9" i="16" s="1"/>
  <c r="F5" i="12"/>
  <c r="G5" i="12" s="1"/>
  <c r="H5" i="12" s="1"/>
  <c r="F25" i="12"/>
  <c r="G25" i="12" s="1"/>
  <c r="H25" i="12" s="1"/>
  <c r="F15" i="12"/>
  <c r="G15" i="12" s="1"/>
  <c r="H15" i="12" s="1"/>
  <c r="F22" i="12"/>
  <c r="G22" i="12" s="1"/>
  <c r="H22" i="12" s="1"/>
  <c r="F26" i="12"/>
  <c r="G26" i="12" s="1"/>
  <c r="H26" i="12" s="1"/>
  <c r="F23" i="12"/>
  <c r="G23" i="12" s="1"/>
  <c r="H23" i="12" s="1"/>
  <c r="F27" i="12"/>
  <c r="G27" i="12" s="1"/>
  <c r="H27" i="12" s="1"/>
  <c r="F24" i="12"/>
  <c r="G24" i="12" s="1"/>
  <c r="H24" i="12" s="1"/>
  <c r="F28" i="12"/>
  <c r="G28" i="12" s="1"/>
  <c r="H28" i="12" s="1"/>
  <c r="F19" i="12"/>
  <c r="G19" i="12" s="1"/>
  <c r="H19" i="12" s="1"/>
  <c r="F16" i="12"/>
  <c r="G16" i="12" s="1"/>
  <c r="H16" i="12" s="1"/>
  <c r="F17" i="12"/>
  <c r="G17" i="12" s="1"/>
  <c r="H17" i="12" s="1"/>
  <c r="F18" i="12"/>
  <c r="G18" i="12" s="1"/>
  <c r="H18" i="12" s="1"/>
  <c r="F6" i="12"/>
  <c r="G6" i="12" s="1"/>
  <c r="H6" i="12" s="1"/>
  <c r="F7" i="12"/>
  <c r="G7" i="12" s="1"/>
  <c r="H7" i="12" s="1"/>
  <c r="F8" i="12"/>
  <c r="G8" i="12" s="1"/>
  <c r="H8" i="12" s="1"/>
  <c r="E16" i="9" l="1"/>
  <c r="E17" i="9"/>
  <c r="E18" i="9"/>
  <c r="E19" i="9"/>
  <c r="E22" i="9"/>
  <c r="E23" i="9"/>
  <c r="E24" i="9"/>
  <c r="E25" i="9"/>
  <c r="E26" i="9"/>
  <c r="E27" i="9"/>
  <c r="E28" i="9"/>
  <c r="F26" i="9" l="1"/>
  <c r="G26" i="9" s="1"/>
  <c r="H26" i="9" s="1"/>
  <c r="F22" i="9"/>
  <c r="F16" i="9"/>
  <c r="G16" i="9" s="1"/>
  <c r="H16" i="9" s="1"/>
  <c r="F15" i="9"/>
  <c r="G15" i="9" s="1"/>
  <c r="H15" i="9" s="1"/>
  <c r="F24" i="9"/>
  <c r="G24" i="9" s="1"/>
  <c r="H24" i="9" s="1"/>
  <c r="G22" i="9"/>
  <c r="H22" i="9" s="1"/>
  <c r="F25" i="9"/>
  <c r="G25" i="9" s="1"/>
  <c r="H25" i="9" s="1"/>
  <c r="F23" i="9"/>
  <c r="G23" i="9" s="1"/>
  <c r="H23" i="9" s="1"/>
  <c r="F27" i="9"/>
  <c r="G27" i="9" s="1"/>
  <c r="H27" i="9" s="1"/>
  <c r="F18" i="9"/>
  <c r="G18" i="9" s="1"/>
  <c r="H18" i="9" s="1"/>
  <c r="F28" i="9"/>
  <c r="G28" i="9" s="1"/>
  <c r="H28" i="9" s="1"/>
  <c r="F19" i="9"/>
  <c r="G19" i="9" s="1"/>
  <c r="H19" i="9" s="1"/>
  <c r="F17" i="9"/>
  <c r="G17" i="9" s="1"/>
  <c r="H17" i="9" s="1"/>
  <c r="E7" i="9" l="1"/>
  <c r="E6" i="9"/>
  <c r="F7" i="9" l="1"/>
  <c r="G7" i="9" s="1"/>
  <c r="H7" i="9" s="1"/>
  <c r="F8" i="9"/>
  <c r="G8" i="9" s="1"/>
  <c r="H8" i="9" s="1"/>
  <c r="F6" i="9"/>
  <c r="G6" i="9" s="1"/>
  <c r="H6" i="9" s="1"/>
  <c r="F5" i="9"/>
  <c r="G5" i="9" s="1"/>
  <c r="H5" i="9" s="1"/>
</calcChain>
</file>

<file path=xl/sharedStrings.xml><?xml version="1.0" encoding="utf-8"?>
<sst xmlns="http://schemas.openxmlformats.org/spreadsheetml/2006/main" count="1031" uniqueCount="218">
  <si>
    <t>80 - 100</t>
  </si>
  <si>
    <t>score</t>
  </si>
  <si>
    <t>Permanent employees</t>
  </si>
  <si>
    <t xml:space="preserve"> &lt;1</t>
  </si>
  <si>
    <t>60 - &lt;80</t>
  </si>
  <si>
    <t>40 - &gt;60</t>
  </si>
  <si>
    <t>30 - &lt;40</t>
  </si>
  <si>
    <t>20 - &lt;30</t>
  </si>
  <si>
    <t>10 - &lt;20</t>
  </si>
  <si>
    <t>5 - &lt;10</t>
  </si>
  <si>
    <t>3 - &lt;5</t>
  </si>
  <si>
    <t>1 - &lt;3</t>
  </si>
  <si>
    <t>CATEGORY A</t>
  </si>
  <si>
    <t>B</t>
  </si>
  <si>
    <t>C</t>
  </si>
  <si>
    <t xml:space="preserve">CATEGORY B </t>
  </si>
  <si>
    <t>CATEGORY C</t>
  </si>
  <si>
    <t>A</t>
  </si>
  <si>
    <t>Category</t>
  </si>
  <si>
    <t>range</t>
  </si>
  <si>
    <t>Average catch (kg) target species, 2014-2020</t>
  </si>
  <si>
    <t>2763</t>
  </si>
  <si>
    <t>34</t>
  </si>
  <si>
    <t>27</t>
  </si>
  <si>
    <t>16</t>
  </si>
  <si>
    <t>99</t>
  </si>
  <si>
    <t>296</t>
  </si>
  <si>
    <t>17</t>
  </si>
  <si>
    <t>0</t>
  </si>
  <si>
    <t>8</t>
  </si>
  <si>
    <t>7</t>
  </si>
  <si>
    <t>267</t>
  </si>
  <si>
    <t>48</t>
  </si>
  <si>
    <t>1443</t>
  </si>
  <si>
    <t>9</t>
  </si>
  <si>
    <t>44</t>
  </si>
  <si>
    <t>68</t>
  </si>
  <si>
    <t>40</t>
  </si>
  <si>
    <t>61</t>
  </si>
  <si>
    <t>1</t>
  </si>
  <si>
    <t>74</t>
  </si>
  <si>
    <t>j/t range</t>
  </si>
  <si>
    <t xml:space="preserve"> &lt;5</t>
  </si>
  <si>
    <t>5-20</t>
  </si>
  <si>
    <t>21-50</t>
  </si>
  <si>
    <t>51-80</t>
  </si>
  <si>
    <t>81-100</t>
  </si>
  <si>
    <t>Worksheet 7.1 - KZNT</t>
  </si>
  <si>
    <t>Application number</t>
  </si>
  <si>
    <t>Jobs/kg</t>
  </si>
  <si>
    <t>Scaled to max</t>
  </si>
  <si>
    <t>Score (out of 100)</t>
  </si>
  <si>
    <t>Final score</t>
  </si>
  <si>
    <t>Worksheet 7.2 - KZNT</t>
  </si>
  <si>
    <t>SECTOR</t>
  </si>
  <si>
    <t>APPLICATION_NO</t>
  </si>
  <si>
    <t>permanent_employees</t>
  </si>
  <si>
    <t>percentage_admin_staff</t>
  </si>
  <si>
    <t xml:space="preserve">percentage_permanentEmployees </t>
  </si>
  <si>
    <t>Total_wage</t>
  </si>
  <si>
    <t>Percentage_wages</t>
  </si>
  <si>
    <t>Percentage_wages_beingApplied</t>
  </si>
  <si>
    <t>Land_Permanent_employees</t>
  </si>
  <si>
    <t>Percentage_LandBased</t>
  </si>
  <si>
    <t>Sea_vessels_employees</t>
  </si>
  <si>
    <t>Percentage_Sea_vessels</t>
  </si>
  <si>
    <t>Land_based_African</t>
  </si>
  <si>
    <t>Land_based_Coloured</t>
  </si>
  <si>
    <t>Land_based_Chinese</t>
  </si>
  <si>
    <t>Land_based_Indians</t>
  </si>
  <si>
    <t>Land_based_Whites</t>
  </si>
  <si>
    <t>Land_based_Females</t>
  </si>
  <si>
    <t>Land_based_Youth</t>
  </si>
  <si>
    <t>Land_based_Disabled</t>
  </si>
  <si>
    <t>Sea_based_African</t>
  </si>
  <si>
    <t>Sea_based_Coloured</t>
  </si>
  <si>
    <t>Sea_based_Chinese</t>
  </si>
  <si>
    <t>Sea_based_Indians</t>
  </si>
  <si>
    <t>Sea_based_Whites</t>
  </si>
  <si>
    <t>Sea_based_Females</t>
  </si>
  <si>
    <t>Sea_based_Youth</t>
  </si>
  <si>
    <t>Sea_based_Disabled</t>
  </si>
  <si>
    <t>PERMANENT</t>
  </si>
  <si>
    <t xml:space="preserve">SEASONAL </t>
  </si>
  <si>
    <t>KZN Crustacean Trawl</t>
  </si>
  <si>
    <t>100</t>
  </si>
  <si>
    <t>1036348.04</t>
  </si>
  <si>
    <t>6</t>
  </si>
  <si>
    <t>85.7</t>
  </si>
  <si>
    <t>14.3</t>
  </si>
  <si>
    <t>5</t>
  </si>
  <si>
    <t>2</t>
  </si>
  <si>
    <t>2.43</t>
  </si>
  <si>
    <t>744116543</t>
  </si>
  <si>
    <t>1.65</t>
  </si>
  <si>
    <t>1880</t>
  </si>
  <si>
    <t>883</t>
  </si>
  <si>
    <t>32</t>
  </si>
  <si>
    <t>662</t>
  </si>
  <si>
    <t>1075</t>
  </si>
  <si>
    <t>126</t>
  </si>
  <si>
    <t>1025</t>
  </si>
  <si>
    <t>695</t>
  </si>
  <si>
    <t>11</t>
  </si>
  <si>
    <t>317</t>
  </si>
  <si>
    <t>554</t>
  </si>
  <si>
    <t>333</t>
  </si>
  <si>
    <t>3</t>
  </si>
  <si>
    <t>8.08</t>
  </si>
  <si>
    <t>11636459</t>
  </si>
  <si>
    <t>12.49</t>
  </si>
  <si>
    <t>25</t>
  </si>
  <si>
    <t>25.25</t>
  </si>
  <si>
    <t>74.75</t>
  </si>
  <si>
    <t>15</t>
  </si>
  <si>
    <t>31</t>
  </si>
  <si>
    <t>29</t>
  </si>
  <si>
    <t>14</t>
  </si>
  <si>
    <t>20</t>
  </si>
  <si>
    <t>3221501</t>
  </si>
  <si>
    <t>21</t>
  </si>
  <si>
    <t>79</t>
  </si>
  <si>
    <t>1215383.3</t>
  </si>
  <si>
    <t>19</t>
  </si>
  <si>
    <t>23608082.93</t>
  </si>
  <si>
    <t>294</t>
  </si>
  <si>
    <t>175</t>
  </si>
  <si>
    <t>98</t>
  </si>
  <si>
    <t>244</t>
  </si>
  <si>
    <t>194</t>
  </si>
  <si>
    <t>6707943.18</t>
  </si>
  <si>
    <t>264</t>
  </si>
  <si>
    <t>161</t>
  </si>
  <si>
    <t>103</t>
  </si>
  <si>
    <t>211</t>
  </si>
  <si>
    <t>200</t>
  </si>
  <si>
    <t>13</t>
  </si>
  <si>
    <t>24</t>
  </si>
  <si>
    <t>1083260</t>
  </si>
  <si>
    <t>12</t>
  </si>
  <si>
    <t>4</t>
  </si>
  <si>
    <t>1640990.07</t>
  </si>
  <si>
    <t>10</t>
  </si>
  <si>
    <t>323071</t>
  </si>
  <si>
    <t xml:space="preserve">Part_Time_employees </t>
  </si>
  <si>
    <t xml:space="preserve">percentage_Part_TimeEmployees </t>
  </si>
  <si>
    <t xml:space="preserve">Percentage_wages </t>
  </si>
  <si>
    <t>Land_Part _Time_employees</t>
  </si>
  <si>
    <t>2439141.09</t>
  </si>
  <si>
    <t>51</t>
  </si>
  <si>
    <t>66352151</t>
  </si>
  <si>
    <t>959</t>
  </si>
  <si>
    <t>66</t>
  </si>
  <si>
    <t>484</t>
  </si>
  <si>
    <t>397</t>
  </si>
  <si>
    <t>502</t>
  </si>
  <si>
    <t>53</t>
  </si>
  <si>
    <t>532</t>
  </si>
  <si>
    <t>836</t>
  </si>
  <si>
    <t>69</t>
  </si>
  <si>
    <t>137</t>
  </si>
  <si>
    <t>35</t>
  </si>
  <si>
    <t>30</t>
  </si>
  <si>
    <t>36</t>
  </si>
  <si>
    <t>21240</t>
  </si>
  <si>
    <t>800183.79</t>
  </si>
  <si>
    <t>50</t>
  </si>
  <si>
    <t>59</t>
  </si>
  <si>
    <t>6304.74</t>
  </si>
  <si>
    <t>20.27</t>
  </si>
  <si>
    <t>79.73</t>
  </si>
  <si>
    <t>57</t>
  </si>
  <si>
    <t>993216</t>
  </si>
  <si>
    <t>39</t>
  </si>
  <si>
    <t>87</t>
  </si>
  <si>
    <t>80000</t>
  </si>
  <si>
    <t>37</t>
  </si>
  <si>
    <t>Worksheet 7.1 - Data from Document 10</t>
  </si>
  <si>
    <t>RH</t>
  </si>
  <si>
    <t>Allocation (t) - this should be summed over the 15 year period</t>
  </si>
  <si>
    <t>Job/ton</t>
  </si>
  <si>
    <t>scaled to max</t>
  </si>
  <si>
    <t>score (out of 100)</t>
  </si>
  <si>
    <t>final score</t>
  </si>
  <si>
    <t>1-3</t>
  </si>
  <si>
    <t>4-6</t>
  </si>
  <si>
    <t>7-10</t>
  </si>
  <si>
    <t>11-20</t>
  </si>
  <si>
    <t>21-30</t>
  </si>
  <si>
    <t>31-40</t>
  </si>
  <si>
    <t>41-60</t>
  </si>
  <si>
    <t>61-80</t>
  </si>
  <si>
    <t>Application number in that sector/category</t>
  </si>
  <si>
    <t>Total number of permanent employees in the fishing industry. Under section 7.1</t>
  </si>
  <si>
    <t>Refer to 5.3 section sum of all the TAC Individual TAC (Right holder quantum)</t>
  </si>
  <si>
    <t>The total score per RH is then simply the sum of the score for the permanent and seasonal employees</t>
  </si>
  <si>
    <t>Seasonal employees</t>
  </si>
  <si>
    <t>This give less weight to seasonal workers</t>
  </si>
  <si>
    <t>Application number in that sector</t>
  </si>
  <si>
    <t>Worksheet 7.1 - Original</t>
  </si>
  <si>
    <t>Worksheet 7.2 - Original worksheet</t>
  </si>
  <si>
    <t>Applicant 1</t>
  </si>
  <si>
    <t>Applicant 2</t>
  </si>
  <si>
    <t>Applicant 3</t>
  </si>
  <si>
    <t>Applicant 12</t>
  </si>
  <si>
    <t>Applicant 4</t>
  </si>
  <si>
    <t>Applicant 5</t>
  </si>
  <si>
    <t>Applicant 13</t>
  </si>
  <si>
    <t>Applicant 6</t>
  </si>
  <si>
    <t>Applicant 7</t>
  </si>
  <si>
    <t>Applicant 8</t>
  </si>
  <si>
    <t>Applicant 9</t>
  </si>
  <si>
    <t>Applicant 10</t>
  </si>
  <si>
    <t>Applicant 11</t>
  </si>
  <si>
    <t>Applicant 14</t>
  </si>
  <si>
    <t>Applicant 15</t>
  </si>
  <si>
    <t>Applicant 16</t>
  </si>
  <si>
    <t>Part employees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</si>
</sst>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00"/>
    <numFmt numFmtId="166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ahoma"/>
      <family val="2"/>
    </font>
    <font>
      <sz val="11"/>
      <color rgb="FFFF0000"/>
      <name val="Calibri"/>
      <family val="2"/>
      <scheme val="minor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EAF1DD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5" borderId="0"/>
  </cellStyleXfs>
  <cellXfs count="44">
    <xf numFmtId="0" fontId="0" fillId="0" borderId="0" xfId="0"/>
    <xf numFmtId="0" fontId="1" fillId="0" borderId="0" xfId="0" applyFont="1"/>
    <xf numFmtId="1" fontId="0" fillId="0" borderId="0" xfId="0" applyNumberFormat="1"/>
    <xf numFmtId="164" fontId="0" fillId="0" borderId="0" xfId="0" applyNumberFormat="1"/>
    <xf numFmtId="0" fontId="0" fillId="3" borderId="4" xfId="0" applyFill="1" applyBorder="1"/>
    <xf numFmtId="0" fontId="0" fillId="2" borderId="3" xfId="0" applyFill="1" applyBorder="1"/>
    <xf numFmtId="2" fontId="0" fillId="0" borderId="0" xfId="0" applyNumberFormat="1"/>
    <xf numFmtId="0" fontId="0" fillId="3" borderId="5" xfId="0" applyFill="1" applyBorder="1"/>
    <xf numFmtId="0" fontId="0" fillId="2" borderId="1" xfId="0" applyFill="1" applyBorder="1"/>
    <xf numFmtId="16" fontId="0" fillId="3" borderId="5" xfId="0" quotePrefix="1" applyNumberFormat="1" applyFill="1" applyBorder="1"/>
    <xf numFmtId="17" fontId="0" fillId="3" borderId="5" xfId="0" quotePrefix="1" applyNumberFormat="1" applyFill="1" applyBorder="1"/>
    <xf numFmtId="0" fontId="0" fillId="3" borderId="5" xfId="0" quotePrefix="1" applyFill="1" applyBorder="1"/>
    <xf numFmtId="0" fontId="0" fillId="3" borderId="6" xfId="0" quotePrefix="1" applyFill="1" applyBorder="1"/>
    <xf numFmtId="0" fontId="0" fillId="2" borderId="2" xfId="0" applyFill="1" applyBorder="1"/>
    <xf numFmtId="0" fontId="0" fillId="4" borderId="0" xfId="0" applyFill="1" applyAlignment="1">
      <alignment horizontal="center"/>
    </xf>
    <xf numFmtId="165" fontId="0" fillId="0" borderId="0" xfId="0" applyNumberFormat="1"/>
    <xf numFmtId="166" fontId="0" fillId="0" borderId="0" xfId="0" applyNumberFormat="1"/>
    <xf numFmtId="0" fontId="1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right"/>
    </xf>
    <xf numFmtId="3" fontId="0" fillId="0" borderId="0" xfId="0" applyNumberFormat="1"/>
    <xf numFmtId="0" fontId="0" fillId="0" borderId="0" xfId="0" applyNumberFormat="1" applyAlignment="1">
      <alignment horizontal="right"/>
    </xf>
    <xf numFmtId="0" fontId="0" fillId="0" borderId="0" xfId="0" applyFill="1" applyAlignment="1">
      <alignment horizontal="left"/>
    </xf>
    <xf numFmtId="16" fontId="0" fillId="0" borderId="0" xfId="0" quotePrefix="1" applyNumberFormat="1" applyFill="1" applyAlignment="1">
      <alignment horizontal="left"/>
    </xf>
    <xf numFmtId="0" fontId="0" fillId="0" borderId="0" xfId="0" quotePrefix="1" applyFill="1" applyAlignment="1">
      <alignment horizontal="left"/>
    </xf>
    <xf numFmtId="164" fontId="0" fillId="0" borderId="0" xfId="0" applyNumberFormat="1" applyFill="1"/>
    <xf numFmtId="1" fontId="0" fillId="0" borderId="0" xfId="0" applyNumberFormat="1" applyFill="1" applyAlignment="1">
      <alignment horizontal="right"/>
    </xf>
    <xf numFmtId="3" fontId="0" fillId="0" borderId="0" xfId="0" applyNumberFormat="1" applyFill="1"/>
    <xf numFmtId="165" fontId="0" fillId="0" borderId="0" xfId="0" applyNumberFormat="1" applyFill="1"/>
    <xf numFmtId="166" fontId="0" fillId="0" borderId="0" xfId="0" applyNumberFormat="1" applyFill="1"/>
    <xf numFmtId="17" fontId="0" fillId="3" borderId="6" xfId="0" quotePrefix="1" applyNumberFormat="1" applyFill="1" applyBorder="1"/>
    <xf numFmtId="0" fontId="0" fillId="3" borderId="7" xfId="0" applyFill="1" applyBorder="1"/>
    <xf numFmtId="0" fontId="1" fillId="0" borderId="0" xfId="0" applyFont="1" applyFill="1" applyBorder="1" applyAlignment="1">
      <alignment wrapText="1"/>
    </xf>
    <xf numFmtId="0" fontId="1" fillId="4" borderId="0" xfId="0" applyFont="1" applyFill="1" applyBorder="1" applyAlignment="1">
      <alignment horizontal="center" wrapText="1"/>
    </xf>
    <xf numFmtId="0" fontId="2" fillId="5" borderId="0" xfId="1"/>
    <xf numFmtId="0" fontId="0" fillId="2" borderId="8" xfId="0" applyFill="1" applyBorder="1" applyAlignment="1">
      <alignment wrapText="1"/>
    </xf>
    <xf numFmtId="0" fontId="0" fillId="4" borderId="8" xfId="0" applyFill="1" applyBorder="1" applyAlignment="1">
      <alignment horizontal="center" wrapText="1"/>
    </xf>
    <xf numFmtId="16" fontId="3" fillId="0" borderId="0" xfId="0" applyNumberFormat="1" applyFont="1"/>
    <xf numFmtId="0" fontId="0" fillId="0" borderId="0" xfId="0" applyAlignment="1">
      <alignment wrapText="1"/>
    </xf>
    <xf numFmtId="0" fontId="4" fillId="6" borderId="0" xfId="0" applyFont="1" applyFill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0" xfId="0" applyAlignment="1">
      <alignment vertical="center" wrapText="1"/>
    </xf>
    <xf numFmtId="0" fontId="0" fillId="2" borderId="0" xfId="0" applyFill="1"/>
  </cellXfs>
  <cellStyles count="2">
    <cellStyle name="headerStyle" xfId="1" xr:uid="{00000000-0005-0000-0000-000000000000}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zoomScaleNormal="100" workbookViewId="0">
      <selection activeCell="C53" sqref="C53"/>
    </sheetView>
  </sheetViews>
  <sheetFormatPr defaultRowHeight="14.5" x14ac:dyDescent="0.35"/>
  <cols>
    <col min="1" max="1" width="15.453125" customWidth="1"/>
    <col min="2" max="2" width="8.26953125" bestFit="1" customWidth="1"/>
    <col min="3" max="3" width="10.1796875" bestFit="1" customWidth="1"/>
    <col min="4" max="4" width="18.90625" customWidth="1"/>
    <col min="5" max="5" width="8.26953125" bestFit="1" customWidth="1"/>
    <col min="6" max="6" width="8.36328125" bestFit="1" customWidth="1"/>
    <col min="7" max="7" width="15.453125" customWidth="1"/>
  </cols>
  <sheetData>
    <row r="1" spans="1:12" x14ac:dyDescent="0.35">
      <c r="A1" s="1" t="s">
        <v>47</v>
      </c>
    </row>
    <row r="3" spans="1:12" ht="43.5" x14ac:dyDescent="0.35">
      <c r="A3" s="33" t="s">
        <v>48</v>
      </c>
      <c r="B3" s="33" t="s">
        <v>18</v>
      </c>
      <c r="C3" s="33" t="s">
        <v>2</v>
      </c>
      <c r="D3" s="33" t="s">
        <v>20</v>
      </c>
      <c r="E3" s="33" t="s">
        <v>49</v>
      </c>
      <c r="F3" s="33" t="s">
        <v>50</v>
      </c>
      <c r="G3" s="33" t="s">
        <v>51</v>
      </c>
      <c r="H3" s="34" t="s">
        <v>52</v>
      </c>
      <c r="I3" s="33"/>
      <c r="J3" s="32" t="s">
        <v>19</v>
      </c>
      <c r="K3" s="5" t="s">
        <v>1</v>
      </c>
    </row>
    <row r="4" spans="1:12" x14ac:dyDescent="0.35">
      <c r="A4" s="1" t="s">
        <v>12</v>
      </c>
      <c r="B4" s="1"/>
      <c r="J4" s="7" t="s">
        <v>3</v>
      </c>
      <c r="K4" s="8">
        <v>1</v>
      </c>
    </row>
    <row r="5" spans="1:12" x14ac:dyDescent="0.35">
      <c r="A5" s="43" t="s">
        <v>201</v>
      </c>
      <c r="B5" t="s">
        <v>17</v>
      </c>
      <c r="C5" t="s">
        <v>21</v>
      </c>
      <c r="D5" s="21">
        <v>20459</v>
      </c>
      <c r="E5" s="15">
        <f>+C5/D5</f>
        <v>0.13505058898284375</v>
      </c>
      <c r="F5" s="16">
        <f>+E5/MAX(E$5:E$8)</f>
        <v>1</v>
      </c>
      <c r="G5" s="3">
        <f>F5*100</f>
        <v>100</v>
      </c>
      <c r="H5" s="14" t="str">
        <f t="shared" ref="H5:H8" si="0">IF(G5&gt;=80,"10",IF(G5&gt;=60,"9",IF(G5&gt;=40,"8",IF(G5&gt;=30,"7",IF(G5&gt;=20,"6",IF(G5&gt;=10,"5",IF(G5&gt;=5,"4",IF(G5&gt;=3,"3",IF(G5&gt;=1,"2",IF(G5&gt;0,"1",IF(G5=0,"0")))))))))))</f>
        <v>10</v>
      </c>
      <c r="J5" s="9" t="s">
        <v>11</v>
      </c>
      <c r="K5" s="8">
        <v>2</v>
      </c>
    </row>
    <row r="6" spans="1:12" x14ac:dyDescent="0.35">
      <c r="A6" s="43" t="s">
        <v>202</v>
      </c>
      <c r="B6" t="s">
        <v>17</v>
      </c>
      <c r="C6" t="s">
        <v>22</v>
      </c>
      <c r="D6" s="21">
        <v>16330</v>
      </c>
      <c r="E6" s="15">
        <f t="shared" ref="E6:E7" si="1">C6/D6</f>
        <v>2.0820575627679117E-3</v>
      </c>
      <c r="F6" s="16">
        <f>+E6/MAX(E$5:E$8)</f>
        <v>1.5416871399445784E-2</v>
      </c>
      <c r="G6" s="3">
        <f t="shared" ref="G6:G8" si="2">F6*100</f>
        <v>1.5416871399445784</v>
      </c>
      <c r="H6" s="14" t="str">
        <f t="shared" si="0"/>
        <v>2</v>
      </c>
      <c r="J6" s="9" t="s">
        <v>10</v>
      </c>
      <c r="K6" s="8">
        <v>3</v>
      </c>
    </row>
    <row r="7" spans="1:12" x14ac:dyDescent="0.35">
      <c r="A7" s="43" t="s">
        <v>203</v>
      </c>
      <c r="B7" t="s">
        <v>17</v>
      </c>
      <c r="C7" t="s">
        <v>23</v>
      </c>
      <c r="D7" s="21">
        <v>9549</v>
      </c>
      <c r="E7" s="15">
        <f t="shared" si="1"/>
        <v>2.8275212064090482E-3</v>
      </c>
      <c r="F7" s="16">
        <f t="shared" ref="F7:F8" si="3">+E7/MAX(E$5:E$8)</f>
        <v>2.0936755831314772E-2</v>
      </c>
      <c r="G7" s="3">
        <f t="shared" si="2"/>
        <v>2.0936755831314771</v>
      </c>
      <c r="H7" s="14" t="str">
        <f t="shared" si="0"/>
        <v>2</v>
      </c>
      <c r="J7" s="9" t="s">
        <v>9</v>
      </c>
      <c r="K7" s="8">
        <v>4</v>
      </c>
    </row>
    <row r="8" spans="1:12" x14ac:dyDescent="0.35">
      <c r="A8" s="43" t="s">
        <v>204</v>
      </c>
      <c r="B8" s="19" t="s">
        <v>17</v>
      </c>
      <c r="C8" t="s">
        <v>24</v>
      </c>
      <c r="D8" s="28">
        <v>0</v>
      </c>
      <c r="E8" s="15">
        <v>0</v>
      </c>
      <c r="F8" s="16">
        <f t="shared" si="3"/>
        <v>0</v>
      </c>
      <c r="G8" s="3">
        <f t="shared" si="2"/>
        <v>0</v>
      </c>
      <c r="H8" s="14" t="str">
        <f t="shared" si="0"/>
        <v>0</v>
      </c>
      <c r="J8" s="10" t="s">
        <v>8</v>
      </c>
      <c r="K8" s="8">
        <v>5</v>
      </c>
    </row>
    <row r="9" spans="1:12" x14ac:dyDescent="0.35">
      <c r="A9" s="19"/>
      <c r="B9" s="19"/>
      <c r="C9" s="27"/>
      <c r="D9" s="28"/>
      <c r="E9" s="29"/>
      <c r="F9" s="30"/>
      <c r="G9" s="26"/>
      <c r="H9" s="18"/>
      <c r="J9" s="11" t="s">
        <v>7</v>
      </c>
      <c r="K9" s="8">
        <v>6</v>
      </c>
    </row>
    <row r="10" spans="1:12" x14ac:dyDescent="0.35">
      <c r="A10" s="19"/>
      <c r="B10" s="19"/>
      <c r="C10" s="27"/>
      <c r="D10" s="28"/>
      <c r="E10" s="29"/>
      <c r="F10" s="30"/>
      <c r="G10" s="26"/>
      <c r="H10" s="18"/>
      <c r="J10" s="11" t="s">
        <v>6</v>
      </c>
      <c r="K10" s="8">
        <v>7</v>
      </c>
    </row>
    <row r="11" spans="1:12" x14ac:dyDescent="0.35">
      <c r="A11" s="19"/>
      <c r="B11" s="19"/>
      <c r="C11" s="27"/>
      <c r="D11" s="28"/>
      <c r="E11" s="29"/>
      <c r="F11" s="30"/>
      <c r="G11" s="26"/>
      <c r="H11" s="18"/>
      <c r="J11" s="11" t="s">
        <v>5</v>
      </c>
      <c r="K11" s="8">
        <v>8</v>
      </c>
    </row>
    <row r="12" spans="1:12" x14ac:dyDescent="0.35">
      <c r="E12" s="6"/>
      <c r="F12" s="6"/>
      <c r="G12" s="3"/>
      <c r="H12" s="18"/>
      <c r="J12" s="11" t="s">
        <v>4</v>
      </c>
      <c r="K12" s="8">
        <v>9</v>
      </c>
    </row>
    <row r="13" spans="1:12" x14ac:dyDescent="0.35">
      <c r="D13" s="21"/>
      <c r="E13" s="6"/>
      <c r="F13" s="6"/>
      <c r="G13" s="3"/>
      <c r="H13" s="18"/>
      <c r="J13" s="12" t="s">
        <v>0</v>
      </c>
      <c r="K13" s="13">
        <v>10</v>
      </c>
    </row>
    <row r="14" spans="1:12" x14ac:dyDescent="0.35">
      <c r="A14" s="1" t="s">
        <v>15</v>
      </c>
      <c r="B14" s="1"/>
      <c r="F14" s="1"/>
      <c r="I14" s="19"/>
      <c r="J14" s="17"/>
      <c r="K14" s="17"/>
      <c r="L14" s="19"/>
    </row>
    <row r="15" spans="1:12" x14ac:dyDescent="0.35">
      <c r="A15" s="43" t="s">
        <v>205</v>
      </c>
      <c r="B15" t="s">
        <v>13</v>
      </c>
      <c r="C15" t="s">
        <v>25</v>
      </c>
      <c r="D15" s="22">
        <v>15446</v>
      </c>
      <c r="E15" s="15">
        <f>+C15/D15</f>
        <v>6.4094263887090512E-3</v>
      </c>
      <c r="F15" s="16">
        <f>+E15/MAX(E$15:E$19)</f>
        <v>0.33445945945945948</v>
      </c>
      <c r="G15" s="3">
        <f>F15*100</f>
        <v>33.445945945945951</v>
      </c>
      <c r="H15" s="14" t="str">
        <f t="shared" ref="H15:H19" si="4">IF(G15&gt;=80,"10",IF(G15&gt;=60,"9",IF(G15&gt;=40,"8",IF(G15&gt;=30,"7",IF(G15&gt;=20,"6",IF(G15&gt;=10,"5",IF(G15&gt;=5,"4",IF(G15&gt;=3,"3",IF(G15&gt;=1,"2",IF(G15&gt;0,"1",IF(G15=0,"0")))))))))))</f>
        <v>7</v>
      </c>
      <c r="I15" s="19"/>
      <c r="J15" s="23"/>
      <c r="K15" s="19"/>
      <c r="L15" s="19"/>
    </row>
    <row r="16" spans="1:12" x14ac:dyDescent="0.35">
      <c r="A16" s="43" t="s">
        <v>206</v>
      </c>
      <c r="B16" t="s">
        <v>13</v>
      </c>
      <c r="C16" t="s">
        <v>26</v>
      </c>
      <c r="D16" s="22">
        <v>15446</v>
      </c>
      <c r="E16" s="15">
        <f t="shared" ref="E16:E28" si="5">+C16/D16</f>
        <v>1.9163537485433122E-2</v>
      </c>
      <c r="F16" s="16">
        <f>+E16/MAX(E$15:E$19)</f>
        <v>1</v>
      </c>
      <c r="G16" s="3">
        <f t="shared" ref="G16:G28" si="6">F16*100</f>
        <v>100</v>
      </c>
      <c r="H16" s="14" t="str">
        <f t="shared" si="4"/>
        <v>10</v>
      </c>
      <c r="I16" s="19"/>
      <c r="J16" s="24"/>
      <c r="K16" s="19"/>
      <c r="L16" s="19"/>
    </row>
    <row r="17" spans="1:12" x14ac:dyDescent="0.35">
      <c r="A17" s="43" t="s">
        <v>207</v>
      </c>
      <c r="B17" t="s">
        <v>13</v>
      </c>
      <c r="C17" t="s">
        <v>27</v>
      </c>
      <c r="D17" s="22">
        <v>15446</v>
      </c>
      <c r="E17" s="15">
        <f t="shared" si="5"/>
        <v>1.100608571798524E-3</v>
      </c>
      <c r="F17" s="16">
        <f>+E17/MAX(E$15:E$19)</f>
        <v>5.7432432432432436E-2</v>
      </c>
      <c r="G17" s="3">
        <f t="shared" si="6"/>
        <v>5.7432432432432439</v>
      </c>
      <c r="H17" s="14" t="str">
        <f t="shared" si="4"/>
        <v>4</v>
      </c>
      <c r="I17" s="19"/>
      <c r="J17" s="24"/>
      <c r="K17" s="19"/>
      <c r="L17" s="19"/>
    </row>
    <row r="18" spans="1:12" x14ac:dyDescent="0.35">
      <c r="A18" s="43" t="s">
        <v>208</v>
      </c>
      <c r="B18" t="s">
        <v>13</v>
      </c>
      <c r="C18" t="s">
        <v>28</v>
      </c>
      <c r="D18" s="22">
        <v>15446</v>
      </c>
      <c r="E18" s="15">
        <f t="shared" si="5"/>
        <v>0</v>
      </c>
      <c r="F18" s="16">
        <f>+E18/MAX(E$15:E$19)</f>
        <v>0</v>
      </c>
      <c r="G18" s="3">
        <f t="shared" si="6"/>
        <v>0</v>
      </c>
      <c r="H18" s="14" t="str">
        <f t="shared" si="4"/>
        <v>0</v>
      </c>
      <c r="I18" s="19"/>
      <c r="J18" s="24"/>
      <c r="K18" s="19"/>
      <c r="L18" s="19"/>
    </row>
    <row r="19" spans="1:12" x14ac:dyDescent="0.35">
      <c r="A19" s="43" t="s">
        <v>209</v>
      </c>
      <c r="B19" t="s">
        <v>13</v>
      </c>
      <c r="C19" t="s">
        <v>29</v>
      </c>
      <c r="D19" s="22">
        <v>15446</v>
      </c>
      <c r="E19" s="15">
        <f t="shared" si="5"/>
        <v>5.1793344555224651E-4</v>
      </c>
      <c r="F19" s="16">
        <f>+E19/MAX(E$15:E$19)</f>
        <v>2.7027027027027025E-2</v>
      </c>
      <c r="G19" s="3">
        <f t="shared" si="6"/>
        <v>2.7027027027027026</v>
      </c>
      <c r="H19" s="14" t="str">
        <f t="shared" si="4"/>
        <v>2</v>
      </c>
      <c r="I19" s="19"/>
      <c r="J19" s="25"/>
      <c r="K19" s="19"/>
      <c r="L19" s="19"/>
    </row>
    <row r="20" spans="1:12" x14ac:dyDescent="0.35">
      <c r="C20" s="22"/>
      <c r="D20" s="22"/>
      <c r="E20" s="15"/>
      <c r="F20" s="16"/>
      <c r="G20" s="3"/>
      <c r="H20" s="18"/>
    </row>
    <row r="21" spans="1:12" x14ac:dyDescent="0.35">
      <c r="A21" s="1" t="s">
        <v>16</v>
      </c>
      <c r="C21" s="22"/>
      <c r="D21" s="22"/>
      <c r="E21" s="15"/>
      <c r="F21" s="16"/>
      <c r="G21" s="3"/>
      <c r="H21" s="18"/>
    </row>
    <row r="22" spans="1:12" x14ac:dyDescent="0.35">
      <c r="A22" s="43" t="s">
        <v>210</v>
      </c>
      <c r="B22" t="s">
        <v>14</v>
      </c>
      <c r="C22" t="s">
        <v>30</v>
      </c>
      <c r="D22" s="22">
        <v>15446</v>
      </c>
      <c r="E22" s="15">
        <f t="shared" si="5"/>
        <v>4.5319176485821569E-4</v>
      </c>
      <c r="F22" s="16">
        <f t="shared" ref="F22:F28" si="7">+E22/MAX(E$22:E$28)</f>
        <v>2.6217228464419474E-2</v>
      </c>
      <c r="G22" s="3">
        <f t="shared" si="6"/>
        <v>2.6217228464419473</v>
      </c>
      <c r="H22" s="14" t="str">
        <f t="shared" ref="H22:H28" si="8">IF(G22&gt;=80,"10",IF(G22&gt;=60,"9",IF(G22&gt;=40,"8",IF(G22&gt;=30,"7",IF(G22&gt;=20,"6",IF(G22&gt;=10,"5",IF(G22&gt;=5,"4",IF(G22&gt;=3,"3",IF(G22&gt;=1,"2",IF(G22&gt;0,"1",IF(G22=0,"0")))))))))))</f>
        <v>2</v>
      </c>
    </row>
    <row r="23" spans="1:12" x14ac:dyDescent="0.35">
      <c r="A23" s="43" t="s">
        <v>211</v>
      </c>
      <c r="B23" t="s">
        <v>14</v>
      </c>
      <c r="C23" t="s">
        <v>28</v>
      </c>
      <c r="D23" s="22">
        <v>15446</v>
      </c>
      <c r="E23" s="15">
        <f t="shared" si="5"/>
        <v>0</v>
      </c>
      <c r="F23" s="16">
        <f t="shared" si="7"/>
        <v>0</v>
      </c>
      <c r="G23" s="3">
        <f t="shared" si="6"/>
        <v>0</v>
      </c>
      <c r="H23" s="14" t="str">
        <f t="shared" si="8"/>
        <v>0</v>
      </c>
    </row>
    <row r="24" spans="1:12" x14ac:dyDescent="0.35">
      <c r="A24" s="43" t="s">
        <v>212</v>
      </c>
      <c r="B24" t="s">
        <v>14</v>
      </c>
      <c r="C24" t="s">
        <v>31</v>
      </c>
      <c r="D24" s="22">
        <v>15446</v>
      </c>
      <c r="E24" s="15">
        <f t="shared" si="5"/>
        <v>1.7286028745306228E-2</v>
      </c>
      <c r="F24" s="16">
        <f t="shared" si="7"/>
        <v>1</v>
      </c>
      <c r="G24" s="3">
        <f t="shared" si="6"/>
        <v>100</v>
      </c>
      <c r="H24" s="14" t="str">
        <f t="shared" si="8"/>
        <v>10</v>
      </c>
    </row>
    <row r="25" spans="1:12" x14ac:dyDescent="0.35">
      <c r="A25" s="43" t="s">
        <v>213</v>
      </c>
      <c r="B25" t="s">
        <v>14</v>
      </c>
      <c r="C25" t="s">
        <v>32</v>
      </c>
      <c r="D25" s="22">
        <v>15446</v>
      </c>
      <c r="E25" s="15">
        <f t="shared" si="5"/>
        <v>3.107600673313479E-3</v>
      </c>
      <c r="F25" s="16">
        <f t="shared" si="7"/>
        <v>0.1797752808988764</v>
      </c>
      <c r="G25" s="3">
        <f t="shared" si="6"/>
        <v>17.977528089887642</v>
      </c>
      <c r="H25" s="14" t="str">
        <f t="shared" si="8"/>
        <v>5</v>
      </c>
    </row>
    <row r="26" spans="1:12" x14ac:dyDescent="0.35">
      <c r="A26" s="43" t="s">
        <v>214</v>
      </c>
      <c r="B26" t="s">
        <v>14</v>
      </c>
      <c r="C26" t="s">
        <v>28</v>
      </c>
      <c r="D26" s="22">
        <v>15446</v>
      </c>
      <c r="E26" s="15">
        <f t="shared" si="5"/>
        <v>0</v>
      </c>
      <c r="F26" s="16">
        <f t="shared" si="7"/>
        <v>0</v>
      </c>
      <c r="G26" s="3">
        <f t="shared" si="6"/>
        <v>0</v>
      </c>
      <c r="H26" s="14" t="str">
        <f t="shared" si="8"/>
        <v>0</v>
      </c>
    </row>
    <row r="27" spans="1:12" x14ac:dyDescent="0.35">
      <c r="A27" s="43" t="s">
        <v>215</v>
      </c>
      <c r="B27" t="s">
        <v>14</v>
      </c>
      <c r="C27">
        <v>0</v>
      </c>
      <c r="D27" s="22">
        <v>15446</v>
      </c>
      <c r="E27" s="15">
        <f t="shared" si="5"/>
        <v>0</v>
      </c>
      <c r="F27" s="16">
        <f t="shared" si="7"/>
        <v>0</v>
      </c>
      <c r="G27" s="3">
        <f t="shared" si="6"/>
        <v>0</v>
      </c>
      <c r="H27" s="14" t="str">
        <f t="shared" si="8"/>
        <v>0</v>
      </c>
    </row>
    <row r="28" spans="1:12" x14ac:dyDescent="0.35">
      <c r="A28" s="43" t="s">
        <v>216</v>
      </c>
      <c r="B28" t="s">
        <v>14</v>
      </c>
      <c r="C28">
        <v>0</v>
      </c>
      <c r="D28" s="22">
        <v>15446</v>
      </c>
      <c r="E28" s="15">
        <f t="shared" si="5"/>
        <v>0</v>
      </c>
      <c r="F28" s="16">
        <f t="shared" si="7"/>
        <v>0</v>
      </c>
      <c r="G28" s="3">
        <f t="shared" si="6"/>
        <v>0</v>
      </c>
      <c r="H28" s="14" t="str">
        <f t="shared" si="8"/>
        <v>0</v>
      </c>
    </row>
    <row r="29" spans="1:12" x14ac:dyDescent="0.35">
      <c r="C29" s="20"/>
      <c r="E29" s="2"/>
      <c r="F29" s="16"/>
      <c r="G29" s="2"/>
      <c r="H29" s="18"/>
    </row>
    <row r="30" spans="1:12" x14ac:dyDescent="0.35">
      <c r="H30" s="19"/>
    </row>
  </sheetData>
  <sheetProtection algorithmName="SHA-512" hashValue="rYp3LZMWKTIGYuQ7egXGZ638CluwrDi7nUCLM4GzyKkSaveG4x9zK+5Fmq4pRtr1P6T5RrhBIQyGKDwlJzmMVQ==" saltValue="bXf4ihtAoGd5eyn3zBoWNQ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0"/>
  <sheetViews>
    <sheetView zoomScale="104" zoomScaleNormal="104" workbookViewId="0">
      <selection activeCell="G24" sqref="G24"/>
    </sheetView>
  </sheetViews>
  <sheetFormatPr defaultRowHeight="14.5" x14ac:dyDescent="0.35"/>
  <cols>
    <col min="1" max="1" width="15.453125" customWidth="1"/>
    <col min="2" max="2" width="8.26953125" bestFit="1" customWidth="1"/>
    <col min="3" max="3" width="10.1796875" bestFit="1" customWidth="1"/>
    <col min="4" max="4" width="18.08984375" customWidth="1"/>
    <col min="5" max="5" width="8.6328125" bestFit="1" customWidth="1"/>
    <col min="6" max="6" width="8.36328125" bestFit="1" customWidth="1"/>
    <col min="7" max="7" width="15.453125" customWidth="1"/>
  </cols>
  <sheetData>
    <row r="1" spans="1:12" x14ac:dyDescent="0.35">
      <c r="A1" s="1" t="s">
        <v>53</v>
      </c>
    </row>
    <row r="3" spans="1:12" ht="43.5" x14ac:dyDescent="0.35">
      <c r="A3" s="33" t="s">
        <v>48</v>
      </c>
      <c r="B3" s="33" t="s">
        <v>18</v>
      </c>
      <c r="C3" s="33" t="s">
        <v>217</v>
      </c>
      <c r="D3" s="33" t="s">
        <v>20</v>
      </c>
      <c r="E3" s="33" t="s">
        <v>49</v>
      </c>
      <c r="F3" s="33" t="s">
        <v>50</v>
      </c>
      <c r="G3" s="33" t="s">
        <v>51</v>
      </c>
      <c r="H3" s="34" t="s">
        <v>52</v>
      </c>
      <c r="K3" s="4" t="s">
        <v>41</v>
      </c>
      <c r="L3" s="5" t="s">
        <v>1</v>
      </c>
    </row>
    <row r="4" spans="1:12" x14ac:dyDescent="0.35">
      <c r="A4" s="1" t="s">
        <v>12</v>
      </c>
      <c r="B4" s="1"/>
      <c r="K4" s="7" t="s">
        <v>42</v>
      </c>
      <c r="L4" s="8">
        <v>1</v>
      </c>
    </row>
    <row r="5" spans="1:12" x14ac:dyDescent="0.35">
      <c r="A5" s="43" t="s">
        <v>201</v>
      </c>
      <c r="B5" t="s">
        <v>17</v>
      </c>
      <c r="C5" t="s">
        <v>33</v>
      </c>
      <c r="D5" s="21">
        <v>20459</v>
      </c>
      <c r="E5" s="15">
        <f>+C5/D5</f>
        <v>7.053130651546996E-2</v>
      </c>
      <c r="F5" s="16">
        <f>+E5/MAX(E$5:E$8)</f>
        <v>1</v>
      </c>
      <c r="G5" s="3">
        <f>F5*100</f>
        <v>100</v>
      </c>
      <c r="H5" s="14" t="str">
        <f t="shared" ref="H5:H7" si="0">IF(G5&gt;=80,"5",IF(G5&gt;=50,"4",IF(G5&gt;=20,"3",IF(G5&gt;=5,"2",IF(G5&gt;=1,"1",IF(G5&lt;=1,"0"))))))</f>
        <v>5</v>
      </c>
      <c r="K5" s="9" t="s">
        <v>43</v>
      </c>
      <c r="L5" s="8">
        <v>2</v>
      </c>
    </row>
    <row r="6" spans="1:12" x14ac:dyDescent="0.35">
      <c r="A6" s="43" t="s">
        <v>202</v>
      </c>
      <c r="B6" t="s">
        <v>17</v>
      </c>
      <c r="C6" t="s">
        <v>34</v>
      </c>
      <c r="D6" s="21">
        <v>16330</v>
      </c>
      <c r="E6" s="15">
        <f t="shared" ref="E6:E7" si="1">C6/D6</f>
        <v>5.5113288426209429E-4</v>
      </c>
      <c r="F6" s="16">
        <f>+E6/MAX(E$5:E$8)</f>
        <v>7.8140177956466991E-3</v>
      </c>
      <c r="G6" s="3">
        <f t="shared" ref="G6:G8" si="2">F6*100</f>
        <v>0.78140177956466994</v>
      </c>
      <c r="H6" s="14" t="str">
        <f t="shared" si="0"/>
        <v>0</v>
      </c>
      <c r="K6" s="9" t="s">
        <v>44</v>
      </c>
      <c r="L6" s="8">
        <v>3</v>
      </c>
    </row>
    <row r="7" spans="1:12" x14ac:dyDescent="0.35">
      <c r="A7" s="43" t="s">
        <v>203</v>
      </c>
      <c r="B7" t="s">
        <v>17</v>
      </c>
      <c r="C7" t="s">
        <v>28</v>
      </c>
      <c r="D7" s="21">
        <v>9549</v>
      </c>
      <c r="E7" s="15">
        <f t="shared" si="1"/>
        <v>0</v>
      </c>
      <c r="F7" s="16">
        <f t="shared" ref="F7:F8" si="3">+E7/MAX(E$5:E$8)</f>
        <v>0</v>
      </c>
      <c r="G7" s="3">
        <f t="shared" si="2"/>
        <v>0</v>
      </c>
      <c r="H7" s="14" t="str">
        <f t="shared" si="0"/>
        <v>0</v>
      </c>
      <c r="K7" s="9" t="s">
        <v>45</v>
      </c>
      <c r="L7" s="8">
        <v>4</v>
      </c>
    </row>
    <row r="8" spans="1:12" x14ac:dyDescent="0.35">
      <c r="A8" s="43" t="s">
        <v>204</v>
      </c>
      <c r="B8" s="19" t="s">
        <v>17</v>
      </c>
      <c r="C8" t="s">
        <v>35</v>
      </c>
      <c r="D8" s="28">
        <v>0</v>
      </c>
      <c r="E8" s="15">
        <v>0</v>
      </c>
      <c r="F8" s="16">
        <f t="shared" si="3"/>
        <v>0</v>
      </c>
      <c r="G8" s="3">
        <f t="shared" si="2"/>
        <v>0</v>
      </c>
      <c r="H8" s="14" t="str">
        <f>IF(G8&gt;=80,"5",IF(G8&gt;=50,"4",IF(G8&gt;=20,"3",IF(G8&gt;=5,"2",IF(G8&gt;=1,"1",IF(G8&lt;=1,"0"))))))</f>
        <v>0</v>
      </c>
      <c r="K8" s="31" t="s">
        <v>46</v>
      </c>
      <c r="L8" s="13">
        <v>5</v>
      </c>
    </row>
    <row r="9" spans="1:12" x14ac:dyDescent="0.35">
      <c r="A9" s="19"/>
      <c r="B9" s="19"/>
      <c r="C9" s="27"/>
      <c r="D9" s="28"/>
      <c r="E9" s="29"/>
      <c r="F9" s="30"/>
      <c r="G9" s="26"/>
      <c r="H9" s="18"/>
    </row>
    <row r="10" spans="1:12" x14ac:dyDescent="0.35">
      <c r="A10" s="19"/>
      <c r="B10" s="19"/>
      <c r="C10" s="27"/>
      <c r="D10" s="28"/>
      <c r="E10" s="29"/>
      <c r="F10" s="30"/>
      <c r="G10" s="26"/>
      <c r="H10" s="18"/>
    </row>
    <row r="11" spans="1:12" x14ac:dyDescent="0.35">
      <c r="A11" s="19"/>
      <c r="B11" s="19"/>
      <c r="C11" s="27"/>
      <c r="D11" s="28"/>
      <c r="E11" s="29"/>
      <c r="F11" s="30"/>
      <c r="G11" s="26"/>
      <c r="H11" s="18"/>
    </row>
    <row r="12" spans="1:12" x14ac:dyDescent="0.35">
      <c r="E12" s="6"/>
      <c r="F12" s="6"/>
      <c r="G12" s="3"/>
      <c r="H12" s="18"/>
    </row>
    <row r="13" spans="1:12" x14ac:dyDescent="0.35">
      <c r="D13" s="21"/>
      <c r="E13" s="6"/>
      <c r="F13" s="6"/>
      <c r="G13" s="3"/>
      <c r="H13" s="18"/>
    </row>
    <row r="14" spans="1:12" x14ac:dyDescent="0.35">
      <c r="A14" s="1" t="s">
        <v>15</v>
      </c>
      <c r="B14" s="1"/>
      <c r="F14" s="1"/>
      <c r="I14" s="19"/>
      <c r="J14" s="19"/>
    </row>
    <row r="15" spans="1:12" x14ac:dyDescent="0.35">
      <c r="A15" s="43" t="s">
        <v>205</v>
      </c>
      <c r="B15" t="s">
        <v>13</v>
      </c>
      <c r="C15" t="s">
        <v>28</v>
      </c>
      <c r="D15" s="22">
        <v>15446</v>
      </c>
      <c r="E15" s="15">
        <f>+C15/D15</f>
        <v>0</v>
      </c>
      <c r="F15" s="16">
        <f>+E15/MAX(E$15:E$19)</f>
        <v>0</v>
      </c>
      <c r="G15" s="3">
        <f>F15*100</f>
        <v>0</v>
      </c>
      <c r="H15" s="14" t="str">
        <f t="shared" ref="H15:H19" si="4">IF(G15&gt;=80,"5",IF(G15&gt;=50,"4",IF(G15&gt;=20,"3",IF(G15&gt;=5,"2",IF(G15&gt;=1,"1",IF(G15&lt;=1,"0"))))))</f>
        <v>0</v>
      </c>
      <c r="I15" s="19"/>
      <c r="J15" s="19"/>
    </row>
    <row r="16" spans="1:12" x14ac:dyDescent="0.35">
      <c r="A16" s="43" t="s">
        <v>206</v>
      </c>
      <c r="B16" t="s">
        <v>13</v>
      </c>
      <c r="C16" t="s">
        <v>36</v>
      </c>
      <c r="D16" s="22">
        <v>15446</v>
      </c>
      <c r="E16" s="15">
        <f t="shared" ref="E16:E28" si="5">+C16/D16</f>
        <v>4.402434287194096E-3</v>
      </c>
      <c r="F16" s="16">
        <f>+E16/MAX(E$15:E$19)</f>
        <v>1</v>
      </c>
      <c r="G16" s="3">
        <f t="shared" ref="G16:G28" si="6">F16*100</f>
        <v>100</v>
      </c>
      <c r="H16" s="14" t="str">
        <f t="shared" si="4"/>
        <v>5</v>
      </c>
      <c r="I16" s="19"/>
      <c r="J16" s="19"/>
    </row>
    <row r="17" spans="1:10" x14ac:dyDescent="0.35">
      <c r="A17" s="43" t="s">
        <v>207</v>
      </c>
      <c r="B17" t="s">
        <v>13</v>
      </c>
      <c r="C17" t="s">
        <v>37</v>
      </c>
      <c r="D17" s="22">
        <v>15446</v>
      </c>
      <c r="E17" s="15">
        <f t="shared" si="5"/>
        <v>2.5896672277612325E-3</v>
      </c>
      <c r="F17" s="16">
        <f>+E17/MAX(E$15:E$19)</f>
        <v>0.58823529411764697</v>
      </c>
      <c r="G17" s="3">
        <f t="shared" si="6"/>
        <v>58.823529411764696</v>
      </c>
      <c r="H17" s="14" t="str">
        <f t="shared" si="4"/>
        <v>4</v>
      </c>
      <c r="I17" s="19"/>
      <c r="J17" s="19"/>
    </row>
    <row r="18" spans="1:10" x14ac:dyDescent="0.35">
      <c r="A18" s="43" t="s">
        <v>208</v>
      </c>
      <c r="B18" t="s">
        <v>13</v>
      </c>
      <c r="C18" t="s">
        <v>28</v>
      </c>
      <c r="D18" s="22">
        <v>15446</v>
      </c>
      <c r="E18" s="15">
        <f t="shared" si="5"/>
        <v>0</v>
      </c>
      <c r="F18" s="16">
        <f>+E18/MAX(E$15:E$19)</f>
        <v>0</v>
      </c>
      <c r="G18" s="3">
        <f t="shared" si="6"/>
        <v>0</v>
      </c>
      <c r="H18" s="14" t="str">
        <f t="shared" si="4"/>
        <v>0</v>
      </c>
      <c r="I18" s="19"/>
      <c r="J18" s="19"/>
    </row>
    <row r="19" spans="1:10" x14ac:dyDescent="0.35">
      <c r="A19" s="43" t="s">
        <v>209</v>
      </c>
      <c r="B19" t="s">
        <v>13</v>
      </c>
      <c r="C19" t="s">
        <v>28</v>
      </c>
      <c r="D19" s="22">
        <v>15446</v>
      </c>
      <c r="E19" s="15">
        <f t="shared" si="5"/>
        <v>0</v>
      </c>
      <c r="F19" s="16">
        <f>+E19/MAX(E$15:E$19)</f>
        <v>0</v>
      </c>
      <c r="G19" s="3">
        <f t="shared" si="6"/>
        <v>0</v>
      </c>
      <c r="H19" s="14" t="str">
        <f t="shared" si="4"/>
        <v>0</v>
      </c>
      <c r="I19" s="19"/>
      <c r="J19" s="19"/>
    </row>
    <row r="20" spans="1:10" x14ac:dyDescent="0.35">
      <c r="C20" s="22"/>
      <c r="D20" s="22"/>
      <c r="E20" s="15"/>
      <c r="F20" s="16"/>
      <c r="G20" s="3"/>
      <c r="H20" s="18"/>
    </row>
    <row r="21" spans="1:10" x14ac:dyDescent="0.35">
      <c r="A21" s="1" t="s">
        <v>16</v>
      </c>
      <c r="C21" s="22"/>
      <c r="D21" s="22"/>
      <c r="E21" s="15"/>
      <c r="F21" s="16"/>
      <c r="G21" s="3"/>
      <c r="H21" s="18"/>
    </row>
    <row r="22" spans="1:10" x14ac:dyDescent="0.35">
      <c r="A22" s="43" t="s">
        <v>210</v>
      </c>
      <c r="B22" t="s">
        <v>14</v>
      </c>
      <c r="C22" t="s">
        <v>38</v>
      </c>
      <c r="D22" s="22">
        <v>15446</v>
      </c>
      <c r="E22" s="15">
        <f t="shared" si="5"/>
        <v>3.9492425223358798E-3</v>
      </c>
      <c r="F22" s="16">
        <f t="shared" ref="F22:F28" si="7">+E22/MAX(E$22:E$28)</f>
        <v>0.82432432432432434</v>
      </c>
      <c r="G22" s="3">
        <f t="shared" si="6"/>
        <v>82.432432432432435</v>
      </c>
      <c r="H22" s="14" t="str">
        <f t="shared" ref="H22:H28" si="8">IF(G22&gt;=80,"5",IF(G22&gt;=50,"4",IF(G22&gt;=20,"3",IF(G22&gt;=5,"2",IF(G22&gt;=1,"1",IF(G22&lt;=1,"0"))))))</f>
        <v>5</v>
      </c>
    </row>
    <row r="23" spans="1:10" x14ac:dyDescent="0.35">
      <c r="A23" s="43" t="s">
        <v>211</v>
      </c>
      <c r="B23" t="s">
        <v>14</v>
      </c>
      <c r="C23" t="s">
        <v>28</v>
      </c>
      <c r="D23" s="22">
        <v>15446</v>
      </c>
      <c r="E23" s="15">
        <f t="shared" si="5"/>
        <v>0</v>
      </c>
      <c r="F23" s="16">
        <f t="shared" si="7"/>
        <v>0</v>
      </c>
      <c r="G23" s="3">
        <f t="shared" si="6"/>
        <v>0</v>
      </c>
      <c r="H23" s="14" t="str">
        <f t="shared" si="8"/>
        <v>0</v>
      </c>
    </row>
    <row r="24" spans="1:10" x14ac:dyDescent="0.35">
      <c r="A24" s="43" t="s">
        <v>212</v>
      </c>
      <c r="B24" t="s">
        <v>14</v>
      </c>
      <c r="C24" t="s">
        <v>39</v>
      </c>
      <c r="D24" s="22">
        <v>15446</v>
      </c>
      <c r="E24" s="15">
        <f t="shared" si="5"/>
        <v>6.4741680694030814E-5</v>
      </c>
      <c r="F24" s="16">
        <f t="shared" si="7"/>
        <v>1.3513513513513513E-2</v>
      </c>
      <c r="G24" s="3">
        <f t="shared" si="6"/>
        <v>1.3513513513513513</v>
      </c>
      <c r="H24" s="14" t="str">
        <f t="shared" si="8"/>
        <v>1</v>
      </c>
    </row>
    <row r="25" spans="1:10" x14ac:dyDescent="0.35">
      <c r="A25" s="43" t="s">
        <v>213</v>
      </c>
      <c r="B25" t="s">
        <v>14</v>
      </c>
      <c r="C25" t="s">
        <v>40</v>
      </c>
      <c r="D25" s="22">
        <v>15446</v>
      </c>
      <c r="E25" s="15">
        <f t="shared" si="5"/>
        <v>4.7908843713582805E-3</v>
      </c>
      <c r="F25" s="16">
        <f t="shared" si="7"/>
        <v>1</v>
      </c>
      <c r="G25" s="3">
        <f t="shared" si="6"/>
        <v>100</v>
      </c>
      <c r="H25" s="14" t="str">
        <f t="shared" si="8"/>
        <v>5</v>
      </c>
    </row>
    <row r="26" spans="1:10" x14ac:dyDescent="0.35">
      <c r="A26" s="43" t="s">
        <v>214</v>
      </c>
      <c r="B26" t="s">
        <v>14</v>
      </c>
      <c r="C26" t="s">
        <v>28</v>
      </c>
      <c r="D26" s="22">
        <v>15446</v>
      </c>
      <c r="E26" s="15">
        <f t="shared" si="5"/>
        <v>0</v>
      </c>
      <c r="F26" s="16">
        <f t="shared" si="7"/>
        <v>0</v>
      </c>
      <c r="G26" s="3">
        <f t="shared" si="6"/>
        <v>0</v>
      </c>
      <c r="H26" s="14" t="str">
        <f t="shared" si="8"/>
        <v>0</v>
      </c>
    </row>
    <row r="27" spans="1:10" x14ac:dyDescent="0.35">
      <c r="A27" s="43" t="s">
        <v>215</v>
      </c>
      <c r="B27" t="s">
        <v>14</v>
      </c>
      <c r="C27">
        <v>0</v>
      </c>
      <c r="D27" s="22">
        <v>15446</v>
      </c>
      <c r="E27" s="15">
        <f t="shared" si="5"/>
        <v>0</v>
      </c>
      <c r="F27" s="16">
        <f t="shared" si="7"/>
        <v>0</v>
      </c>
      <c r="G27" s="3">
        <f t="shared" si="6"/>
        <v>0</v>
      </c>
      <c r="H27" s="14" t="str">
        <f t="shared" si="8"/>
        <v>0</v>
      </c>
    </row>
    <row r="28" spans="1:10" x14ac:dyDescent="0.35">
      <c r="A28" s="43" t="s">
        <v>216</v>
      </c>
      <c r="B28" t="s">
        <v>14</v>
      </c>
      <c r="C28">
        <v>0</v>
      </c>
      <c r="D28" s="22">
        <v>15446</v>
      </c>
      <c r="E28" s="15">
        <f t="shared" si="5"/>
        <v>0</v>
      </c>
      <c r="F28" s="16">
        <f t="shared" si="7"/>
        <v>0</v>
      </c>
      <c r="G28" s="3">
        <f t="shared" si="6"/>
        <v>0</v>
      </c>
      <c r="H28" s="14" t="str">
        <f t="shared" si="8"/>
        <v>0</v>
      </c>
    </row>
    <row r="29" spans="1:10" x14ac:dyDescent="0.35">
      <c r="C29" s="20"/>
      <c r="E29" s="2"/>
      <c r="F29" s="16"/>
      <c r="G29" s="2"/>
      <c r="H29" s="18"/>
    </row>
    <row r="30" spans="1:10" x14ac:dyDescent="0.35">
      <c r="H30" s="19"/>
    </row>
  </sheetData>
  <sheetProtection algorithmName="SHA-512" hashValue="LFD+K+pEWC4brpxdejTL5tiOUKb6gVbc2P5Z1/59iX56RRhUcLHEHstcrt64/gZuWs61a15bzBqhyqrPAyFNzQ==" saltValue="R7iNKtQ//xteNp7QIIUn1w==" spinCount="100000"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B267F-3F5C-41E1-8F25-971A15CCA2B3}">
  <dimension ref="A1:AD20"/>
  <sheetViews>
    <sheetView workbookViewId="0">
      <selection activeCell="E17" sqref="E17"/>
    </sheetView>
  </sheetViews>
  <sheetFormatPr defaultRowHeight="14.5" x14ac:dyDescent="0.35"/>
  <cols>
    <col min="1" max="1" width="18.36328125" customWidth="1"/>
    <col min="2" max="2" width="17.90625" bestFit="1" customWidth="1"/>
    <col min="3" max="7" width="15.90625" customWidth="1"/>
  </cols>
  <sheetData>
    <row r="1" spans="1:30" x14ac:dyDescent="0.35">
      <c r="A1" s="1" t="s">
        <v>177</v>
      </c>
    </row>
    <row r="3" spans="1:30" ht="12.75" customHeight="1" x14ac:dyDescent="0.35">
      <c r="A3" s="35" t="s">
        <v>54</v>
      </c>
      <c r="B3" s="35" t="s">
        <v>55</v>
      </c>
      <c r="C3" s="35" t="s">
        <v>56</v>
      </c>
      <c r="D3" s="35" t="s">
        <v>57</v>
      </c>
      <c r="E3" s="35" t="s">
        <v>58</v>
      </c>
      <c r="F3" s="35" t="s">
        <v>59</v>
      </c>
      <c r="G3" s="35" t="s">
        <v>60</v>
      </c>
      <c r="H3" s="35" t="s">
        <v>61</v>
      </c>
      <c r="I3" s="35" t="s">
        <v>62</v>
      </c>
      <c r="J3" s="35" t="s">
        <v>63</v>
      </c>
      <c r="K3" s="35" t="s">
        <v>64</v>
      </c>
      <c r="L3" s="35" t="s">
        <v>65</v>
      </c>
      <c r="M3" s="35" t="s">
        <v>66</v>
      </c>
      <c r="N3" s="35" t="s">
        <v>67</v>
      </c>
      <c r="O3" s="35" t="s">
        <v>68</v>
      </c>
      <c r="P3" s="35" t="s">
        <v>69</v>
      </c>
      <c r="Q3" s="35" t="s">
        <v>70</v>
      </c>
      <c r="R3" s="35" t="s">
        <v>71</v>
      </c>
      <c r="S3" s="35" t="s">
        <v>72</v>
      </c>
      <c r="T3" s="35" t="s">
        <v>73</v>
      </c>
      <c r="U3" s="35" t="s">
        <v>74</v>
      </c>
      <c r="V3" s="35" t="s">
        <v>75</v>
      </c>
      <c r="W3" s="35" t="s">
        <v>76</v>
      </c>
      <c r="X3" s="35" t="s">
        <v>77</v>
      </c>
      <c r="Y3" s="35" t="s">
        <v>78</v>
      </c>
      <c r="Z3" s="35" t="s">
        <v>79</v>
      </c>
      <c r="AA3" s="35" t="s">
        <v>80</v>
      </c>
      <c r="AB3" s="35" t="s">
        <v>81</v>
      </c>
      <c r="AC3" s="35" t="s">
        <v>82</v>
      </c>
      <c r="AD3" s="35" t="s">
        <v>83</v>
      </c>
    </row>
    <row r="4" spans="1:30" x14ac:dyDescent="0.35">
      <c r="A4" t="s">
        <v>84</v>
      </c>
      <c r="B4" s="43" t="s">
        <v>210</v>
      </c>
      <c r="C4" t="s">
        <v>30</v>
      </c>
      <c r="D4" t="s">
        <v>85</v>
      </c>
      <c r="E4" t="s">
        <v>28</v>
      </c>
      <c r="F4" t="s">
        <v>86</v>
      </c>
      <c r="G4" t="s">
        <v>85</v>
      </c>
      <c r="H4" t="s">
        <v>28</v>
      </c>
      <c r="I4" t="s">
        <v>87</v>
      </c>
      <c r="J4" t="s">
        <v>88</v>
      </c>
      <c r="K4" t="s">
        <v>39</v>
      </c>
      <c r="L4" t="s">
        <v>89</v>
      </c>
      <c r="M4" t="s">
        <v>39</v>
      </c>
      <c r="N4" t="s">
        <v>90</v>
      </c>
      <c r="O4" t="s">
        <v>28</v>
      </c>
      <c r="P4" t="s">
        <v>28</v>
      </c>
      <c r="Q4" t="s">
        <v>28</v>
      </c>
      <c r="R4" t="s">
        <v>91</v>
      </c>
      <c r="S4" t="s">
        <v>91</v>
      </c>
      <c r="T4" t="s">
        <v>28</v>
      </c>
      <c r="U4" t="s">
        <v>28</v>
      </c>
      <c r="V4" t="s">
        <v>39</v>
      </c>
      <c r="W4" t="s">
        <v>28</v>
      </c>
      <c r="X4" t="s">
        <v>28</v>
      </c>
      <c r="Y4" t="s">
        <v>28</v>
      </c>
      <c r="Z4" t="s">
        <v>28</v>
      </c>
      <c r="AA4" t="s">
        <v>28</v>
      </c>
      <c r="AB4" t="s">
        <v>28</v>
      </c>
    </row>
    <row r="5" spans="1:30" x14ac:dyDescent="0.35">
      <c r="A5" t="s">
        <v>84</v>
      </c>
      <c r="B5" s="43" t="s">
        <v>201</v>
      </c>
      <c r="C5" t="s">
        <v>21</v>
      </c>
      <c r="D5" t="s">
        <v>85</v>
      </c>
      <c r="E5" t="s">
        <v>92</v>
      </c>
      <c r="F5" t="s">
        <v>93</v>
      </c>
      <c r="G5" t="s">
        <v>85</v>
      </c>
      <c r="H5" t="s">
        <v>94</v>
      </c>
      <c r="I5" t="s">
        <v>95</v>
      </c>
      <c r="J5" t="s">
        <v>36</v>
      </c>
      <c r="K5" t="s">
        <v>96</v>
      </c>
      <c r="L5" t="s">
        <v>97</v>
      </c>
      <c r="M5" t="s">
        <v>98</v>
      </c>
      <c r="N5" t="s">
        <v>99</v>
      </c>
      <c r="O5" t="s">
        <v>28</v>
      </c>
      <c r="P5" t="s">
        <v>27</v>
      </c>
      <c r="Q5" t="s">
        <v>100</v>
      </c>
      <c r="R5" t="s">
        <v>101</v>
      </c>
      <c r="S5" t="s">
        <v>102</v>
      </c>
      <c r="T5" t="s">
        <v>103</v>
      </c>
      <c r="U5" t="s">
        <v>104</v>
      </c>
      <c r="V5" t="s">
        <v>105</v>
      </c>
      <c r="W5" t="s">
        <v>28</v>
      </c>
      <c r="X5" t="s">
        <v>39</v>
      </c>
      <c r="Y5" t="s">
        <v>103</v>
      </c>
      <c r="Z5" t="s">
        <v>30</v>
      </c>
      <c r="AA5" t="s">
        <v>106</v>
      </c>
      <c r="AB5" t="s">
        <v>107</v>
      </c>
    </row>
    <row r="6" spans="1:30" x14ac:dyDescent="0.35">
      <c r="A6" t="s">
        <v>84</v>
      </c>
      <c r="B6" s="43" t="s">
        <v>205</v>
      </c>
      <c r="C6" t="s">
        <v>25</v>
      </c>
      <c r="D6" t="s">
        <v>85</v>
      </c>
      <c r="E6" t="s">
        <v>108</v>
      </c>
      <c r="F6" t="s">
        <v>109</v>
      </c>
      <c r="G6" t="s">
        <v>85</v>
      </c>
      <c r="H6" t="s">
        <v>110</v>
      </c>
      <c r="I6" t="s">
        <v>111</v>
      </c>
      <c r="J6" t="s">
        <v>112</v>
      </c>
      <c r="K6" t="s">
        <v>40</v>
      </c>
      <c r="L6" t="s">
        <v>113</v>
      </c>
      <c r="M6" t="s">
        <v>29</v>
      </c>
      <c r="N6" t="s">
        <v>91</v>
      </c>
      <c r="O6" t="s">
        <v>28</v>
      </c>
      <c r="P6" t="s">
        <v>28</v>
      </c>
      <c r="Q6" t="s">
        <v>114</v>
      </c>
      <c r="R6" t="s">
        <v>34</v>
      </c>
      <c r="S6" t="s">
        <v>91</v>
      </c>
      <c r="T6" t="s">
        <v>90</v>
      </c>
      <c r="U6" t="s">
        <v>115</v>
      </c>
      <c r="V6" t="s">
        <v>116</v>
      </c>
      <c r="W6" t="s">
        <v>28</v>
      </c>
      <c r="X6" t="s">
        <v>28</v>
      </c>
      <c r="Y6" t="s">
        <v>117</v>
      </c>
      <c r="Z6" t="s">
        <v>28</v>
      </c>
      <c r="AA6" t="s">
        <v>118</v>
      </c>
      <c r="AB6" t="s">
        <v>91</v>
      </c>
    </row>
    <row r="7" spans="1:30" x14ac:dyDescent="0.35">
      <c r="A7" t="s">
        <v>84</v>
      </c>
      <c r="B7" s="43" t="s">
        <v>202</v>
      </c>
      <c r="C7" t="s">
        <v>22</v>
      </c>
      <c r="D7" t="s">
        <v>85</v>
      </c>
      <c r="E7" t="s">
        <v>85</v>
      </c>
      <c r="F7" t="s">
        <v>119</v>
      </c>
      <c r="G7" t="s">
        <v>85</v>
      </c>
      <c r="H7" t="s">
        <v>85</v>
      </c>
      <c r="I7" t="s">
        <v>30</v>
      </c>
      <c r="J7" t="s">
        <v>120</v>
      </c>
      <c r="K7" t="s">
        <v>23</v>
      </c>
      <c r="L7" t="s">
        <v>121</v>
      </c>
      <c r="M7" t="s">
        <v>39</v>
      </c>
      <c r="N7" t="s">
        <v>28</v>
      </c>
      <c r="O7" t="s">
        <v>28</v>
      </c>
      <c r="P7" t="s">
        <v>28</v>
      </c>
      <c r="Q7" t="s">
        <v>87</v>
      </c>
      <c r="R7" t="s">
        <v>107</v>
      </c>
      <c r="S7" t="s">
        <v>91</v>
      </c>
      <c r="T7" t="s">
        <v>28</v>
      </c>
      <c r="U7" t="s">
        <v>118</v>
      </c>
      <c r="V7" t="s">
        <v>87</v>
      </c>
      <c r="W7" t="s">
        <v>28</v>
      </c>
      <c r="X7" t="s">
        <v>28</v>
      </c>
      <c r="Y7" t="s">
        <v>39</v>
      </c>
      <c r="Z7" t="s">
        <v>28</v>
      </c>
      <c r="AA7" t="s">
        <v>107</v>
      </c>
      <c r="AB7" t="s">
        <v>39</v>
      </c>
    </row>
    <row r="8" spans="1:30" x14ac:dyDescent="0.35">
      <c r="A8" t="s">
        <v>84</v>
      </c>
      <c r="B8" s="43" t="s">
        <v>211</v>
      </c>
      <c r="C8" t="s">
        <v>28</v>
      </c>
      <c r="D8" t="s">
        <v>28</v>
      </c>
      <c r="E8" t="s">
        <v>28</v>
      </c>
      <c r="F8" t="s">
        <v>28</v>
      </c>
      <c r="G8" t="s">
        <v>28</v>
      </c>
      <c r="H8" t="s">
        <v>28</v>
      </c>
      <c r="I8" t="s">
        <v>28</v>
      </c>
      <c r="J8" t="s">
        <v>28</v>
      </c>
      <c r="K8" t="s">
        <v>28</v>
      </c>
      <c r="L8" t="s">
        <v>28</v>
      </c>
      <c r="M8" t="s">
        <v>28</v>
      </c>
      <c r="N8" t="s">
        <v>28</v>
      </c>
      <c r="O8" t="s">
        <v>28</v>
      </c>
      <c r="P8" t="s">
        <v>28</v>
      </c>
      <c r="Q8" t="s">
        <v>28</v>
      </c>
      <c r="R8" t="s">
        <v>28</v>
      </c>
      <c r="S8" t="s">
        <v>28</v>
      </c>
      <c r="T8" t="s">
        <v>28</v>
      </c>
      <c r="U8" t="s">
        <v>28</v>
      </c>
      <c r="V8" t="s">
        <v>28</v>
      </c>
      <c r="W8" t="s">
        <v>28</v>
      </c>
      <c r="X8" t="s">
        <v>28</v>
      </c>
      <c r="Y8" t="s">
        <v>28</v>
      </c>
      <c r="Z8" t="s">
        <v>28</v>
      </c>
      <c r="AA8" t="s">
        <v>28</v>
      </c>
      <c r="AB8" t="s">
        <v>28</v>
      </c>
    </row>
    <row r="9" spans="1:30" x14ac:dyDescent="0.35">
      <c r="A9" t="s">
        <v>84</v>
      </c>
      <c r="B9" s="43" t="s">
        <v>203</v>
      </c>
      <c r="C9" t="s">
        <v>23</v>
      </c>
      <c r="D9" t="s">
        <v>85</v>
      </c>
      <c r="E9" t="s">
        <v>85</v>
      </c>
      <c r="F9" t="s">
        <v>122</v>
      </c>
      <c r="G9" t="s">
        <v>85</v>
      </c>
      <c r="H9" t="s">
        <v>85</v>
      </c>
      <c r="I9" t="s">
        <v>28</v>
      </c>
      <c r="J9" t="s">
        <v>28</v>
      </c>
      <c r="K9" t="s">
        <v>28</v>
      </c>
      <c r="L9" t="s">
        <v>28</v>
      </c>
      <c r="M9" t="s">
        <v>28</v>
      </c>
      <c r="N9" t="s">
        <v>28</v>
      </c>
      <c r="O9" t="s">
        <v>28</v>
      </c>
      <c r="P9" t="s">
        <v>28</v>
      </c>
      <c r="Q9" t="s">
        <v>28</v>
      </c>
      <c r="R9" t="s">
        <v>28</v>
      </c>
      <c r="S9" t="s">
        <v>28</v>
      </c>
      <c r="T9" t="s">
        <v>28</v>
      </c>
      <c r="U9" t="s">
        <v>123</v>
      </c>
      <c r="V9" t="s">
        <v>87</v>
      </c>
      <c r="W9" t="s">
        <v>28</v>
      </c>
      <c r="X9" t="s">
        <v>28</v>
      </c>
      <c r="Y9" t="s">
        <v>91</v>
      </c>
      <c r="Z9" t="s">
        <v>28</v>
      </c>
      <c r="AA9" t="s">
        <v>28</v>
      </c>
      <c r="AB9" t="s">
        <v>28</v>
      </c>
    </row>
    <row r="10" spans="1:30" x14ac:dyDescent="0.35">
      <c r="A10" t="s">
        <v>84</v>
      </c>
      <c r="B10" s="43" t="s">
        <v>206</v>
      </c>
      <c r="C10" t="s">
        <v>26</v>
      </c>
      <c r="D10" t="s">
        <v>85</v>
      </c>
      <c r="E10" t="s">
        <v>85</v>
      </c>
      <c r="F10" t="s">
        <v>124</v>
      </c>
      <c r="G10" t="s">
        <v>85</v>
      </c>
      <c r="H10" t="s">
        <v>85</v>
      </c>
      <c r="I10" t="s">
        <v>125</v>
      </c>
      <c r="J10" t="s">
        <v>25</v>
      </c>
      <c r="K10" t="s">
        <v>91</v>
      </c>
      <c r="L10" t="s">
        <v>39</v>
      </c>
      <c r="M10" t="s">
        <v>126</v>
      </c>
      <c r="N10" t="s">
        <v>127</v>
      </c>
      <c r="O10" t="s">
        <v>28</v>
      </c>
      <c r="P10" t="s">
        <v>28</v>
      </c>
      <c r="Q10" t="s">
        <v>120</v>
      </c>
      <c r="R10" t="s">
        <v>128</v>
      </c>
      <c r="S10" t="s">
        <v>129</v>
      </c>
      <c r="T10" t="s">
        <v>91</v>
      </c>
      <c r="U10" t="s">
        <v>39</v>
      </c>
      <c r="V10" t="s">
        <v>39</v>
      </c>
      <c r="W10" t="s">
        <v>28</v>
      </c>
      <c r="X10" t="s">
        <v>28</v>
      </c>
      <c r="Y10" t="s">
        <v>28</v>
      </c>
      <c r="Z10" t="s">
        <v>28</v>
      </c>
      <c r="AA10" t="s">
        <v>28</v>
      </c>
      <c r="AB10" t="s">
        <v>28</v>
      </c>
    </row>
    <row r="11" spans="1:30" x14ac:dyDescent="0.35">
      <c r="A11" t="s">
        <v>84</v>
      </c>
      <c r="B11" s="43" t="s">
        <v>212</v>
      </c>
      <c r="C11" t="s">
        <v>31</v>
      </c>
      <c r="D11" t="s">
        <v>85</v>
      </c>
      <c r="E11" t="s">
        <v>85</v>
      </c>
      <c r="F11" t="s">
        <v>130</v>
      </c>
      <c r="G11" t="s">
        <v>85</v>
      </c>
      <c r="H11" t="s">
        <v>85</v>
      </c>
      <c r="I11" t="s">
        <v>131</v>
      </c>
      <c r="J11" t="s">
        <v>25</v>
      </c>
      <c r="K11" t="s">
        <v>107</v>
      </c>
      <c r="L11" t="s">
        <v>39</v>
      </c>
      <c r="M11" t="s">
        <v>132</v>
      </c>
      <c r="N11" t="s">
        <v>133</v>
      </c>
      <c r="O11" t="s">
        <v>28</v>
      </c>
      <c r="P11" t="s">
        <v>28</v>
      </c>
      <c r="Q11" t="s">
        <v>28</v>
      </c>
      <c r="R11" t="s">
        <v>134</v>
      </c>
      <c r="S11" t="s">
        <v>135</v>
      </c>
      <c r="T11" t="s">
        <v>91</v>
      </c>
      <c r="U11" t="s">
        <v>91</v>
      </c>
      <c r="V11" t="s">
        <v>39</v>
      </c>
      <c r="W11" t="s">
        <v>28</v>
      </c>
      <c r="X11" t="s">
        <v>28</v>
      </c>
      <c r="Y11" t="s">
        <v>28</v>
      </c>
      <c r="Z11" t="s">
        <v>28</v>
      </c>
      <c r="AA11" t="s">
        <v>28</v>
      </c>
      <c r="AB11" t="s">
        <v>28</v>
      </c>
    </row>
    <row r="12" spans="1:30" x14ac:dyDescent="0.35">
      <c r="A12" t="s">
        <v>84</v>
      </c>
      <c r="B12" s="43" t="s">
        <v>213</v>
      </c>
      <c r="C12" t="s">
        <v>32</v>
      </c>
      <c r="D12" t="s">
        <v>85</v>
      </c>
      <c r="E12" t="s">
        <v>85</v>
      </c>
      <c r="F12" t="s">
        <v>32</v>
      </c>
      <c r="G12" t="s">
        <v>85</v>
      </c>
      <c r="H12" t="s">
        <v>85</v>
      </c>
      <c r="I12" t="s">
        <v>32</v>
      </c>
      <c r="J12" t="s">
        <v>85</v>
      </c>
      <c r="K12" t="s">
        <v>28</v>
      </c>
      <c r="L12" t="s">
        <v>28</v>
      </c>
      <c r="M12" t="s">
        <v>123</v>
      </c>
      <c r="N12" t="s">
        <v>136</v>
      </c>
      <c r="O12" t="s">
        <v>28</v>
      </c>
      <c r="P12" t="s">
        <v>28</v>
      </c>
      <c r="Q12" t="s">
        <v>24</v>
      </c>
      <c r="R12" t="s">
        <v>137</v>
      </c>
      <c r="S12" t="s">
        <v>29</v>
      </c>
      <c r="T12" t="s">
        <v>28</v>
      </c>
      <c r="U12" t="s">
        <v>28</v>
      </c>
      <c r="V12" t="s">
        <v>28</v>
      </c>
      <c r="W12" t="s">
        <v>28</v>
      </c>
      <c r="X12" t="s">
        <v>28</v>
      </c>
      <c r="Y12" t="s">
        <v>28</v>
      </c>
      <c r="Z12" t="s">
        <v>28</v>
      </c>
      <c r="AA12" t="s">
        <v>28</v>
      </c>
      <c r="AB12" t="s">
        <v>28</v>
      </c>
    </row>
    <row r="13" spans="1:30" x14ac:dyDescent="0.35">
      <c r="A13" t="s">
        <v>84</v>
      </c>
      <c r="B13" s="43" t="s">
        <v>204</v>
      </c>
      <c r="C13" t="s">
        <v>24</v>
      </c>
      <c r="D13" t="s">
        <v>85</v>
      </c>
      <c r="E13" t="s">
        <v>85</v>
      </c>
      <c r="F13" t="s">
        <v>138</v>
      </c>
      <c r="G13" t="s">
        <v>85</v>
      </c>
      <c r="H13" t="s">
        <v>85</v>
      </c>
      <c r="I13" t="s">
        <v>34</v>
      </c>
      <c r="J13" t="s">
        <v>114</v>
      </c>
      <c r="K13" t="s">
        <v>30</v>
      </c>
      <c r="L13" t="s">
        <v>139</v>
      </c>
      <c r="M13" t="s">
        <v>91</v>
      </c>
      <c r="N13" t="s">
        <v>90</v>
      </c>
      <c r="O13" t="s">
        <v>28</v>
      </c>
      <c r="P13" t="s">
        <v>28</v>
      </c>
      <c r="Q13" t="s">
        <v>91</v>
      </c>
      <c r="R13" t="s">
        <v>91</v>
      </c>
      <c r="S13" t="s">
        <v>28</v>
      </c>
      <c r="T13" t="s">
        <v>28</v>
      </c>
      <c r="U13" t="s">
        <v>91</v>
      </c>
      <c r="V13" t="s">
        <v>140</v>
      </c>
      <c r="W13" t="s">
        <v>28</v>
      </c>
      <c r="X13" t="s">
        <v>28</v>
      </c>
      <c r="Y13" t="s">
        <v>39</v>
      </c>
      <c r="Z13" t="s">
        <v>28</v>
      </c>
      <c r="AA13" t="s">
        <v>28</v>
      </c>
      <c r="AB13" t="s">
        <v>28</v>
      </c>
    </row>
    <row r="14" spans="1:30" x14ac:dyDescent="0.35">
      <c r="A14" t="s">
        <v>84</v>
      </c>
      <c r="B14" s="43" t="s">
        <v>207</v>
      </c>
      <c r="C14" t="s">
        <v>27</v>
      </c>
      <c r="D14" t="s">
        <v>85</v>
      </c>
      <c r="E14" t="s">
        <v>28</v>
      </c>
      <c r="F14" t="s">
        <v>141</v>
      </c>
      <c r="G14" t="s">
        <v>85</v>
      </c>
      <c r="H14" t="s">
        <v>28</v>
      </c>
      <c r="I14" t="s">
        <v>90</v>
      </c>
      <c r="J14" t="s">
        <v>85</v>
      </c>
      <c r="K14" t="s">
        <v>139</v>
      </c>
      <c r="L14" t="s">
        <v>85</v>
      </c>
      <c r="M14" t="s">
        <v>39</v>
      </c>
      <c r="N14" t="s">
        <v>28</v>
      </c>
      <c r="O14" t="s">
        <v>28</v>
      </c>
      <c r="P14" t="s">
        <v>107</v>
      </c>
      <c r="Q14" t="s">
        <v>39</v>
      </c>
      <c r="R14" t="s">
        <v>91</v>
      </c>
      <c r="S14" t="s">
        <v>91</v>
      </c>
      <c r="T14" t="s">
        <v>28</v>
      </c>
      <c r="U14" t="s">
        <v>142</v>
      </c>
      <c r="V14" t="s">
        <v>28</v>
      </c>
      <c r="W14" t="s">
        <v>28</v>
      </c>
      <c r="X14" t="s">
        <v>28</v>
      </c>
      <c r="Y14" t="s">
        <v>91</v>
      </c>
      <c r="Z14" t="s">
        <v>28</v>
      </c>
      <c r="AA14" t="s">
        <v>34</v>
      </c>
      <c r="AB14" t="s">
        <v>28</v>
      </c>
    </row>
    <row r="15" spans="1:30" x14ac:dyDescent="0.35">
      <c r="A15" t="s">
        <v>84</v>
      </c>
      <c r="B15" s="43" t="s">
        <v>208</v>
      </c>
      <c r="C15" t="s">
        <v>28</v>
      </c>
      <c r="D15" t="s">
        <v>28</v>
      </c>
      <c r="E15" t="s">
        <v>28</v>
      </c>
      <c r="F15" t="s">
        <v>28</v>
      </c>
      <c r="G15" t="s">
        <v>28</v>
      </c>
      <c r="H15" t="s">
        <v>28</v>
      </c>
      <c r="I15" t="s">
        <v>28</v>
      </c>
      <c r="J15" t="s">
        <v>28</v>
      </c>
      <c r="K15" t="s">
        <v>28</v>
      </c>
      <c r="L15" t="s">
        <v>28</v>
      </c>
      <c r="M15" t="s">
        <v>28</v>
      </c>
      <c r="N15" t="s">
        <v>28</v>
      </c>
      <c r="O15" t="s">
        <v>28</v>
      </c>
      <c r="P15" t="s">
        <v>28</v>
      </c>
      <c r="Q15" t="s">
        <v>28</v>
      </c>
      <c r="R15" t="s">
        <v>28</v>
      </c>
      <c r="S15" t="s">
        <v>28</v>
      </c>
      <c r="T15" t="s">
        <v>28</v>
      </c>
      <c r="U15" t="s">
        <v>28</v>
      </c>
      <c r="V15" t="s">
        <v>28</v>
      </c>
      <c r="W15" t="s">
        <v>28</v>
      </c>
      <c r="X15" t="s">
        <v>28</v>
      </c>
      <c r="Y15" t="s">
        <v>28</v>
      </c>
      <c r="Z15" t="s">
        <v>28</v>
      </c>
      <c r="AA15" t="s">
        <v>28</v>
      </c>
      <c r="AB15" t="s">
        <v>28</v>
      </c>
    </row>
    <row r="16" spans="1:30" x14ac:dyDescent="0.35">
      <c r="A16" t="s">
        <v>84</v>
      </c>
      <c r="B16" s="43" t="s">
        <v>214</v>
      </c>
      <c r="C16" t="s">
        <v>28</v>
      </c>
      <c r="D16" t="s">
        <v>28</v>
      </c>
      <c r="E16" t="s">
        <v>28</v>
      </c>
      <c r="F16" t="s">
        <v>28</v>
      </c>
      <c r="G16" t="s">
        <v>28</v>
      </c>
      <c r="H16" t="s">
        <v>28</v>
      </c>
      <c r="I16" t="s">
        <v>28</v>
      </c>
      <c r="J16" t="s">
        <v>28</v>
      </c>
      <c r="K16" t="s">
        <v>28</v>
      </c>
      <c r="L16" t="s">
        <v>28</v>
      </c>
      <c r="M16" t="s">
        <v>28</v>
      </c>
      <c r="N16" t="s">
        <v>28</v>
      </c>
      <c r="O16" t="s">
        <v>28</v>
      </c>
      <c r="P16" t="s">
        <v>28</v>
      </c>
      <c r="Q16" t="s">
        <v>28</v>
      </c>
      <c r="R16" t="s">
        <v>28</v>
      </c>
      <c r="S16" t="s">
        <v>28</v>
      </c>
      <c r="T16" t="s">
        <v>28</v>
      </c>
      <c r="U16" t="s">
        <v>28</v>
      </c>
      <c r="V16" t="s">
        <v>28</v>
      </c>
      <c r="W16" t="s">
        <v>28</v>
      </c>
      <c r="X16" t="s">
        <v>28</v>
      </c>
      <c r="Y16" t="s">
        <v>28</v>
      </c>
      <c r="Z16" t="s">
        <v>28</v>
      </c>
      <c r="AA16" t="s">
        <v>28</v>
      </c>
      <c r="AB16" t="s">
        <v>28</v>
      </c>
    </row>
    <row r="17" spans="1:28" x14ac:dyDescent="0.35">
      <c r="A17" t="s">
        <v>84</v>
      </c>
      <c r="B17" s="43" t="s">
        <v>209</v>
      </c>
      <c r="C17" t="s">
        <v>29</v>
      </c>
      <c r="D17" t="s">
        <v>85</v>
      </c>
      <c r="E17" t="s">
        <v>28</v>
      </c>
      <c r="F17" t="s">
        <v>143</v>
      </c>
      <c r="G17" t="s">
        <v>85</v>
      </c>
      <c r="H17" t="s">
        <v>28</v>
      </c>
      <c r="I17" t="s">
        <v>29</v>
      </c>
      <c r="J17" t="s">
        <v>85</v>
      </c>
      <c r="K17" t="s">
        <v>28</v>
      </c>
      <c r="L17" t="s">
        <v>28</v>
      </c>
      <c r="M17" t="s">
        <v>107</v>
      </c>
      <c r="N17" t="s">
        <v>90</v>
      </c>
      <c r="O17" t="s">
        <v>28</v>
      </c>
      <c r="P17" t="s">
        <v>28</v>
      </c>
      <c r="Q17" t="s">
        <v>28</v>
      </c>
      <c r="R17" t="s">
        <v>140</v>
      </c>
      <c r="S17" t="s">
        <v>28</v>
      </c>
      <c r="T17" t="s">
        <v>39</v>
      </c>
      <c r="U17" t="s">
        <v>28</v>
      </c>
      <c r="V17" t="s">
        <v>28</v>
      </c>
      <c r="W17" t="s">
        <v>28</v>
      </c>
      <c r="X17" t="s">
        <v>28</v>
      </c>
      <c r="Y17" t="s">
        <v>28</v>
      </c>
      <c r="Z17" t="s">
        <v>28</v>
      </c>
      <c r="AA17" t="s">
        <v>28</v>
      </c>
      <c r="AB17" t="s">
        <v>28</v>
      </c>
    </row>
    <row r="18" spans="1:28" x14ac:dyDescent="0.35">
      <c r="A18" t="s">
        <v>84</v>
      </c>
      <c r="B18" s="43" t="s">
        <v>215</v>
      </c>
    </row>
    <row r="19" spans="1:28" x14ac:dyDescent="0.35">
      <c r="A19" t="s">
        <v>84</v>
      </c>
      <c r="B19" s="43" t="s">
        <v>216</v>
      </c>
    </row>
    <row r="20" spans="1:28" ht="12.75" customHeight="1" x14ac:dyDescent="0.35"/>
  </sheetData>
  <sheetProtection algorithmName="SHA-512" hashValue="aJEa5v/IciWv1enA2+YnXGyTx+G4HTtWuzjFvc3G174g9ys6Q7a8h/twG0pKKwxAIt6AyzlL2AY+iVqivojcgg==" saltValue="m6hZdavE/ofKYFVCM01vS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47CCF-10DE-4A02-AD1D-4555896CF222}">
  <dimension ref="A1:AD17"/>
  <sheetViews>
    <sheetView workbookViewId="0">
      <selection sqref="A1:XFD1"/>
    </sheetView>
  </sheetViews>
  <sheetFormatPr defaultRowHeight="14.5" x14ac:dyDescent="0.35"/>
  <cols>
    <col min="1" max="1" width="19" bestFit="1" customWidth="1"/>
    <col min="2" max="2" width="17.90625" bestFit="1" customWidth="1"/>
  </cols>
  <sheetData>
    <row r="1" spans="1:30" ht="12.75" customHeight="1" x14ac:dyDescent="0.35">
      <c r="A1" s="35" t="s">
        <v>54</v>
      </c>
      <c r="B1" s="35" t="s">
        <v>55</v>
      </c>
      <c r="C1" s="35" t="s">
        <v>144</v>
      </c>
      <c r="D1" s="35" t="s">
        <v>57</v>
      </c>
      <c r="E1" s="35" t="s">
        <v>145</v>
      </c>
      <c r="F1" s="35" t="s">
        <v>59</v>
      </c>
      <c r="G1" s="35" t="s">
        <v>146</v>
      </c>
      <c r="H1" s="35" t="s">
        <v>61</v>
      </c>
      <c r="I1" s="35" t="s">
        <v>147</v>
      </c>
      <c r="J1" s="35" t="s">
        <v>63</v>
      </c>
      <c r="K1" s="35" t="s">
        <v>64</v>
      </c>
      <c r="L1" s="35" t="s">
        <v>65</v>
      </c>
      <c r="M1" s="35" t="s">
        <v>66</v>
      </c>
      <c r="N1" s="35" t="s">
        <v>67</v>
      </c>
      <c r="O1" s="35" t="s">
        <v>68</v>
      </c>
      <c r="P1" s="35" t="s">
        <v>69</v>
      </c>
      <c r="Q1" s="35" t="s">
        <v>70</v>
      </c>
      <c r="R1" s="35" t="s">
        <v>71</v>
      </c>
      <c r="S1" s="35" t="s">
        <v>72</v>
      </c>
      <c r="T1" s="35" t="s">
        <v>73</v>
      </c>
      <c r="U1" s="35" t="s">
        <v>74</v>
      </c>
      <c r="V1" s="35" t="s">
        <v>75</v>
      </c>
      <c r="W1" s="35" t="s">
        <v>76</v>
      </c>
      <c r="X1" s="35" t="s">
        <v>77</v>
      </c>
      <c r="Y1" s="35" t="s">
        <v>78</v>
      </c>
      <c r="Z1" s="35" t="s">
        <v>79</v>
      </c>
      <c r="AA1" s="35" t="s">
        <v>80</v>
      </c>
      <c r="AB1" s="35" t="s">
        <v>81</v>
      </c>
      <c r="AC1" s="35" t="s">
        <v>82</v>
      </c>
      <c r="AD1" s="35" t="s">
        <v>83</v>
      </c>
    </row>
    <row r="2" spans="1:30" x14ac:dyDescent="0.35">
      <c r="A2" t="s">
        <v>84</v>
      </c>
      <c r="B2" s="43" t="s">
        <v>210</v>
      </c>
      <c r="C2" t="s">
        <v>38</v>
      </c>
      <c r="D2" t="s">
        <v>85</v>
      </c>
      <c r="E2" t="s">
        <v>28</v>
      </c>
      <c r="F2" t="s">
        <v>148</v>
      </c>
      <c r="G2" t="s">
        <v>85</v>
      </c>
      <c r="H2" t="s">
        <v>28</v>
      </c>
      <c r="I2" t="s">
        <v>38</v>
      </c>
      <c r="J2" t="s">
        <v>85</v>
      </c>
      <c r="K2" t="s">
        <v>28</v>
      </c>
      <c r="L2" t="s">
        <v>28</v>
      </c>
      <c r="M2" t="s">
        <v>29</v>
      </c>
      <c r="N2" t="s">
        <v>149</v>
      </c>
      <c r="O2" t="s">
        <v>28</v>
      </c>
      <c r="P2" t="s">
        <v>28</v>
      </c>
      <c r="Q2" t="s">
        <v>91</v>
      </c>
      <c r="R2" t="s">
        <v>37</v>
      </c>
      <c r="S2" t="s">
        <v>35</v>
      </c>
      <c r="T2" t="s">
        <v>28</v>
      </c>
      <c r="U2" t="s">
        <v>28</v>
      </c>
      <c r="V2" t="s">
        <v>28</v>
      </c>
      <c r="W2" t="s">
        <v>28</v>
      </c>
      <c r="X2" t="s">
        <v>28</v>
      </c>
      <c r="Y2" t="s">
        <v>28</v>
      </c>
      <c r="Z2" t="s">
        <v>28</v>
      </c>
      <c r="AA2" t="s">
        <v>28</v>
      </c>
      <c r="AB2" t="s">
        <v>28</v>
      </c>
    </row>
    <row r="3" spans="1:30" x14ac:dyDescent="0.35">
      <c r="A3" t="s">
        <v>84</v>
      </c>
      <c r="B3" s="43" t="s">
        <v>201</v>
      </c>
      <c r="C3" t="s">
        <v>33</v>
      </c>
      <c r="D3" t="s">
        <v>85</v>
      </c>
      <c r="E3" t="s">
        <v>28</v>
      </c>
      <c r="F3" t="s">
        <v>150</v>
      </c>
      <c r="G3" t="s">
        <v>85</v>
      </c>
      <c r="H3" t="s">
        <v>28</v>
      </c>
      <c r="I3" t="s">
        <v>151</v>
      </c>
      <c r="J3" t="s">
        <v>152</v>
      </c>
      <c r="K3" t="s">
        <v>153</v>
      </c>
      <c r="L3" t="s">
        <v>22</v>
      </c>
      <c r="M3" t="s">
        <v>154</v>
      </c>
      <c r="N3" t="s">
        <v>155</v>
      </c>
      <c r="O3" t="s">
        <v>28</v>
      </c>
      <c r="P3" t="s">
        <v>156</v>
      </c>
      <c r="Q3" t="s">
        <v>30</v>
      </c>
      <c r="R3" t="s">
        <v>157</v>
      </c>
      <c r="S3" t="s">
        <v>158</v>
      </c>
      <c r="T3" t="s">
        <v>159</v>
      </c>
      <c r="U3" t="s">
        <v>160</v>
      </c>
      <c r="V3" t="s">
        <v>106</v>
      </c>
      <c r="W3" t="s">
        <v>28</v>
      </c>
      <c r="X3" t="s">
        <v>28</v>
      </c>
      <c r="Y3" t="s">
        <v>117</v>
      </c>
      <c r="Z3" t="s">
        <v>28</v>
      </c>
      <c r="AA3" t="s">
        <v>161</v>
      </c>
      <c r="AB3" t="s">
        <v>28</v>
      </c>
    </row>
    <row r="4" spans="1:30" x14ac:dyDescent="0.35">
      <c r="A4" t="s">
        <v>84</v>
      </c>
      <c r="B4" s="43" t="s">
        <v>205</v>
      </c>
      <c r="C4" t="s">
        <v>28</v>
      </c>
      <c r="D4" t="s">
        <v>28</v>
      </c>
      <c r="E4" t="s">
        <v>28</v>
      </c>
      <c r="F4" t="s">
        <v>28</v>
      </c>
      <c r="G4" t="s">
        <v>28</v>
      </c>
      <c r="H4" t="s">
        <v>28</v>
      </c>
      <c r="I4" t="s">
        <v>152</v>
      </c>
      <c r="J4" t="s">
        <v>85</v>
      </c>
      <c r="K4" t="s">
        <v>28</v>
      </c>
      <c r="L4" t="s">
        <v>28</v>
      </c>
      <c r="M4" t="s">
        <v>162</v>
      </c>
      <c r="N4" t="s">
        <v>163</v>
      </c>
      <c r="O4" t="s">
        <v>28</v>
      </c>
      <c r="P4" t="s">
        <v>28</v>
      </c>
      <c r="Q4" t="s">
        <v>28</v>
      </c>
      <c r="R4" t="s">
        <v>152</v>
      </c>
      <c r="S4" t="s">
        <v>28</v>
      </c>
      <c r="T4" t="s">
        <v>28</v>
      </c>
      <c r="U4" t="s">
        <v>28</v>
      </c>
      <c r="V4" t="s">
        <v>28</v>
      </c>
      <c r="W4" t="s">
        <v>28</v>
      </c>
      <c r="X4" t="s">
        <v>28</v>
      </c>
      <c r="Y4" t="s">
        <v>28</v>
      </c>
      <c r="Z4" t="s">
        <v>28</v>
      </c>
      <c r="AA4" t="s">
        <v>28</v>
      </c>
      <c r="AB4" t="s">
        <v>28</v>
      </c>
    </row>
    <row r="5" spans="1:30" x14ac:dyDescent="0.35">
      <c r="A5" t="s">
        <v>84</v>
      </c>
      <c r="B5" s="43" t="s">
        <v>202</v>
      </c>
      <c r="C5" t="s">
        <v>34</v>
      </c>
      <c r="D5" t="s">
        <v>85</v>
      </c>
      <c r="E5" t="s">
        <v>85</v>
      </c>
      <c r="F5" t="s">
        <v>164</v>
      </c>
      <c r="G5" t="s">
        <v>85</v>
      </c>
      <c r="H5" t="s">
        <v>85</v>
      </c>
      <c r="I5" t="s">
        <v>28</v>
      </c>
      <c r="J5" t="s">
        <v>28</v>
      </c>
      <c r="K5" t="s">
        <v>28</v>
      </c>
      <c r="L5" t="s">
        <v>28</v>
      </c>
      <c r="M5" t="s">
        <v>28</v>
      </c>
      <c r="N5" t="s">
        <v>28</v>
      </c>
      <c r="O5" t="s">
        <v>28</v>
      </c>
      <c r="P5" t="s">
        <v>28</v>
      </c>
      <c r="Q5" t="s">
        <v>28</v>
      </c>
      <c r="R5" t="s">
        <v>28</v>
      </c>
      <c r="S5" t="s">
        <v>28</v>
      </c>
      <c r="T5" t="s">
        <v>28</v>
      </c>
      <c r="U5" t="s">
        <v>34</v>
      </c>
      <c r="V5" t="s">
        <v>28</v>
      </c>
      <c r="W5" t="s">
        <v>28</v>
      </c>
      <c r="X5" t="s">
        <v>28</v>
      </c>
      <c r="Y5" t="s">
        <v>28</v>
      </c>
      <c r="Z5" t="s">
        <v>28</v>
      </c>
      <c r="AA5" t="s">
        <v>28</v>
      </c>
      <c r="AB5" t="s">
        <v>28</v>
      </c>
    </row>
    <row r="6" spans="1:30" x14ac:dyDescent="0.35">
      <c r="A6" t="s">
        <v>84</v>
      </c>
      <c r="B6" s="43" t="s">
        <v>211</v>
      </c>
      <c r="C6" t="s">
        <v>28</v>
      </c>
      <c r="D6" t="s">
        <v>28</v>
      </c>
      <c r="E6" t="s">
        <v>28</v>
      </c>
      <c r="F6" t="s">
        <v>28</v>
      </c>
      <c r="G6" t="s">
        <v>28</v>
      </c>
      <c r="H6" t="s">
        <v>28</v>
      </c>
      <c r="I6" t="s">
        <v>28</v>
      </c>
      <c r="J6" t="s">
        <v>28</v>
      </c>
      <c r="K6" t="s">
        <v>28</v>
      </c>
      <c r="L6" t="s">
        <v>28</v>
      </c>
      <c r="M6" t="s">
        <v>28</v>
      </c>
      <c r="N6" t="s">
        <v>28</v>
      </c>
      <c r="O6" t="s">
        <v>28</v>
      </c>
      <c r="P6" t="s">
        <v>28</v>
      </c>
      <c r="Q6" t="s">
        <v>28</v>
      </c>
      <c r="R6" t="s">
        <v>28</v>
      </c>
      <c r="S6" t="s">
        <v>28</v>
      </c>
      <c r="T6" t="s">
        <v>28</v>
      </c>
      <c r="U6" t="s">
        <v>28</v>
      </c>
      <c r="V6" t="s">
        <v>28</v>
      </c>
      <c r="W6" t="s">
        <v>28</v>
      </c>
      <c r="X6" t="s">
        <v>28</v>
      </c>
      <c r="Y6" t="s">
        <v>28</v>
      </c>
      <c r="Z6" t="s">
        <v>28</v>
      </c>
      <c r="AA6" t="s">
        <v>28</v>
      </c>
      <c r="AB6" t="s">
        <v>28</v>
      </c>
    </row>
    <row r="7" spans="1:30" x14ac:dyDescent="0.35">
      <c r="A7" t="s">
        <v>84</v>
      </c>
      <c r="B7" s="43" t="s">
        <v>203</v>
      </c>
      <c r="C7" t="s">
        <v>28</v>
      </c>
      <c r="D7" t="s">
        <v>28</v>
      </c>
      <c r="E7" t="s">
        <v>28</v>
      </c>
      <c r="F7" t="s">
        <v>28</v>
      </c>
      <c r="G7" t="s">
        <v>28</v>
      </c>
      <c r="H7" t="s">
        <v>28</v>
      </c>
      <c r="I7" t="s">
        <v>28</v>
      </c>
      <c r="J7" t="s">
        <v>28</v>
      </c>
      <c r="K7" t="s">
        <v>28</v>
      </c>
      <c r="L7" t="s">
        <v>28</v>
      </c>
      <c r="M7" t="s">
        <v>28</v>
      </c>
      <c r="N7" t="s">
        <v>28</v>
      </c>
      <c r="O7" t="s">
        <v>28</v>
      </c>
      <c r="P7" t="s">
        <v>28</v>
      </c>
      <c r="Q7" t="s">
        <v>28</v>
      </c>
      <c r="R7" t="s">
        <v>28</v>
      </c>
      <c r="S7" t="s">
        <v>28</v>
      </c>
      <c r="T7" t="s">
        <v>28</v>
      </c>
      <c r="U7" t="s">
        <v>28</v>
      </c>
      <c r="V7" t="s">
        <v>28</v>
      </c>
      <c r="W7" t="s">
        <v>28</v>
      </c>
      <c r="X7" t="s">
        <v>28</v>
      </c>
      <c r="Y7" t="s">
        <v>28</v>
      </c>
      <c r="Z7" t="s">
        <v>28</v>
      </c>
      <c r="AA7" t="s">
        <v>28</v>
      </c>
      <c r="AB7" t="s">
        <v>28</v>
      </c>
    </row>
    <row r="8" spans="1:30" x14ac:dyDescent="0.35">
      <c r="A8" t="s">
        <v>84</v>
      </c>
      <c r="B8" s="43" t="s">
        <v>206</v>
      </c>
      <c r="C8" t="s">
        <v>36</v>
      </c>
      <c r="D8" t="s">
        <v>85</v>
      </c>
      <c r="E8" t="s">
        <v>85</v>
      </c>
      <c r="F8" t="s">
        <v>165</v>
      </c>
      <c r="G8" t="s">
        <v>85</v>
      </c>
      <c r="H8" t="s">
        <v>85</v>
      </c>
      <c r="I8" t="s">
        <v>36</v>
      </c>
      <c r="J8" t="s">
        <v>85</v>
      </c>
      <c r="K8" t="s">
        <v>28</v>
      </c>
      <c r="L8" t="s">
        <v>28</v>
      </c>
      <c r="M8" t="s">
        <v>166</v>
      </c>
      <c r="N8" t="s">
        <v>27</v>
      </c>
      <c r="O8" t="s">
        <v>28</v>
      </c>
      <c r="P8" t="s">
        <v>28</v>
      </c>
      <c r="Q8" t="s">
        <v>39</v>
      </c>
      <c r="R8" t="s">
        <v>156</v>
      </c>
      <c r="S8" t="s">
        <v>167</v>
      </c>
      <c r="T8" t="s">
        <v>28</v>
      </c>
      <c r="U8" t="s">
        <v>28</v>
      </c>
      <c r="V8" t="s">
        <v>28</v>
      </c>
      <c r="W8" t="s">
        <v>28</v>
      </c>
      <c r="X8" t="s">
        <v>28</v>
      </c>
      <c r="Y8" t="s">
        <v>28</v>
      </c>
      <c r="Z8" t="s">
        <v>28</v>
      </c>
      <c r="AA8" t="s">
        <v>28</v>
      </c>
      <c r="AB8" t="s">
        <v>28</v>
      </c>
    </row>
    <row r="9" spans="1:30" x14ac:dyDescent="0.35">
      <c r="A9" t="s">
        <v>84</v>
      </c>
      <c r="B9" s="43" t="s">
        <v>212</v>
      </c>
      <c r="C9" t="s">
        <v>39</v>
      </c>
      <c r="D9" t="s">
        <v>85</v>
      </c>
      <c r="E9" t="s">
        <v>85</v>
      </c>
      <c r="F9" t="s">
        <v>168</v>
      </c>
      <c r="G9" t="s">
        <v>85</v>
      </c>
      <c r="H9" t="s">
        <v>85</v>
      </c>
      <c r="I9" t="s">
        <v>39</v>
      </c>
      <c r="J9" t="s">
        <v>85</v>
      </c>
      <c r="K9" t="s">
        <v>28</v>
      </c>
      <c r="L9" t="s">
        <v>28</v>
      </c>
      <c r="M9" t="s">
        <v>39</v>
      </c>
      <c r="N9" t="s">
        <v>28</v>
      </c>
      <c r="O9" t="s">
        <v>28</v>
      </c>
      <c r="P9" t="s">
        <v>28</v>
      </c>
      <c r="Q9" t="s">
        <v>28</v>
      </c>
      <c r="R9" t="s">
        <v>28</v>
      </c>
      <c r="S9" t="s">
        <v>39</v>
      </c>
      <c r="T9" t="s">
        <v>28</v>
      </c>
      <c r="U9" t="s">
        <v>28</v>
      </c>
      <c r="V9" t="s">
        <v>28</v>
      </c>
      <c r="W9" t="s">
        <v>28</v>
      </c>
      <c r="X9" t="s">
        <v>28</v>
      </c>
      <c r="Y9" t="s">
        <v>28</v>
      </c>
      <c r="Z9" t="s">
        <v>28</v>
      </c>
      <c r="AA9" t="s">
        <v>28</v>
      </c>
      <c r="AB9" t="s">
        <v>28</v>
      </c>
    </row>
    <row r="10" spans="1:30" x14ac:dyDescent="0.35">
      <c r="A10" t="s">
        <v>84</v>
      </c>
      <c r="B10" s="43" t="s">
        <v>213</v>
      </c>
      <c r="C10" t="s">
        <v>40</v>
      </c>
      <c r="D10" t="s">
        <v>85</v>
      </c>
      <c r="E10" t="s">
        <v>85</v>
      </c>
      <c r="F10" t="s">
        <v>40</v>
      </c>
      <c r="G10" t="s">
        <v>85</v>
      </c>
      <c r="H10" t="s">
        <v>85</v>
      </c>
      <c r="I10" t="s">
        <v>114</v>
      </c>
      <c r="J10" t="s">
        <v>169</v>
      </c>
      <c r="K10" t="s">
        <v>167</v>
      </c>
      <c r="L10" t="s">
        <v>170</v>
      </c>
      <c r="M10" t="s">
        <v>103</v>
      </c>
      <c r="N10" t="s">
        <v>107</v>
      </c>
      <c r="O10" t="s">
        <v>28</v>
      </c>
      <c r="P10" t="s">
        <v>28</v>
      </c>
      <c r="Q10" t="s">
        <v>39</v>
      </c>
      <c r="R10" t="s">
        <v>142</v>
      </c>
      <c r="S10" t="s">
        <v>166</v>
      </c>
      <c r="T10" t="s">
        <v>30</v>
      </c>
      <c r="U10" t="s">
        <v>171</v>
      </c>
      <c r="V10" t="s">
        <v>91</v>
      </c>
      <c r="W10" t="s">
        <v>28</v>
      </c>
      <c r="X10" t="s">
        <v>28</v>
      </c>
      <c r="Y10" t="s">
        <v>28</v>
      </c>
      <c r="Z10" t="s">
        <v>28</v>
      </c>
      <c r="AA10" t="s">
        <v>28</v>
      </c>
      <c r="AB10" t="s">
        <v>28</v>
      </c>
    </row>
    <row r="11" spans="1:30" x14ac:dyDescent="0.35">
      <c r="A11" t="s">
        <v>84</v>
      </c>
      <c r="B11" s="43" t="s">
        <v>204</v>
      </c>
      <c r="C11" t="s">
        <v>35</v>
      </c>
      <c r="D11" t="s">
        <v>85</v>
      </c>
      <c r="E11" t="s">
        <v>85</v>
      </c>
      <c r="F11" t="s">
        <v>172</v>
      </c>
      <c r="G11" t="s">
        <v>85</v>
      </c>
      <c r="H11" t="s">
        <v>85</v>
      </c>
      <c r="I11" t="s">
        <v>90</v>
      </c>
      <c r="J11" t="s">
        <v>103</v>
      </c>
      <c r="K11" t="s">
        <v>173</v>
      </c>
      <c r="L11" t="s">
        <v>174</v>
      </c>
      <c r="M11" t="s">
        <v>140</v>
      </c>
      <c r="N11" t="s">
        <v>39</v>
      </c>
      <c r="O11" t="s">
        <v>28</v>
      </c>
      <c r="P11" t="s">
        <v>28</v>
      </c>
      <c r="Q11" t="s">
        <v>28</v>
      </c>
      <c r="R11" t="s">
        <v>28</v>
      </c>
      <c r="S11" t="s">
        <v>39</v>
      </c>
      <c r="T11" t="s">
        <v>28</v>
      </c>
      <c r="U11" t="s">
        <v>162</v>
      </c>
      <c r="V11" t="s">
        <v>28</v>
      </c>
      <c r="W11" t="s">
        <v>28</v>
      </c>
      <c r="X11" t="s">
        <v>28</v>
      </c>
      <c r="Y11" t="s">
        <v>28</v>
      </c>
      <c r="Z11" t="s">
        <v>28</v>
      </c>
      <c r="AA11" t="s">
        <v>28</v>
      </c>
      <c r="AB11" t="s">
        <v>28</v>
      </c>
    </row>
    <row r="12" spans="1:30" x14ac:dyDescent="0.35">
      <c r="A12" t="s">
        <v>84</v>
      </c>
      <c r="B12" s="43" t="s">
        <v>207</v>
      </c>
      <c r="C12" t="s">
        <v>37</v>
      </c>
      <c r="D12" t="s">
        <v>85</v>
      </c>
      <c r="E12" t="s">
        <v>28</v>
      </c>
      <c r="F12" t="s">
        <v>175</v>
      </c>
      <c r="G12" t="s">
        <v>85</v>
      </c>
      <c r="H12" t="s">
        <v>28</v>
      </c>
      <c r="I12" t="s">
        <v>37</v>
      </c>
      <c r="J12" t="s">
        <v>85</v>
      </c>
      <c r="K12" t="s">
        <v>28</v>
      </c>
      <c r="L12" t="s">
        <v>28</v>
      </c>
      <c r="M12" t="s">
        <v>176</v>
      </c>
      <c r="N12" t="s">
        <v>28</v>
      </c>
      <c r="O12" t="s">
        <v>28</v>
      </c>
      <c r="P12" t="s">
        <v>107</v>
      </c>
      <c r="Q12" t="s">
        <v>28</v>
      </c>
      <c r="R12" t="s">
        <v>29</v>
      </c>
      <c r="S12" t="s">
        <v>111</v>
      </c>
      <c r="T12" t="s">
        <v>28</v>
      </c>
      <c r="U12" t="s">
        <v>28</v>
      </c>
      <c r="V12" t="s">
        <v>28</v>
      </c>
      <c r="W12" t="s">
        <v>28</v>
      </c>
      <c r="X12" t="s">
        <v>28</v>
      </c>
      <c r="Y12" t="s">
        <v>28</v>
      </c>
      <c r="Z12" t="s">
        <v>28</v>
      </c>
      <c r="AA12" t="s">
        <v>28</v>
      </c>
      <c r="AB12" t="s">
        <v>28</v>
      </c>
    </row>
    <row r="13" spans="1:30" x14ac:dyDescent="0.35">
      <c r="A13" t="s">
        <v>84</v>
      </c>
      <c r="B13" s="43" t="s">
        <v>208</v>
      </c>
      <c r="C13" t="s">
        <v>28</v>
      </c>
      <c r="D13" t="s">
        <v>28</v>
      </c>
      <c r="E13" t="s">
        <v>28</v>
      </c>
      <c r="F13" t="s">
        <v>28</v>
      </c>
      <c r="G13" t="s">
        <v>28</v>
      </c>
      <c r="H13" t="s">
        <v>28</v>
      </c>
      <c r="I13" t="s">
        <v>28</v>
      </c>
      <c r="J13" t="s">
        <v>28</v>
      </c>
      <c r="K13" t="s">
        <v>28</v>
      </c>
      <c r="L13" t="s">
        <v>28</v>
      </c>
      <c r="M13" t="s">
        <v>28</v>
      </c>
      <c r="N13" t="s">
        <v>28</v>
      </c>
      <c r="O13" t="s">
        <v>28</v>
      </c>
      <c r="P13" t="s">
        <v>28</v>
      </c>
      <c r="Q13" t="s">
        <v>28</v>
      </c>
      <c r="R13" t="s">
        <v>28</v>
      </c>
      <c r="S13" t="s">
        <v>28</v>
      </c>
      <c r="T13" t="s">
        <v>28</v>
      </c>
      <c r="U13" t="s">
        <v>28</v>
      </c>
      <c r="V13" t="s">
        <v>28</v>
      </c>
      <c r="W13" t="s">
        <v>28</v>
      </c>
      <c r="X13" t="s">
        <v>28</v>
      </c>
      <c r="Y13" t="s">
        <v>28</v>
      </c>
      <c r="Z13" t="s">
        <v>28</v>
      </c>
      <c r="AA13" t="s">
        <v>28</v>
      </c>
      <c r="AB13" t="s">
        <v>28</v>
      </c>
    </row>
    <row r="14" spans="1:30" x14ac:dyDescent="0.35">
      <c r="A14" t="s">
        <v>84</v>
      </c>
      <c r="B14" s="43" t="s">
        <v>214</v>
      </c>
      <c r="C14" t="s">
        <v>28</v>
      </c>
      <c r="D14" t="s">
        <v>28</v>
      </c>
      <c r="E14" t="s">
        <v>28</v>
      </c>
      <c r="F14" t="s">
        <v>28</v>
      </c>
      <c r="G14" t="s">
        <v>28</v>
      </c>
      <c r="H14" t="s">
        <v>28</v>
      </c>
      <c r="I14" t="s">
        <v>28</v>
      </c>
      <c r="J14" t="s">
        <v>28</v>
      </c>
      <c r="K14" t="s">
        <v>28</v>
      </c>
      <c r="L14" t="s">
        <v>28</v>
      </c>
      <c r="M14" t="s">
        <v>28</v>
      </c>
      <c r="N14" t="s">
        <v>28</v>
      </c>
      <c r="O14" t="s">
        <v>28</v>
      </c>
      <c r="P14" t="s">
        <v>28</v>
      </c>
      <c r="Q14" t="s">
        <v>28</v>
      </c>
      <c r="R14" t="s">
        <v>28</v>
      </c>
      <c r="S14" t="s">
        <v>28</v>
      </c>
      <c r="T14" t="s">
        <v>28</v>
      </c>
      <c r="U14" t="s">
        <v>28</v>
      </c>
      <c r="V14" t="s">
        <v>28</v>
      </c>
      <c r="W14" t="s">
        <v>28</v>
      </c>
      <c r="X14" t="s">
        <v>28</v>
      </c>
      <c r="Y14" t="s">
        <v>28</v>
      </c>
      <c r="Z14" t="s">
        <v>28</v>
      </c>
      <c r="AA14" t="s">
        <v>28</v>
      </c>
      <c r="AB14" t="s">
        <v>28</v>
      </c>
    </row>
    <row r="15" spans="1:30" x14ac:dyDescent="0.35">
      <c r="A15" t="s">
        <v>84</v>
      </c>
      <c r="B15" s="43" t="s">
        <v>209</v>
      </c>
      <c r="C15" t="s">
        <v>28</v>
      </c>
      <c r="D15" t="s">
        <v>28</v>
      </c>
      <c r="E15" t="s">
        <v>28</v>
      </c>
      <c r="F15" t="s">
        <v>28</v>
      </c>
      <c r="G15" t="s">
        <v>28</v>
      </c>
      <c r="H15" t="s">
        <v>28</v>
      </c>
      <c r="I15" t="s">
        <v>28</v>
      </c>
      <c r="J15" t="s">
        <v>28</v>
      </c>
      <c r="K15" t="s">
        <v>28</v>
      </c>
      <c r="L15" t="s">
        <v>28</v>
      </c>
      <c r="M15" t="s">
        <v>28</v>
      </c>
      <c r="N15" t="s">
        <v>28</v>
      </c>
      <c r="O15" t="s">
        <v>28</v>
      </c>
      <c r="P15" t="s">
        <v>28</v>
      </c>
      <c r="Q15" t="s">
        <v>28</v>
      </c>
      <c r="R15" t="s">
        <v>28</v>
      </c>
      <c r="S15" t="s">
        <v>28</v>
      </c>
      <c r="T15" t="s">
        <v>28</v>
      </c>
      <c r="U15" t="s">
        <v>28</v>
      </c>
      <c r="V15" t="s">
        <v>28</v>
      </c>
      <c r="W15" t="s">
        <v>28</v>
      </c>
      <c r="X15" t="s">
        <v>28</v>
      </c>
      <c r="Y15" t="s">
        <v>28</v>
      </c>
      <c r="Z15" t="s">
        <v>28</v>
      </c>
      <c r="AA15" t="s">
        <v>28</v>
      </c>
      <c r="AB15" t="s">
        <v>28</v>
      </c>
    </row>
    <row r="16" spans="1:30" x14ac:dyDescent="0.35">
      <c r="A16" t="s">
        <v>84</v>
      </c>
      <c r="B16" s="43" t="s">
        <v>215</v>
      </c>
    </row>
    <row r="17" spans="1:2" x14ac:dyDescent="0.35">
      <c r="A17" t="s">
        <v>84</v>
      </c>
      <c r="B17" s="43" t="s">
        <v>216</v>
      </c>
    </row>
  </sheetData>
  <sheetProtection algorithmName="SHA-512" hashValue="YTt6lCRv18MgHLM8u7ICc4B9j6F7wRinlrP1yQ4jOzJix9t/MvaVu8exa/2SR4/jt/DU0TYFh2TcTj6NE2braA==" saltValue="Kh1k8XD4iJpYgY2o3cWfRA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C5E23-A870-4141-9F82-9F2F9D5EE8DC}">
  <dimension ref="A1:K28"/>
  <sheetViews>
    <sheetView zoomScaleNormal="100" workbookViewId="0">
      <selection activeCell="D22" sqref="D22"/>
    </sheetView>
  </sheetViews>
  <sheetFormatPr defaultRowHeight="14.5" x14ac:dyDescent="0.35"/>
  <cols>
    <col min="1" max="1" width="15.453125" customWidth="1"/>
    <col min="2" max="2" width="22.26953125" customWidth="1"/>
    <col min="3" max="3" width="30.08984375" customWidth="1"/>
    <col min="5" max="5" width="12.08984375" bestFit="1" customWidth="1"/>
    <col min="6" max="6" width="15.453125" customWidth="1"/>
  </cols>
  <sheetData>
    <row r="1" spans="1:11" x14ac:dyDescent="0.35">
      <c r="A1" s="1" t="s">
        <v>199</v>
      </c>
    </row>
    <row r="3" spans="1:11" ht="29" x14ac:dyDescent="0.35">
      <c r="A3" s="36" t="s">
        <v>178</v>
      </c>
      <c r="B3" s="36" t="s">
        <v>2</v>
      </c>
      <c r="C3" s="36" t="s">
        <v>179</v>
      </c>
      <c r="D3" s="36" t="s">
        <v>180</v>
      </c>
      <c r="E3" s="36" t="s">
        <v>181</v>
      </c>
      <c r="F3" s="36" t="s">
        <v>182</v>
      </c>
      <c r="G3" s="37" t="s">
        <v>183</v>
      </c>
      <c r="J3" s="4" t="s">
        <v>41</v>
      </c>
      <c r="K3" s="5" t="s">
        <v>1</v>
      </c>
    </row>
    <row r="4" spans="1:11" x14ac:dyDescent="0.35">
      <c r="A4">
        <v>1</v>
      </c>
      <c r="B4">
        <v>5</v>
      </c>
      <c r="C4">
        <v>50</v>
      </c>
      <c r="D4" s="6">
        <f t="shared" ref="D4:D13" si="0">B4/C4</f>
        <v>0.1</v>
      </c>
      <c r="E4" s="6">
        <f t="shared" ref="E4:E13" si="1">D4/MAX($D$4:$D$13)</f>
        <v>0.2</v>
      </c>
      <c r="F4" s="3">
        <f t="shared" ref="F4:F13" si="2">E4*100</f>
        <v>20</v>
      </c>
      <c r="G4" s="14" t="str">
        <f>IF(F4&gt;81,"10",IF(F4&gt;60,"9",IF(F4&gt;40,"8",IF(F4&gt;30,"7",IF(F4&gt;20,"6",IF(F4&gt;10,"5",IF(F4&gt;6,"4",IF(F4&gt;3,"3",IF(F4&lt;4,"2")))))))))</f>
        <v>5</v>
      </c>
      <c r="J4" s="7" t="s">
        <v>3</v>
      </c>
      <c r="K4" s="8">
        <v>1</v>
      </c>
    </row>
    <row r="5" spans="1:11" x14ac:dyDescent="0.35">
      <c r="A5">
        <v>2</v>
      </c>
      <c r="B5">
        <v>5</v>
      </c>
      <c r="C5">
        <v>500</v>
      </c>
      <c r="D5" s="6">
        <f t="shared" si="0"/>
        <v>0.01</v>
      </c>
      <c r="E5" s="6">
        <f t="shared" si="1"/>
        <v>0.02</v>
      </c>
      <c r="F5" s="3">
        <f t="shared" si="2"/>
        <v>2</v>
      </c>
      <c r="G5" s="14" t="str">
        <f t="shared" ref="G5:G13" si="3">IF(F5&gt;81,"10",IF(F5&gt;60,"9",IF(F5&gt;40,"8",IF(F5&gt;30,"7",IF(F5&gt;20,"6",IF(F5&gt;10,"5",IF(F5&gt;6,"4",IF(F5&gt;3,"3",IF(F5&lt;4,"2")))))))))</f>
        <v>2</v>
      </c>
      <c r="J5" s="9" t="s">
        <v>184</v>
      </c>
      <c r="K5" s="8">
        <v>2</v>
      </c>
    </row>
    <row r="6" spans="1:11" x14ac:dyDescent="0.35">
      <c r="A6">
        <v>3</v>
      </c>
      <c r="B6">
        <v>50</v>
      </c>
      <c r="C6">
        <v>400</v>
      </c>
      <c r="D6" s="6">
        <f t="shared" si="0"/>
        <v>0.125</v>
      </c>
      <c r="E6" s="6">
        <f>D6/MAX($D$4:$D$13)</f>
        <v>0.25</v>
      </c>
      <c r="F6" s="3">
        <f t="shared" si="2"/>
        <v>25</v>
      </c>
      <c r="G6" s="14" t="str">
        <f t="shared" si="3"/>
        <v>6</v>
      </c>
      <c r="J6" s="9" t="s">
        <v>185</v>
      </c>
      <c r="K6" s="8">
        <v>3</v>
      </c>
    </row>
    <row r="7" spans="1:11" x14ac:dyDescent="0.35">
      <c r="A7">
        <v>4</v>
      </c>
      <c r="B7">
        <v>10</v>
      </c>
      <c r="C7">
        <v>50</v>
      </c>
      <c r="D7" s="6">
        <f t="shared" si="0"/>
        <v>0.2</v>
      </c>
      <c r="E7" s="6">
        <f t="shared" si="1"/>
        <v>0.4</v>
      </c>
      <c r="F7" s="3">
        <f t="shared" si="2"/>
        <v>40</v>
      </c>
      <c r="G7" s="14" t="str">
        <f t="shared" si="3"/>
        <v>7</v>
      </c>
      <c r="J7" s="9" t="s">
        <v>186</v>
      </c>
      <c r="K7" s="8">
        <v>4</v>
      </c>
    </row>
    <row r="8" spans="1:11" x14ac:dyDescent="0.35">
      <c r="A8">
        <v>5</v>
      </c>
      <c r="B8">
        <v>100</v>
      </c>
      <c r="C8">
        <v>10000</v>
      </c>
      <c r="D8" s="6">
        <f t="shared" si="0"/>
        <v>0.01</v>
      </c>
      <c r="E8" s="6">
        <f t="shared" si="1"/>
        <v>0.02</v>
      </c>
      <c r="F8" s="3">
        <f t="shared" si="2"/>
        <v>2</v>
      </c>
      <c r="G8" s="14" t="str">
        <f t="shared" si="3"/>
        <v>2</v>
      </c>
      <c r="J8" s="10" t="s">
        <v>187</v>
      </c>
      <c r="K8" s="8">
        <v>5</v>
      </c>
    </row>
    <row r="9" spans="1:11" x14ac:dyDescent="0.35">
      <c r="A9">
        <v>6</v>
      </c>
      <c r="B9">
        <v>500</v>
      </c>
      <c r="C9">
        <v>1000</v>
      </c>
      <c r="D9" s="6">
        <f t="shared" si="0"/>
        <v>0.5</v>
      </c>
      <c r="E9" s="6">
        <f t="shared" si="1"/>
        <v>1</v>
      </c>
      <c r="F9" s="3">
        <f t="shared" si="2"/>
        <v>100</v>
      </c>
      <c r="G9" s="14" t="str">
        <f t="shared" si="3"/>
        <v>10</v>
      </c>
      <c r="J9" s="11" t="s">
        <v>188</v>
      </c>
      <c r="K9" s="8">
        <v>6</v>
      </c>
    </row>
    <row r="10" spans="1:11" x14ac:dyDescent="0.35">
      <c r="A10">
        <v>7</v>
      </c>
      <c r="B10">
        <v>500</v>
      </c>
      <c r="C10">
        <v>100000</v>
      </c>
      <c r="D10" s="6">
        <f t="shared" si="0"/>
        <v>5.0000000000000001E-3</v>
      </c>
      <c r="E10" s="6">
        <f t="shared" si="1"/>
        <v>0.01</v>
      </c>
      <c r="F10" s="3">
        <f t="shared" si="2"/>
        <v>1</v>
      </c>
      <c r="G10" s="14" t="str">
        <f t="shared" si="3"/>
        <v>2</v>
      </c>
      <c r="J10" s="11" t="s">
        <v>189</v>
      </c>
      <c r="K10" s="8">
        <v>7</v>
      </c>
    </row>
    <row r="11" spans="1:11" x14ac:dyDescent="0.35">
      <c r="A11">
        <v>8</v>
      </c>
      <c r="B11">
        <v>1000</v>
      </c>
      <c r="C11">
        <v>300000</v>
      </c>
      <c r="D11" s="6">
        <f t="shared" si="0"/>
        <v>3.3333333333333335E-3</v>
      </c>
      <c r="E11" s="6">
        <f t="shared" si="1"/>
        <v>6.6666666666666671E-3</v>
      </c>
      <c r="F11" s="3">
        <f t="shared" si="2"/>
        <v>0.66666666666666674</v>
      </c>
      <c r="G11" s="14" t="str">
        <f t="shared" si="3"/>
        <v>2</v>
      </c>
      <c r="J11" s="11" t="s">
        <v>190</v>
      </c>
      <c r="K11" s="8">
        <v>8</v>
      </c>
    </row>
    <row r="12" spans="1:11" x14ac:dyDescent="0.35">
      <c r="A12">
        <v>9</v>
      </c>
      <c r="B12">
        <v>1</v>
      </c>
      <c r="C12">
        <v>100</v>
      </c>
      <c r="D12" s="6">
        <f t="shared" si="0"/>
        <v>0.01</v>
      </c>
      <c r="E12" s="6">
        <f t="shared" si="1"/>
        <v>0.02</v>
      </c>
      <c r="F12" s="3">
        <f t="shared" si="2"/>
        <v>2</v>
      </c>
      <c r="G12" s="14" t="str">
        <f t="shared" si="3"/>
        <v>2</v>
      </c>
      <c r="J12" s="11" t="s">
        <v>191</v>
      </c>
      <c r="K12" s="8">
        <v>9</v>
      </c>
    </row>
    <row r="13" spans="1:11" x14ac:dyDescent="0.35">
      <c r="A13">
        <v>10</v>
      </c>
      <c r="B13">
        <v>5</v>
      </c>
      <c r="C13">
        <v>20</v>
      </c>
      <c r="D13" s="6">
        <f t="shared" si="0"/>
        <v>0.25</v>
      </c>
      <c r="E13" s="6">
        <f t="shared" si="1"/>
        <v>0.5</v>
      </c>
      <c r="F13" s="3">
        <f t="shared" si="2"/>
        <v>50</v>
      </c>
      <c r="G13" s="14" t="str">
        <f t="shared" si="3"/>
        <v>8</v>
      </c>
      <c r="J13" s="12" t="s">
        <v>46</v>
      </c>
      <c r="K13" s="13">
        <v>10</v>
      </c>
    </row>
    <row r="15" spans="1:11" x14ac:dyDescent="0.35">
      <c r="J15" s="38"/>
    </row>
    <row r="16" spans="1:11" ht="50" x14ac:dyDescent="0.35">
      <c r="A16" s="39" t="s">
        <v>192</v>
      </c>
      <c r="B16" s="40" t="s">
        <v>193</v>
      </c>
      <c r="C16" s="39" t="s">
        <v>194</v>
      </c>
    </row>
    <row r="18" spans="2:5" x14ac:dyDescent="0.35">
      <c r="E18">
        <f>0.1/0.5</f>
        <v>0.2</v>
      </c>
    </row>
    <row r="28" spans="2:5" x14ac:dyDescent="0.35">
      <c r="B28" t="s">
        <v>195</v>
      </c>
    </row>
  </sheetData>
  <sheetProtection algorithmName="SHA-512" hashValue="jjUYro/RQ6hb1kbkSCyhn7i9581rP/lvUr32Sf3tAcCdwBUYJHJ6ChQe7TOQwxRpPz0tHhHR5ZYiNbNuu/oqaA==" saltValue="+1ewv4Zr7fRXX9SlbA2TSA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316F9-6C81-4285-AF17-7CA703F3C432}">
  <dimension ref="A1:P16"/>
  <sheetViews>
    <sheetView zoomScaleNormal="100" workbookViewId="0">
      <selection activeCell="N10" sqref="N10"/>
    </sheetView>
  </sheetViews>
  <sheetFormatPr defaultRowHeight="14.5" x14ac:dyDescent="0.35"/>
  <cols>
    <col min="1" max="1" width="14.453125" customWidth="1"/>
    <col min="2" max="2" width="20.453125" customWidth="1"/>
    <col min="3" max="3" width="20" customWidth="1"/>
  </cols>
  <sheetData>
    <row r="1" spans="1:16" x14ac:dyDescent="0.35">
      <c r="A1" s="1" t="s">
        <v>200</v>
      </c>
    </row>
    <row r="3" spans="1:16" ht="58" x14ac:dyDescent="0.35">
      <c r="A3" s="41" t="s">
        <v>178</v>
      </c>
      <c r="B3" s="41" t="s">
        <v>196</v>
      </c>
      <c r="C3" s="41" t="s">
        <v>179</v>
      </c>
      <c r="D3" s="41" t="s">
        <v>180</v>
      </c>
      <c r="E3" s="41" t="s">
        <v>181</v>
      </c>
      <c r="F3" s="41" t="s">
        <v>182</v>
      </c>
      <c r="G3" s="37" t="s">
        <v>183</v>
      </c>
      <c r="H3" s="39"/>
      <c r="I3" s="39"/>
      <c r="J3" s="39"/>
      <c r="K3" s="39"/>
      <c r="L3" s="39"/>
      <c r="N3" s="4" t="s">
        <v>41</v>
      </c>
      <c r="O3" s="5" t="s">
        <v>1</v>
      </c>
      <c r="P3" t="s">
        <v>197</v>
      </c>
    </row>
    <row r="4" spans="1:16" x14ac:dyDescent="0.35">
      <c r="A4">
        <v>1</v>
      </c>
      <c r="B4">
        <v>5</v>
      </c>
      <c r="C4">
        <v>50</v>
      </c>
      <c r="D4" s="6">
        <f t="shared" ref="D4:D13" si="0">B4/C4</f>
        <v>0.1</v>
      </c>
      <c r="E4" s="6">
        <f t="shared" ref="E4:E13" si="1">D4/MAX($D$4:$D$13)</f>
        <v>0.2</v>
      </c>
      <c r="F4" s="3">
        <f t="shared" ref="F4:F13" si="2">E4*100</f>
        <v>20</v>
      </c>
      <c r="G4" s="14" t="str">
        <f>IF(F4&gt;80,"5", IF(F4&gt;50,"4", IF(F4&gt;20,"3", IF(F4&gt;4,"2", IF(F4&lt;5,"1")))))</f>
        <v>2</v>
      </c>
      <c r="N4" s="7" t="s">
        <v>42</v>
      </c>
      <c r="O4" s="8">
        <v>1</v>
      </c>
    </row>
    <row r="5" spans="1:16" x14ac:dyDescent="0.35">
      <c r="A5">
        <v>2</v>
      </c>
      <c r="B5">
        <v>5</v>
      </c>
      <c r="C5">
        <v>500</v>
      </c>
      <c r="D5" s="6">
        <f t="shared" si="0"/>
        <v>0.01</v>
      </c>
      <c r="E5" s="6">
        <f t="shared" si="1"/>
        <v>0.02</v>
      </c>
      <c r="F5" s="3">
        <f t="shared" si="2"/>
        <v>2</v>
      </c>
      <c r="G5" s="14" t="str">
        <f t="shared" ref="G5:G13" si="3">IF(F5&gt;80,"5", IF(F5&gt;50,"4", IF(F5&gt;20,"3", IF(F5&gt;4,"2", IF(F5&lt;5,"1")))))</f>
        <v>1</v>
      </c>
      <c r="N5" s="9" t="s">
        <v>43</v>
      </c>
      <c r="O5" s="8">
        <v>2</v>
      </c>
    </row>
    <row r="6" spans="1:16" x14ac:dyDescent="0.35">
      <c r="A6">
        <v>3</v>
      </c>
      <c r="B6">
        <v>50</v>
      </c>
      <c r="C6">
        <v>400</v>
      </c>
      <c r="D6" s="6">
        <f t="shared" si="0"/>
        <v>0.125</v>
      </c>
      <c r="E6" s="6">
        <f t="shared" si="1"/>
        <v>0.25</v>
      </c>
      <c r="F6" s="3">
        <f t="shared" si="2"/>
        <v>25</v>
      </c>
      <c r="G6" s="14" t="str">
        <f t="shared" si="3"/>
        <v>3</v>
      </c>
      <c r="N6" s="9" t="s">
        <v>44</v>
      </c>
      <c r="O6" s="8">
        <v>3</v>
      </c>
    </row>
    <row r="7" spans="1:16" x14ac:dyDescent="0.35">
      <c r="A7">
        <v>4</v>
      </c>
      <c r="B7">
        <v>10</v>
      </c>
      <c r="C7">
        <v>50</v>
      </c>
      <c r="D7" s="6">
        <f t="shared" si="0"/>
        <v>0.2</v>
      </c>
      <c r="E7" s="6">
        <f t="shared" si="1"/>
        <v>0.4</v>
      </c>
      <c r="F7" s="3">
        <f t="shared" si="2"/>
        <v>40</v>
      </c>
      <c r="G7" s="14" t="str">
        <f t="shared" si="3"/>
        <v>3</v>
      </c>
      <c r="N7" s="9" t="s">
        <v>45</v>
      </c>
      <c r="O7" s="8">
        <v>4</v>
      </c>
    </row>
    <row r="8" spans="1:16" x14ac:dyDescent="0.35">
      <c r="A8">
        <v>5</v>
      </c>
      <c r="B8">
        <v>100</v>
      </c>
      <c r="C8">
        <v>10000</v>
      </c>
      <c r="D8" s="6">
        <f t="shared" si="0"/>
        <v>0.01</v>
      </c>
      <c r="E8" s="6">
        <f t="shared" si="1"/>
        <v>0.02</v>
      </c>
      <c r="F8" s="3">
        <f t="shared" si="2"/>
        <v>2</v>
      </c>
      <c r="G8" s="14" t="str">
        <f t="shared" si="3"/>
        <v>1</v>
      </c>
      <c r="N8" s="31" t="s">
        <v>46</v>
      </c>
      <c r="O8" s="13">
        <v>5</v>
      </c>
    </row>
    <row r="9" spans="1:16" x14ac:dyDescent="0.35">
      <c r="A9">
        <v>6</v>
      </c>
      <c r="B9">
        <v>500</v>
      </c>
      <c r="C9">
        <v>1000</v>
      </c>
      <c r="D9" s="6">
        <f t="shared" si="0"/>
        <v>0.5</v>
      </c>
      <c r="E9" s="6">
        <f t="shared" si="1"/>
        <v>1</v>
      </c>
      <c r="F9" s="3">
        <f t="shared" si="2"/>
        <v>100</v>
      </c>
      <c r="G9" s="14" t="str">
        <f t="shared" si="3"/>
        <v>5</v>
      </c>
    </row>
    <row r="10" spans="1:16" x14ac:dyDescent="0.35">
      <c r="A10">
        <v>7</v>
      </c>
      <c r="B10">
        <v>500</v>
      </c>
      <c r="C10">
        <v>100000</v>
      </c>
      <c r="D10" s="6">
        <f t="shared" si="0"/>
        <v>5.0000000000000001E-3</v>
      </c>
      <c r="E10" s="6">
        <f t="shared" si="1"/>
        <v>0.01</v>
      </c>
      <c r="F10" s="3">
        <f t="shared" si="2"/>
        <v>1</v>
      </c>
      <c r="G10" s="14" t="str">
        <f t="shared" si="3"/>
        <v>1</v>
      </c>
      <c r="N10" s="38"/>
    </row>
    <row r="11" spans="1:16" x14ac:dyDescent="0.35">
      <c r="A11">
        <v>8</v>
      </c>
      <c r="B11">
        <v>2000</v>
      </c>
      <c r="C11">
        <v>300000</v>
      </c>
      <c r="D11" s="6">
        <f t="shared" si="0"/>
        <v>6.6666666666666671E-3</v>
      </c>
      <c r="E11" s="6">
        <f t="shared" si="1"/>
        <v>1.3333333333333334E-2</v>
      </c>
      <c r="F11" s="3">
        <f t="shared" si="2"/>
        <v>1.3333333333333335</v>
      </c>
      <c r="G11" s="14" t="str">
        <f t="shared" si="3"/>
        <v>1</v>
      </c>
    </row>
    <row r="12" spans="1:16" x14ac:dyDescent="0.35">
      <c r="A12">
        <v>9</v>
      </c>
      <c r="B12">
        <v>1</v>
      </c>
      <c r="C12">
        <v>100</v>
      </c>
      <c r="D12" s="6">
        <f t="shared" si="0"/>
        <v>0.01</v>
      </c>
      <c r="E12" s="6">
        <f t="shared" si="1"/>
        <v>0.02</v>
      </c>
      <c r="F12" s="3">
        <f t="shared" si="2"/>
        <v>2</v>
      </c>
      <c r="G12" s="14" t="str">
        <f t="shared" si="3"/>
        <v>1</v>
      </c>
    </row>
    <row r="13" spans="1:16" x14ac:dyDescent="0.35">
      <c r="A13">
        <v>10</v>
      </c>
      <c r="B13">
        <v>5</v>
      </c>
      <c r="C13">
        <v>20</v>
      </c>
      <c r="D13" s="6">
        <f t="shared" si="0"/>
        <v>0.25</v>
      </c>
      <c r="E13" s="6">
        <f t="shared" si="1"/>
        <v>0.5</v>
      </c>
      <c r="F13" s="3">
        <f t="shared" si="2"/>
        <v>50</v>
      </c>
      <c r="G13" s="14" t="str">
        <f t="shared" si="3"/>
        <v>3</v>
      </c>
    </row>
    <row r="16" spans="1:16" ht="58" x14ac:dyDescent="0.35">
      <c r="A16" s="42" t="s">
        <v>198</v>
      </c>
      <c r="B16" s="40" t="s">
        <v>193</v>
      </c>
      <c r="C16" s="42" t="s">
        <v>194</v>
      </c>
    </row>
  </sheetData>
  <sheetProtection algorithmName="SHA-512" hashValue="zSWdCa9ZpTt0szclHQkyG31ounQvi2fXGdM+EDOUXyzansIDCEbpjnQohZ5SHPxWVPcqAeQg3Tw2/xfQYS4aCQ==" saltValue="c+mtY4eF7LkVsc9rFJkcPg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94876453AAE54B9DD12AA6A16C9639" ma:contentTypeVersion="4" ma:contentTypeDescription="Create a new document." ma:contentTypeScope="" ma:versionID="022d75f3e4b35e5e0b6580267558fd5d">
  <xsd:schema xmlns:xsd="http://www.w3.org/2001/XMLSchema" xmlns:xs="http://www.w3.org/2001/XMLSchema" xmlns:p="http://schemas.microsoft.com/office/2006/metadata/properties" xmlns:ns2="3b6f061c-83da-413f-a503-a20cedfcf1ba" targetNamespace="http://schemas.microsoft.com/office/2006/metadata/properties" ma:root="true" ma:fieldsID="21b27777c0027cdc6468ebe861b0af32" ns2:_="">
    <xsd:import namespace="3b6f061c-83da-413f-a503-a20cedfcf1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6f061c-83da-413f-a503-a20cedfcf1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84D22F-B488-4302-9F23-7090B5F30A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C9EF40-41E7-4E9B-886B-0F959103C783}">
  <ds:schemaRefs>
    <ds:schemaRef ds:uri="3b6f061c-83da-413f-a503-a20cedfcf1b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3B0C2F4-5357-4F80-B973-A86A283641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6f061c-83da-413f-a503-a20cedfcf1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7.1 Scores</vt:lpstr>
      <vt:lpstr>7.2 Scores</vt:lpstr>
      <vt:lpstr>7.1 Raw data</vt:lpstr>
      <vt:lpstr>7.2 Raw data</vt:lpstr>
      <vt:lpstr>7.1 Original worksheet</vt:lpstr>
      <vt:lpstr>7.2 Original 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2022-05-17T08:55:33Z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0x010100B894876453AAE54B9DD12AA6A16C9639</vt:lpwstr>
  </property>
</Properties>
</file>