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pfairweather\Documents\FISHERIES\Resource Management\FRAP 2021 Allocations\Hake LL\appeals\"/>
    </mc:Choice>
  </mc:AlternateContent>
  <xr:revisionPtr revIDLastSave="0" documentId="8_{61ED1A85-C5C3-465E-83BC-C5A6487344CA}" xr6:coauthVersionLast="47" xr6:coauthVersionMax="47" xr10:uidLastSave="{00000000-0000-0000-0000-000000000000}"/>
  <bookViews>
    <workbookView xWindow="-120" yWindow="-120" windowWidth="29040" windowHeight="15840" xr2:uid="{46CEDF8F-097B-41A1-B982-373E311D15D3}"/>
  </bookViews>
  <sheets>
    <sheet name="HLL Appeal QAM" sheetId="1" r:id="rId1"/>
  </sheets>
  <definedNames>
    <definedName name="_xlnm._FilterDatabase" localSheetId="0" hidden="1">'HLL Appeal QAM'!$A$6:$I$112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  <c r="J3" i="1"/>
  <c r="E4" i="1"/>
  <c r="G112" i="1"/>
  <c r="G111" i="1"/>
  <c r="G110" i="1"/>
  <c r="G109" i="1"/>
  <c r="H109" i="1" s="1"/>
  <c r="I109" i="1" s="1"/>
  <c r="G108" i="1"/>
  <c r="H108" i="1" s="1"/>
  <c r="I108" i="1" s="1"/>
  <c r="G107" i="1"/>
  <c r="H107" i="1" s="1"/>
  <c r="I107" i="1" s="1"/>
  <c r="G106" i="1"/>
  <c r="H106" i="1" s="1"/>
  <c r="I106" i="1" s="1"/>
  <c r="G105" i="1"/>
  <c r="H105" i="1" s="1"/>
  <c r="I105" i="1" s="1"/>
  <c r="G104" i="1"/>
  <c r="H104" i="1" s="1"/>
  <c r="I104" i="1" s="1"/>
  <c r="G103" i="1"/>
  <c r="H103" i="1" s="1"/>
  <c r="I103" i="1" s="1"/>
  <c r="G102" i="1"/>
  <c r="H102" i="1" s="1"/>
  <c r="I102" i="1" s="1"/>
  <c r="G101" i="1"/>
  <c r="H101" i="1" s="1"/>
  <c r="I101" i="1" s="1"/>
  <c r="G100" i="1"/>
  <c r="H100" i="1" s="1"/>
  <c r="I100" i="1" s="1"/>
  <c r="G99" i="1"/>
  <c r="H99" i="1" s="1"/>
  <c r="I99" i="1" s="1"/>
  <c r="G98" i="1"/>
  <c r="H98" i="1" s="1"/>
  <c r="I98" i="1" s="1"/>
  <c r="G97" i="1"/>
  <c r="H97" i="1" s="1"/>
  <c r="I97" i="1" s="1"/>
  <c r="G96" i="1"/>
  <c r="H96" i="1" s="1"/>
  <c r="I96" i="1" s="1"/>
  <c r="G95" i="1"/>
  <c r="H95" i="1" s="1"/>
  <c r="I95" i="1" s="1"/>
  <c r="G94" i="1"/>
  <c r="H94" i="1" s="1"/>
  <c r="I94" i="1" s="1"/>
  <c r="G93" i="1"/>
  <c r="H93" i="1" s="1"/>
  <c r="I93" i="1" s="1"/>
  <c r="G92" i="1"/>
  <c r="H92" i="1" s="1"/>
  <c r="I92" i="1" s="1"/>
  <c r="G91" i="1"/>
  <c r="H91" i="1" s="1"/>
  <c r="I91" i="1" s="1"/>
  <c r="G90" i="1"/>
  <c r="H90" i="1" s="1"/>
  <c r="I90" i="1" s="1"/>
  <c r="G89" i="1"/>
  <c r="H89" i="1" s="1"/>
  <c r="I89" i="1" s="1"/>
  <c r="G88" i="1"/>
  <c r="H88" i="1" s="1"/>
  <c r="I88" i="1" s="1"/>
  <c r="G87" i="1"/>
  <c r="H87" i="1" s="1"/>
  <c r="I87" i="1" s="1"/>
  <c r="G86" i="1"/>
  <c r="H86" i="1" s="1"/>
  <c r="I86" i="1" s="1"/>
  <c r="G85" i="1"/>
  <c r="H85" i="1" s="1"/>
  <c r="I85" i="1" s="1"/>
  <c r="G84" i="1"/>
  <c r="H84" i="1" s="1"/>
  <c r="I84" i="1" s="1"/>
  <c r="G83" i="1"/>
  <c r="H83" i="1" s="1"/>
  <c r="I83" i="1" s="1"/>
  <c r="G82" i="1"/>
  <c r="G81" i="1"/>
  <c r="H81" i="1" s="1"/>
  <c r="I81" i="1" s="1"/>
  <c r="G80" i="1"/>
  <c r="H80" i="1" s="1"/>
  <c r="I80" i="1" s="1"/>
  <c r="G79" i="1"/>
  <c r="H79" i="1" s="1"/>
  <c r="I79" i="1" s="1"/>
  <c r="G78" i="1"/>
  <c r="G77" i="1"/>
  <c r="H77" i="1" s="1"/>
  <c r="I77" i="1" s="1"/>
  <c r="G76" i="1"/>
  <c r="H76" i="1" s="1"/>
  <c r="I76" i="1" s="1"/>
  <c r="G75" i="1"/>
  <c r="H75" i="1" s="1"/>
  <c r="I75" i="1" s="1"/>
  <c r="G74" i="1"/>
  <c r="G73" i="1"/>
  <c r="H73" i="1" s="1"/>
  <c r="I73" i="1" s="1"/>
  <c r="G72" i="1"/>
  <c r="H72" i="1" s="1"/>
  <c r="I72" i="1" s="1"/>
  <c r="G71" i="1"/>
  <c r="H71" i="1" s="1"/>
  <c r="I71" i="1" s="1"/>
  <c r="G70" i="1"/>
  <c r="H70" i="1" s="1"/>
  <c r="I70" i="1" s="1"/>
  <c r="G69" i="1"/>
  <c r="G68" i="1"/>
  <c r="H68" i="1" s="1"/>
  <c r="I68" i="1" s="1"/>
  <c r="G67" i="1"/>
  <c r="G66" i="1"/>
  <c r="H66" i="1" s="1"/>
  <c r="I66" i="1" s="1"/>
  <c r="G65" i="1"/>
  <c r="G64" i="1"/>
  <c r="H64" i="1" s="1"/>
  <c r="I64" i="1" s="1"/>
  <c r="G63" i="1"/>
  <c r="H63" i="1" s="1"/>
  <c r="I63" i="1" s="1"/>
  <c r="G62" i="1"/>
  <c r="H62" i="1" s="1"/>
  <c r="I62" i="1" s="1"/>
  <c r="G61" i="1"/>
  <c r="G60" i="1"/>
  <c r="H60" i="1" s="1"/>
  <c r="I60" i="1" s="1"/>
  <c r="G59" i="1"/>
  <c r="H59" i="1" s="1"/>
  <c r="I59" i="1" s="1"/>
  <c r="G58" i="1"/>
  <c r="H58" i="1" s="1"/>
  <c r="I58" i="1" s="1"/>
  <c r="G57" i="1"/>
  <c r="G56" i="1"/>
  <c r="H56" i="1" s="1"/>
  <c r="I56" i="1" s="1"/>
  <c r="G55" i="1"/>
  <c r="G54" i="1"/>
  <c r="H54" i="1" s="1"/>
  <c r="I54" i="1" s="1"/>
  <c r="G53" i="1"/>
  <c r="G52" i="1"/>
  <c r="H52" i="1" s="1"/>
  <c r="I52" i="1" s="1"/>
  <c r="G51" i="1"/>
  <c r="H51" i="1" s="1"/>
  <c r="I51" i="1" s="1"/>
  <c r="G50" i="1"/>
  <c r="H50" i="1" s="1"/>
  <c r="I50" i="1" s="1"/>
  <c r="G49" i="1"/>
  <c r="G48" i="1"/>
  <c r="H48" i="1" s="1"/>
  <c r="I48" i="1" s="1"/>
  <c r="G47" i="1"/>
  <c r="G46" i="1"/>
  <c r="H46" i="1" s="1"/>
  <c r="I46" i="1" s="1"/>
  <c r="G45" i="1"/>
  <c r="G44" i="1"/>
  <c r="G43" i="1"/>
  <c r="H43" i="1" s="1"/>
  <c r="I43" i="1" s="1"/>
  <c r="G42" i="1"/>
  <c r="H42" i="1" s="1"/>
  <c r="I42" i="1" s="1"/>
  <c r="G41" i="1"/>
  <c r="G40" i="1"/>
  <c r="H40" i="1" s="1"/>
  <c r="I40" i="1" s="1"/>
  <c r="G39" i="1"/>
  <c r="H39" i="1" s="1"/>
  <c r="I39" i="1" s="1"/>
  <c r="G38" i="1"/>
  <c r="H38" i="1" s="1"/>
  <c r="I38" i="1" s="1"/>
  <c r="G37" i="1"/>
  <c r="G36" i="1"/>
  <c r="H36" i="1" s="1"/>
  <c r="I36" i="1" s="1"/>
  <c r="G35" i="1"/>
  <c r="H35" i="1" s="1"/>
  <c r="I35" i="1" s="1"/>
  <c r="G34" i="1"/>
  <c r="H34" i="1" s="1"/>
  <c r="I34" i="1" s="1"/>
  <c r="G33" i="1"/>
  <c r="G32" i="1"/>
  <c r="H32" i="1" s="1"/>
  <c r="I32" i="1" s="1"/>
  <c r="G31" i="1"/>
  <c r="G30" i="1"/>
  <c r="H30" i="1" s="1"/>
  <c r="I30" i="1" s="1"/>
  <c r="G29" i="1"/>
  <c r="G28" i="1"/>
  <c r="H28" i="1" s="1"/>
  <c r="I28" i="1" s="1"/>
  <c r="G27" i="1"/>
  <c r="H27" i="1" s="1"/>
  <c r="I27" i="1" s="1"/>
  <c r="G26" i="1"/>
  <c r="H26" i="1" s="1"/>
  <c r="I26" i="1" s="1"/>
  <c r="G25" i="1"/>
  <c r="G24" i="1"/>
  <c r="H24" i="1" s="1"/>
  <c r="I24" i="1" s="1"/>
  <c r="G23" i="1"/>
  <c r="H23" i="1" s="1"/>
  <c r="I23" i="1" s="1"/>
  <c r="G22" i="1"/>
  <c r="H22" i="1" s="1"/>
  <c r="I22" i="1" s="1"/>
  <c r="G21" i="1"/>
  <c r="G20" i="1"/>
  <c r="H20" i="1" s="1"/>
  <c r="I20" i="1" s="1"/>
  <c r="G19" i="1"/>
  <c r="H19" i="1" s="1"/>
  <c r="I19" i="1" s="1"/>
  <c r="G18" i="1"/>
  <c r="G17" i="1"/>
  <c r="H17" i="1" s="1"/>
  <c r="I17" i="1" s="1"/>
  <c r="G16" i="1"/>
  <c r="H16" i="1" s="1"/>
  <c r="I16" i="1" s="1"/>
  <c r="G15" i="1"/>
  <c r="H15" i="1" s="1"/>
  <c r="I15" i="1" s="1"/>
  <c r="G14" i="1"/>
  <c r="G13" i="1"/>
  <c r="H13" i="1" s="1"/>
  <c r="I13" i="1" s="1"/>
  <c r="G12" i="1"/>
  <c r="H12" i="1" s="1"/>
  <c r="I12" i="1" s="1"/>
  <c r="G11" i="1"/>
  <c r="H11" i="1" s="1"/>
  <c r="I11" i="1" s="1"/>
  <c r="G10" i="1"/>
  <c r="G9" i="1"/>
  <c r="H9" i="1" s="1"/>
  <c r="I9" i="1" s="1"/>
  <c r="G8" i="1"/>
  <c r="G7" i="1"/>
  <c r="H7" i="1" s="1"/>
  <c r="I7" i="1" s="1"/>
  <c r="F4" i="1"/>
  <c r="H47" i="1" l="1"/>
  <c r="I47" i="1" s="1"/>
  <c r="H55" i="1"/>
  <c r="I55" i="1" s="1"/>
  <c r="H67" i="1"/>
  <c r="I67" i="1" s="1"/>
  <c r="H74" i="1"/>
  <c r="I74" i="1" s="1"/>
  <c r="H78" i="1"/>
  <c r="I78" i="1" s="1"/>
  <c r="H82" i="1"/>
  <c r="I82" i="1" s="1"/>
  <c r="H8" i="1"/>
  <c r="I8" i="1" s="1"/>
  <c r="H31" i="1"/>
  <c r="I31" i="1" s="1"/>
  <c r="H44" i="1"/>
  <c r="I44" i="1" s="1"/>
  <c r="G4" i="1"/>
  <c r="H29" i="1"/>
  <c r="I29" i="1" s="1"/>
  <c r="H53" i="1"/>
  <c r="I53" i="1" s="1"/>
  <c r="H69" i="1"/>
  <c r="I69" i="1" s="1"/>
  <c r="H111" i="1"/>
  <c r="I111" i="1" s="1"/>
  <c r="H10" i="1"/>
  <c r="I10" i="1" s="1"/>
  <c r="H14" i="1"/>
  <c r="I14" i="1" s="1"/>
  <c r="H18" i="1"/>
  <c r="I18" i="1" s="1"/>
  <c r="H37" i="1"/>
  <c r="I37" i="1" s="1"/>
  <c r="H45" i="1"/>
  <c r="I45" i="1" s="1"/>
  <c r="H61" i="1"/>
  <c r="I61" i="1" s="1"/>
  <c r="H110" i="1"/>
  <c r="I110" i="1" s="1"/>
  <c r="H112" i="1"/>
  <c r="I112" i="1" s="1"/>
  <c r="H33" i="1"/>
  <c r="I33" i="1" s="1"/>
  <c r="H49" i="1"/>
  <c r="I49" i="1" s="1"/>
  <c r="H65" i="1"/>
  <c r="I65" i="1" s="1"/>
  <c r="H21" i="1"/>
  <c r="I21" i="1" s="1"/>
  <c r="H25" i="1"/>
  <c r="I25" i="1" s="1"/>
  <c r="H41" i="1"/>
  <c r="K3" i="1" s="1"/>
  <c r="H57" i="1"/>
  <c r="I57" i="1" s="1"/>
  <c r="K2" i="1" l="1"/>
  <c r="I41" i="1"/>
  <c r="H4" i="1"/>
</calcChain>
</file>

<file path=xl/sharedStrings.xml><?xml version="1.0" encoding="utf-8"?>
<sst xmlns="http://schemas.openxmlformats.org/spreadsheetml/2006/main" count="336" uniqueCount="233">
  <si>
    <t>minimum</t>
  </si>
  <si>
    <t>reduced by:</t>
  </si>
  <si>
    <t>HLL TAC 2022</t>
  </si>
  <si>
    <t xml:space="preserve">≥ 8x min </t>
  </si>
  <si>
    <t xml:space="preserve">≥ 4x min </t>
  </si>
  <si>
    <t>Totals</t>
  </si>
  <si>
    <t>% allocation</t>
  </si>
  <si>
    <t>option v - new tiers</t>
  </si>
  <si>
    <t>Category</t>
  </si>
  <si>
    <t>APPLICATION_NO</t>
  </si>
  <si>
    <t>RegisteredName</t>
  </si>
  <si>
    <t>Appeal Score</t>
  </si>
  <si>
    <t>pre-FRAP allocation</t>
  </si>
  <si>
    <t>DA allocation</t>
  </si>
  <si>
    <t>Starting Point</t>
  </si>
  <si>
    <t>allocation</t>
  </si>
  <si>
    <t>A</t>
  </si>
  <si>
    <t>HLL21241</t>
  </si>
  <si>
    <t>The Tuna Hake Fishing Corporation Ltd</t>
  </si>
  <si>
    <t>HLL21122</t>
  </si>
  <si>
    <t>Nalitha Fishing Group Pty Limited</t>
  </si>
  <si>
    <t>HLL21323</t>
  </si>
  <si>
    <t>Ulwandle Fishing (Pty) Ltd</t>
  </si>
  <si>
    <t>HLL21307</t>
  </si>
  <si>
    <t>Ukloba Fishing (Pty) Ltd</t>
  </si>
  <si>
    <t>HLL21154</t>
  </si>
  <si>
    <t>Saul Cloete &amp; Vernote (Pty) Ltd</t>
  </si>
  <si>
    <t>HLL21016</t>
  </si>
  <si>
    <t>Interfish (Pty) Ltd</t>
  </si>
  <si>
    <t>HLL21334</t>
  </si>
  <si>
    <t>Pakamani Fishing (Pty) Ltd</t>
  </si>
  <si>
    <t>HLL21044</t>
  </si>
  <si>
    <t>Biz Afrika 131 (Pty) Ltd</t>
  </si>
  <si>
    <t>HLL21188</t>
  </si>
  <si>
    <t>Ocean Ukhozi Fishing (Pty) Ltd</t>
  </si>
  <si>
    <t>HLL21002</t>
  </si>
  <si>
    <t xml:space="preserve">LM Fisheries (Pty) Ltd </t>
  </si>
  <si>
    <t>HLL21223</t>
  </si>
  <si>
    <t>Intlanzi Fishing (Pty) Ltd</t>
  </si>
  <si>
    <t>HLL21097</t>
  </si>
  <si>
    <t>Impala Fishing (Pty) Ltd</t>
  </si>
  <si>
    <t>HLL21001</t>
  </si>
  <si>
    <t>Balobi Fishing Enterprises (Pty) Ltd</t>
  </si>
  <si>
    <t>HLL21010</t>
  </si>
  <si>
    <t>Balobi Processors (Pty) Ltd</t>
  </si>
  <si>
    <t>HLL21258</t>
  </si>
  <si>
    <t>VERSATEX TRADING 249 PTY LTD</t>
  </si>
  <si>
    <t>HLL21057</t>
  </si>
  <si>
    <t>Dyer Eiland Visserye (Edms) Bpk</t>
  </si>
  <si>
    <t>HLL21303</t>
  </si>
  <si>
    <t>Sceptre Fishing (Pty) Ltd</t>
  </si>
  <si>
    <t>HLL21228</t>
  </si>
  <si>
    <t>Hacky Fishing (Pty) Ltd</t>
  </si>
  <si>
    <t>HLL21300</t>
  </si>
  <si>
    <t xml:space="preserve">Risar Fishing </t>
  </si>
  <si>
    <t>HLL21237</t>
  </si>
  <si>
    <t>Full Deck Investments (Pty) Ltd</t>
  </si>
  <si>
    <t>HLL21191</t>
  </si>
  <si>
    <t>Masikhule Fishing CC</t>
  </si>
  <si>
    <t>HLL21051</t>
  </si>
  <si>
    <t>Ccmbined Fishing Enterprises (Pty) Ltd</t>
  </si>
  <si>
    <t>HLL21256</t>
  </si>
  <si>
    <t>Humansdorp Community Factory Workers (Pty) Ltd</t>
  </si>
  <si>
    <t>HLL21292</t>
  </si>
  <si>
    <t>Unathi-Wena Fishing CC</t>
  </si>
  <si>
    <t>HLL21400</t>
  </si>
  <si>
    <t>Mast Fishing (Pty) Ltd</t>
  </si>
  <si>
    <t>HLL21052</t>
  </si>
  <si>
    <t>Alicente Fishing (PTY) Ltd</t>
  </si>
  <si>
    <t>HLL21246</t>
  </si>
  <si>
    <t>Joenardo Fishing cc</t>
  </si>
  <si>
    <t>HLL21109</t>
  </si>
  <si>
    <t>D and H Fisheries CC</t>
  </si>
  <si>
    <t>HLL21276</t>
  </si>
  <si>
    <t>Cape Fish Processors (Pty) Ltd</t>
  </si>
  <si>
    <t>HLL21107</t>
  </si>
  <si>
    <t>Vasco Da Gama Fishing CC</t>
  </si>
  <si>
    <t>HLL21235</t>
  </si>
  <si>
    <t>Cyrel Burrel Fishing CC</t>
  </si>
  <si>
    <t>HLL21141</t>
  </si>
  <si>
    <t>Sizabantu Fishing Corporation (Pty) Ltd</t>
  </si>
  <si>
    <t>HLL21437</t>
  </si>
  <si>
    <t>JFP Fishing CC</t>
  </si>
  <si>
    <t>HLL21040</t>
  </si>
  <si>
    <t>Premier Fishing SA (Pty) Ltd</t>
  </si>
  <si>
    <t>HLL21026</t>
  </si>
  <si>
    <t>The Cape Peninsula Linefisherman CC</t>
  </si>
  <si>
    <t>HLL21268</t>
  </si>
  <si>
    <t>ALGOA MARINE EXPORTERS(PTY)LTD</t>
  </si>
  <si>
    <t>HLL21173</t>
  </si>
  <si>
    <t>TTM Fishing (Pty) Ltd</t>
  </si>
  <si>
    <t>HLL21058</t>
  </si>
  <si>
    <t>Hentiq 1173 (PTY)Ltd</t>
  </si>
  <si>
    <t>HLL21305</t>
  </si>
  <si>
    <t xml:space="preserve">Al-Aman Fishing </t>
  </si>
  <si>
    <t>HLL21304</t>
  </si>
  <si>
    <t>Zimele Fishing Enterprises</t>
  </si>
  <si>
    <t>HLL21182</t>
  </si>
  <si>
    <t>Heatwave Fishing Corporation (Pty) Ltd</t>
  </si>
  <si>
    <t>HLL21156</t>
  </si>
  <si>
    <t>DEUS TE AJUDE FISHING (PTY) LTD</t>
  </si>
  <si>
    <t>HLL21111</t>
  </si>
  <si>
    <t>Ferro Fishing (Pty) Ltd</t>
  </si>
  <si>
    <t>HLL21108</t>
  </si>
  <si>
    <t>Maintenance Fishing CC</t>
  </si>
  <si>
    <t>HLL21183</t>
  </si>
  <si>
    <t>Faulkner Fishing Enterprises CC</t>
  </si>
  <si>
    <t>HLL21207</t>
  </si>
  <si>
    <t>Taridor Five CC</t>
  </si>
  <si>
    <t>HLL21179</t>
  </si>
  <si>
    <t>AFD Fishing CC</t>
  </si>
  <si>
    <t>HLL21193</t>
  </si>
  <si>
    <t>Activest Twenty (PTY) LTD</t>
  </si>
  <si>
    <t>HLL21194</t>
  </si>
  <si>
    <t>Valortrade 1143 CC</t>
  </si>
  <si>
    <t>HLL21083</t>
  </si>
  <si>
    <t>Yellow Star Trading 1154 (Pty) Ltd</t>
  </si>
  <si>
    <t>HLL21278</t>
  </si>
  <si>
    <t>Solomons Fishing CC</t>
  </si>
  <si>
    <t>HLL21146</t>
  </si>
  <si>
    <t>Ithemba Labantu Fishing (Pty) Ltd</t>
  </si>
  <si>
    <t>HLL21023</t>
  </si>
  <si>
    <t>MALIBONGWE FISHERIES PTY LTD</t>
  </si>
  <si>
    <t>HLL21153</t>
  </si>
  <si>
    <t>Siyakha Fishing CC</t>
  </si>
  <si>
    <t>HLL21098</t>
  </si>
  <si>
    <t>OPEN CIRCLE PROJECTS 1 CC</t>
  </si>
  <si>
    <t>HLL21113</t>
  </si>
  <si>
    <t>Soundprops 1167 Investments (Pty) Ltd</t>
  </si>
  <si>
    <t>HLL21157</t>
  </si>
  <si>
    <t>VM Young Visserye Bk</t>
  </si>
  <si>
    <t>HLL21234</t>
  </si>
  <si>
    <t>Bluefin Holding (Pty) Ltd</t>
  </si>
  <si>
    <t>HLL21103</t>
  </si>
  <si>
    <t>Amaqobela Fishing (Pty) Ltd</t>
  </si>
  <si>
    <t>HLL21227</t>
  </si>
  <si>
    <t>African Star Fishing (Pty) Ltd</t>
  </si>
  <si>
    <t>HLL21015</t>
  </si>
  <si>
    <t>Trawl Investments CC</t>
  </si>
  <si>
    <t>HLL21211</t>
  </si>
  <si>
    <t>TITANCOR ELEVEN CC</t>
  </si>
  <si>
    <t>HLL21190</t>
  </si>
  <si>
    <t>Genuine Fisheries cc</t>
  </si>
  <si>
    <t>HLL21120</t>
  </si>
  <si>
    <t>Eyethu Fishing (Pty) Ltd</t>
  </si>
  <si>
    <t>HLL21069</t>
  </si>
  <si>
    <t>Pike Rock Fishing Corp cc</t>
  </si>
  <si>
    <t>HLL21269</t>
  </si>
  <si>
    <t xml:space="preserve">J&amp;J Visserye </t>
  </si>
  <si>
    <t>HLL21039</t>
  </si>
  <si>
    <t>Safrika Fishing cc</t>
  </si>
  <si>
    <t>HLL21055</t>
  </si>
  <si>
    <t>Gibbiseps Visserye Pty Ltd</t>
  </si>
  <si>
    <t>HLL21129</t>
  </si>
  <si>
    <t>Westfort Fishing CC</t>
  </si>
  <si>
    <t>HLL21148</t>
  </si>
  <si>
    <t>CARINA FISHERIES CC</t>
  </si>
  <si>
    <t>HLL21238</t>
  </si>
  <si>
    <t>Petersen’s Fishing Enterprises CC</t>
  </si>
  <si>
    <t>HLL21205</t>
  </si>
  <si>
    <t>Finman 213 CC</t>
  </si>
  <si>
    <t>HLL21189</t>
  </si>
  <si>
    <t>Yeyethu Fishing (Pty) Ltd</t>
  </si>
  <si>
    <t>HLL21037</t>
  </si>
  <si>
    <t>Nati si Nako Fishing CC</t>
  </si>
  <si>
    <t>HLL21151</t>
  </si>
  <si>
    <t>CARPENSIS FISHING INDUSTRIES (PTY)LTD</t>
  </si>
  <si>
    <t>HLL21029</t>
  </si>
  <si>
    <t>Blue Venture Fishing (Pty) Ltd</t>
  </si>
  <si>
    <t>B</t>
  </si>
  <si>
    <t>HLL21085</t>
  </si>
  <si>
    <t>SeaVuna Fishing Co (Pty) Ltd</t>
  </si>
  <si>
    <t>HLL21142</t>
  </si>
  <si>
    <t>Atlantis Seafood Products (Pty) Ltd</t>
  </si>
  <si>
    <t>HLL21308</t>
  </si>
  <si>
    <t>GANSBAAI MARINE (PTY) LTD</t>
  </si>
  <si>
    <t>HLL21043</t>
  </si>
  <si>
    <t>WEST POINT FISHING CORPORATION (Pty) LTD</t>
  </si>
  <si>
    <t>HLL21007</t>
  </si>
  <si>
    <t>GGA Fishing Enterprizes (Pty) Ltd</t>
  </si>
  <si>
    <t>HLL21006</t>
  </si>
  <si>
    <t>MTV Fishing St Francis Bay (Pty) Ltd</t>
  </si>
  <si>
    <t>HLL21004</t>
  </si>
  <si>
    <t>The Jenny Fishing Enterprises (Pty) Ltd</t>
  </si>
  <si>
    <t>HLL21003</t>
  </si>
  <si>
    <t>RUSTEE (PTY) LTD</t>
  </si>
  <si>
    <t>HLL21370</t>
  </si>
  <si>
    <t>Canan Fishing (Pty) Ltd</t>
  </si>
  <si>
    <t>C</t>
  </si>
  <si>
    <t>HLL21318</t>
  </si>
  <si>
    <t>Afro Fishing (Pty) Ltd</t>
  </si>
  <si>
    <t>HLL21152</t>
  </si>
  <si>
    <t>Khanyisile Fishing (Pty) Ltd</t>
  </si>
  <si>
    <t>HLL21217</t>
  </si>
  <si>
    <t>BLUE WAVE FISH TRADERS (PTY) LTD</t>
  </si>
  <si>
    <t>HLL21196</t>
  </si>
  <si>
    <t>Live Fish Tanks (East Coast) (Pty) Ltd</t>
  </si>
  <si>
    <t>HLL21174</t>
  </si>
  <si>
    <t>UKUQALA TRADING CC</t>
  </si>
  <si>
    <t>HLL21320</t>
  </si>
  <si>
    <t>Kaytrad Commodities Pty Ltd</t>
  </si>
  <si>
    <t>HLL21030</t>
  </si>
  <si>
    <t>Biz Afrika 1504 (Pty) Ltd</t>
  </si>
  <si>
    <t>HLL21448</t>
  </si>
  <si>
    <t>Ibhayi Sea Food Wholesalers</t>
  </si>
  <si>
    <t>HLL21021</t>
  </si>
  <si>
    <t>Merca Fishing (Pty) Ltd</t>
  </si>
  <si>
    <t>HLL21270</t>
  </si>
  <si>
    <t>Imperial Crown Trading 398 (Pty) Ltd</t>
  </si>
  <si>
    <t>HLL21377</t>
  </si>
  <si>
    <t>Atlantic Choice Trading (Pty) Ltd</t>
  </si>
  <si>
    <t>HLL21094</t>
  </si>
  <si>
    <t>Zwembesi Farm (Pty) Ltd</t>
  </si>
  <si>
    <t>HLL21184</t>
  </si>
  <si>
    <t>Mossel Bay Fishing (Pty) Ltd</t>
  </si>
  <si>
    <t>HLL21251</t>
  </si>
  <si>
    <t>IZEMBE TRADING 78 CC</t>
  </si>
  <si>
    <t>HLL21155</t>
  </si>
  <si>
    <t>Silva Fishing Enterprises (Pty) Ltd</t>
  </si>
  <si>
    <t>HLL21032</t>
  </si>
  <si>
    <t>WESTSHORE FISHING (PTY) LTD</t>
  </si>
  <si>
    <t>HLL21077</t>
  </si>
  <si>
    <t>La Vie Seafood Products (Pty) Ltd</t>
  </si>
  <si>
    <t>HLL21297</t>
  </si>
  <si>
    <t>PJFCA PTY LTD</t>
  </si>
  <si>
    <t>HLL21204</t>
  </si>
  <si>
    <t>AFRICAN COMMUNITY FISHING (PTY) LTD</t>
  </si>
  <si>
    <t>HLL21118</t>
  </si>
  <si>
    <t>Lady’s Crop Fishing (Pty) Ltd</t>
  </si>
  <si>
    <t>HLL21224</t>
  </si>
  <si>
    <t>Mnatha Marine Technologies (Pty) Ltd</t>
  </si>
  <si>
    <t>where cat A RH holds more than x times the minimum quota</t>
  </si>
  <si>
    <t>tons in 2022 terms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</si>
</sst>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%"/>
    <numFmt numFmtId="165" formatCode="#\-###;\-#,##0.00"/>
    <numFmt numFmtId="166" formatCode="0.0000"/>
    <numFmt numFmtId="167" formatCode="0.0%"/>
    <numFmt numFmtId="168" formatCode="0.000000%"/>
    <numFmt numFmtId="169" formatCode="#,##0.0_ ;[Red]\-#,##0.0\ 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70C0"/>
      <name val="Arial"/>
      <family val="2"/>
    </font>
    <font>
      <sz val="11"/>
      <name val="Arial"/>
      <family val="2"/>
    </font>
    <font>
      <b/>
      <sz val="11"/>
      <color theme="9" tint="-0.249977111117893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0" tint="-0.499984740745262"/>
      <name val="Arial"/>
      <family val="2"/>
    </font>
    <font>
      <sz val="11"/>
      <color rgb="FF7030A0"/>
      <name val="Arial"/>
      <family val="2"/>
    </font>
    <font>
      <sz val="11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0" applyNumberFormat="1"/>
    <xf numFmtId="164" fontId="3" fillId="0" borderId="0" xfId="0" applyNumberFormat="1" applyFont="1"/>
    <xf numFmtId="165" fontId="3" fillId="0" borderId="0" xfId="0" applyNumberFormat="1" applyFont="1"/>
    <xf numFmtId="164" fontId="4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 vertical="center"/>
    </xf>
    <xf numFmtId="164" fontId="0" fillId="0" borderId="0" xfId="1" applyNumberFormat="1" applyFont="1"/>
    <xf numFmtId="0" fontId="6" fillId="0" borderId="0" xfId="0" applyFont="1" applyAlignment="1">
      <alignment horizontal="right"/>
    </xf>
    <xf numFmtId="2" fontId="6" fillId="0" borderId="0" xfId="0" applyNumberFormat="1" applyFont="1" applyAlignment="1">
      <alignment horizontal="right" vertical="center"/>
    </xf>
    <xf numFmtId="164" fontId="6" fillId="0" borderId="0" xfId="0" applyNumberFormat="1" applyFont="1"/>
    <xf numFmtId="164" fontId="5" fillId="0" borderId="0" xfId="0" applyNumberFormat="1" applyFont="1"/>
    <xf numFmtId="4" fontId="7" fillId="0" borderId="0" xfId="0" applyNumberFormat="1" applyFont="1"/>
    <xf numFmtId="0" fontId="6" fillId="0" borderId="0" xfId="0" applyFont="1"/>
    <xf numFmtId="168" fontId="5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3" fontId="3" fillId="0" borderId="0" xfId="0" applyNumberFormat="1" applyFont="1"/>
    <xf numFmtId="164" fontId="0" fillId="2" borderId="0" xfId="0" applyNumberFormat="1" applyFill="1"/>
    <xf numFmtId="3" fontId="3" fillId="0" borderId="1" xfId="0" applyNumberFormat="1" applyFont="1" applyBorder="1"/>
    <xf numFmtId="164" fontId="3" fillId="0" borderId="0" xfId="1" applyNumberFormat="1" applyFont="1" applyFill="1"/>
    <xf numFmtId="0" fontId="8" fillId="0" borderId="0" xfId="0" applyFont="1"/>
    <xf numFmtId="164" fontId="8" fillId="0" borderId="0" xfId="0" applyNumberFormat="1" applyFont="1"/>
    <xf numFmtId="164" fontId="8" fillId="2" borderId="0" xfId="0" applyNumberFormat="1" applyFont="1" applyFill="1"/>
    <xf numFmtId="3" fontId="8" fillId="0" borderId="0" xfId="0" applyNumberFormat="1" applyFont="1"/>
    <xf numFmtId="164" fontId="8" fillId="0" borderId="0" xfId="1" applyNumberFormat="1" applyFont="1" applyFill="1"/>
    <xf numFmtId="164" fontId="8" fillId="0" borderId="0" xfId="1" applyNumberFormat="1" applyFont="1"/>
    <xf numFmtId="164" fontId="9" fillId="0" borderId="0" xfId="1" applyNumberFormat="1" applyFont="1"/>
    <xf numFmtId="164" fontId="10" fillId="0" borderId="0" xfId="1" applyNumberFormat="1" applyFont="1"/>
    <xf numFmtId="169" fontId="3" fillId="0" borderId="0" xfId="0" applyNumberFormat="1" applyFont="1"/>
    <xf numFmtId="16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164" fontId="2" fillId="0" borderId="0" xfId="0" applyNumberFormat="1" applyFont="1"/>
    <xf numFmtId="164" fontId="3" fillId="3" borderId="0" xfId="1" applyNumberFormat="1" applyFont="1" applyFill="1"/>
    <xf numFmtId="167" fontId="3" fillId="3" borderId="0" xfId="0" applyNumberFormat="1" applyFont="1" applyFill="1" applyAlignment="1">
      <alignment horizontal="right"/>
    </xf>
    <xf numFmtId="0" fontId="0" fillId="3" borderId="0" xfId="0" applyFill="1"/>
    <xf numFmtId="164" fontId="3" fillId="4" borderId="0" xfId="1" applyNumberFormat="1" applyFont="1" applyFill="1"/>
    <xf numFmtId="164" fontId="3" fillId="4" borderId="1" xfId="1" applyNumberFormat="1" applyFont="1" applyFill="1" applyBorder="1"/>
    <xf numFmtId="164" fontId="3" fillId="4" borderId="0" xfId="0" applyNumberFormat="1" applyFont="1" applyFill="1" applyAlignment="1">
      <alignment horizontal="right"/>
    </xf>
    <xf numFmtId="0" fontId="0" fillId="4" borderId="0" xfId="0" applyFill="1"/>
    <xf numFmtId="0" fontId="6" fillId="0" borderId="0" xfId="0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63905-B2F0-43BD-A3D9-277BDAC3EA2F}">
  <sheetPr>
    <tabColor rgb="FFFFFF00"/>
    <pageSetUpPr fitToPage="1"/>
  </sheetPr>
  <dimension ref="A1:M126"/>
  <sheetViews>
    <sheetView tabSelected="1" zoomScaleNormal="100" workbookViewId="0">
      <pane ySplit="6" topLeftCell="A7" activePane="bottomLeft" state="frozen"/>
      <selection pane="bottomLeft" activeCell="I4" sqref="I4"/>
    </sheetView>
  </sheetViews>
  <sheetFormatPr defaultRowHeight="14.25" x14ac:dyDescent="0.2"/>
  <cols>
    <col min="1" max="1" width="10.875" bestFit="1" customWidth="1"/>
    <col min="2" max="2" width="18.75" customWidth="1"/>
    <col min="3" max="3" width="37.375" customWidth="1"/>
    <col min="4" max="4" width="14.625" bestFit="1" customWidth="1"/>
    <col min="5" max="5" width="13.375" bestFit="1" customWidth="1"/>
    <col min="6" max="6" width="13.375" style="1" bestFit="1" customWidth="1"/>
    <col min="7" max="7" width="11.875" style="1" bestFit="1" customWidth="1"/>
    <col min="8" max="8" width="13.375" style="36" bestFit="1" customWidth="1"/>
    <col min="9" max="9" width="19.625" style="2" customWidth="1"/>
    <col min="10" max="10" width="11.625" style="3" bestFit="1" customWidth="1"/>
  </cols>
  <sheetData>
    <row r="1" spans="1:13" ht="13.9" customHeight="1" x14ac:dyDescent="0.25">
      <c r="E1" s="4" t="s">
        <v>0</v>
      </c>
      <c r="F1" s="4">
        <v>1.165E-3</v>
      </c>
      <c r="H1" s="3" t="s">
        <v>1</v>
      </c>
      <c r="I1" s="3" t="s">
        <v>231</v>
      </c>
    </row>
    <row r="2" spans="1:13" ht="15" x14ac:dyDescent="0.25">
      <c r="E2" s="5" t="s">
        <v>2</v>
      </c>
      <c r="F2" s="6">
        <v>8621.1550000000007</v>
      </c>
      <c r="G2" s="7"/>
      <c r="H2" s="38">
        <v>6.5000000000000002E-2</v>
      </c>
      <c r="I2" s="39" t="s">
        <v>3</v>
      </c>
      <c r="J2" s="8">
        <f>$F$1*4</f>
        <v>4.6600000000000001E-3</v>
      </c>
      <c r="K2">
        <f>COUNTA(H7:H38)</f>
        <v>32</v>
      </c>
    </row>
    <row r="3" spans="1:13" ht="15" x14ac:dyDescent="0.25">
      <c r="C3" s="9"/>
      <c r="F3" s="7"/>
      <c r="G3" s="10"/>
      <c r="H3" s="42">
        <v>3.7213999999999997E-2</v>
      </c>
      <c r="I3" s="43" t="s">
        <v>4</v>
      </c>
      <c r="J3" s="8">
        <f>$F$1*8</f>
        <v>9.3200000000000002E-3</v>
      </c>
      <c r="K3">
        <f>COUNTA(H39:H71)</f>
        <v>33</v>
      </c>
    </row>
    <row r="4" spans="1:13" ht="15" x14ac:dyDescent="0.25">
      <c r="D4" s="9" t="s">
        <v>5</v>
      </c>
      <c r="E4" s="11">
        <f>SUM(E7:E112)</f>
        <v>0.73592867261042438</v>
      </c>
      <c r="F4" s="11">
        <f>SUM(F7:F112)</f>
        <v>0.97288300000000005</v>
      </c>
      <c r="G4" s="11">
        <f>SUM(G7:G112)</f>
        <v>1.045260672610425</v>
      </c>
      <c r="H4" s="12">
        <f>SUM(H7:H112)</f>
        <v>0.99999999999999989</v>
      </c>
      <c r="I4" s="12"/>
      <c r="J4" s="13"/>
    </row>
    <row r="5" spans="1:13" s="14" customFormat="1" ht="30.75" customHeight="1" x14ac:dyDescent="0.25">
      <c r="E5" s="44" t="s">
        <v>6</v>
      </c>
      <c r="F5" s="44"/>
      <c r="G5" s="44"/>
      <c r="H5" s="45" t="s">
        <v>7</v>
      </c>
      <c r="I5" s="45"/>
      <c r="J5" s="15"/>
    </row>
    <row r="6" spans="1:13" s="16" customFormat="1" ht="30" x14ac:dyDescent="0.2">
      <c r="A6" s="16" t="s">
        <v>8</v>
      </c>
      <c r="B6" s="17" t="s">
        <v>9</v>
      </c>
      <c r="C6" s="16" t="s">
        <v>10</v>
      </c>
      <c r="D6" s="17" t="s">
        <v>11</v>
      </c>
      <c r="E6" s="18" t="s">
        <v>12</v>
      </c>
      <c r="F6" s="18" t="s">
        <v>13</v>
      </c>
      <c r="G6" s="18" t="s">
        <v>14</v>
      </c>
      <c r="H6" s="35" t="s">
        <v>15</v>
      </c>
      <c r="I6" s="35" t="s">
        <v>232</v>
      </c>
      <c r="J6" s="32"/>
      <c r="K6" s="33"/>
      <c r="L6" s="33"/>
      <c r="M6" s="33"/>
    </row>
    <row r="7" spans="1:13" x14ac:dyDescent="0.2">
      <c r="A7" t="s">
        <v>16</v>
      </c>
      <c r="B7" t="s">
        <v>17</v>
      </c>
      <c r="C7" t="s">
        <v>18</v>
      </c>
      <c r="D7">
        <v>62.84</v>
      </c>
      <c r="E7" s="1">
        <v>6.7322000000000007E-2</v>
      </c>
      <c r="F7" s="1">
        <v>6.7322000000000007E-2</v>
      </c>
      <c r="G7" s="1">
        <f t="shared" ref="G7:G24" si="0">F7</f>
        <v>6.7322000000000007E-2</v>
      </c>
      <c r="H7" s="37">
        <f t="shared" ref="H7:H38" si="1">ROUND(G7*(1-$H$2),6)</f>
        <v>6.2946000000000002E-2</v>
      </c>
      <c r="I7" s="19">
        <f>H7*$F$2</f>
        <v>542.66722263000008</v>
      </c>
      <c r="J7" s="31"/>
      <c r="K7" s="34"/>
      <c r="L7" s="34"/>
      <c r="M7" s="34"/>
    </row>
    <row r="8" spans="1:13" x14ac:dyDescent="0.2">
      <c r="A8" t="s">
        <v>16</v>
      </c>
      <c r="B8" t="s">
        <v>19</v>
      </c>
      <c r="C8" t="s">
        <v>20</v>
      </c>
      <c r="D8">
        <v>59.4</v>
      </c>
      <c r="E8" s="1">
        <v>5.1243999999999998E-2</v>
      </c>
      <c r="F8" s="1">
        <v>5.1243999999999998E-2</v>
      </c>
      <c r="G8" s="1">
        <f t="shared" si="0"/>
        <v>5.1243999999999998E-2</v>
      </c>
      <c r="H8" s="37">
        <f t="shared" si="1"/>
        <v>4.7912999999999997E-2</v>
      </c>
      <c r="I8" s="19">
        <f t="shared" ref="I8:I71" si="2">H8*$F$2</f>
        <v>413.06539951500002</v>
      </c>
      <c r="J8" s="31"/>
      <c r="K8" s="34"/>
      <c r="L8" s="34"/>
      <c r="M8" s="34"/>
    </row>
    <row r="9" spans="1:13" x14ac:dyDescent="0.2">
      <c r="A9" t="s">
        <v>16</v>
      </c>
      <c r="B9" t="s">
        <v>21</v>
      </c>
      <c r="C9" t="s">
        <v>22</v>
      </c>
      <c r="D9">
        <v>70.11</v>
      </c>
      <c r="E9" s="1">
        <v>3.7581000000000003E-2</v>
      </c>
      <c r="F9" s="1">
        <v>3.7581000000000003E-2</v>
      </c>
      <c r="G9" s="1">
        <f t="shared" si="0"/>
        <v>3.7581000000000003E-2</v>
      </c>
      <c r="H9" s="37">
        <f t="shared" si="1"/>
        <v>3.5138000000000003E-2</v>
      </c>
      <c r="I9" s="19">
        <f t="shared" si="2"/>
        <v>302.93014439000007</v>
      </c>
      <c r="J9" s="31"/>
      <c r="K9" s="34"/>
      <c r="L9" s="34"/>
      <c r="M9" s="34"/>
    </row>
    <row r="10" spans="1:13" x14ac:dyDescent="0.2">
      <c r="A10" t="s">
        <v>16</v>
      </c>
      <c r="B10" t="s">
        <v>23</v>
      </c>
      <c r="C10" t="s">
        <v>24</v>
      </c>
      <c r="D10">
        <v>62.32</v>
      </c>
      <c r="E10" s="1">
        <v>2.5302999999999999E-2</v>
      </c>
      <c r="F10" s="1">
        <v>2.6887999999999999E-2</v>
      </c>
      <c r="G10" s="1">
        <f t="shared" si="0"/>
        <v>2.6887999999999999E-2</v>
      </c>
      <c r="H10" s="37">
        <f t="shared" si="1"/>
        <v>2.5139999999999999E-2</v>
      </c>
      <c r="I10" s="19">
        <f t="shared" si="2"/>
        <v>216.73583670000002</v>
      </c>
      <c r="J10" s="31"/>
      <c r="K10" s="34"/>
      <c r="L10" s="34"/>
      <c r="M10" s="34"/>
    </row>
    <row r="11" spans="1:13" x14ac:dyDescent="0.2">
      <c r="A11" t="s">
        <v>16</v>
      </c>
      <c r="B11" t="s">
        <v>25</v>
      </c>
      <c r="C11" t="s">
        <v>26</v>
      </c>
      <c r="D11">
        <v>63.76</v>
      </c>
      <c r="E11" s="1">
        <v>2.4369999999999999E-2</v>
      </c>
      <c r="F11" s="1">
        <v>2.5829000000000001E-2</v>
      </c>
      <c r="G11" s="1">
        <f t="shared" si="0"/>
        <v>2.5829000000000001E-2</v>
      </c>
      <c r="H11" s="37">
        <f t="shared" si="1"/>
        <v>2.4150000000000001E-2</v>
      </c>
      <c r="I11" s="19">
        <f t="shared" si="2"/>
        <v>208.20089325000004</v>
      </c>
      <c r="J11" s="31"/>
      <c r="K11" s="34"/>
      <c r="L11" s="34"/>
      <c r="M11" s="34"/>
    </row>
    <row r="12" spans="1:13" x14ac:dyDescent="0.2">
      <c r="A12" t="s">
        <v>16</v>
      </c>
      <c r="B12" t="s">
        <v>27</v>
      </c>
      <c r="C12" t="s">
        <v>28</v>
      </c>
      <c r="D12">
        <v>67.72</v>
      </c>
      <c r="E12" s="1">
        <v>2.0879999999999999E-2</v>
      </c>
      <c r="F12" s="1">
        <v>2.4178000000000002E-2</v>
      </c>
      <c r="G12" s="1">
        <f t="shared" si="0"/>
        <v>2.4178000000000002E-2</v>
      </c>
      <c r="H12" s="37">
        <f t="shared" si="1"/>
        <v>2.2606000000000001E-2</v>
      </c>
      <c r="I12" s="19">
        <f t="shared" si="2"/>
        <v>194.88982993000002</v>
      </c>
      <c r="J12" s="31"/>
      <c r="K12" s="34"/>
      <c r="L12" s="34"/>
      <c r="M12" s="34"/>
    </row>
    <row r="13" spans="1:13" x14ac:dyDescent="0.2">
      <c r="A13" t="s">
        <v>16</v>
      </c>
      <c r="B13" t="s">
        <v>29</v>
      </c>
      <c r="C13" t="s">
        <v>30</v>
      </c>
      <c r="D13">
        <v>62.36</v>
      </c>
      <c r="E13" s="1">
        <v>2.2284999999999999E-2</v>
      </c>
      <c r="F13" s="1">
        <v>2.3236E-2</v>
      </c>
      <c r="G13" s="1">
        <f t="shared" si="0"/>
        <v>2.3236E-2</v>
      </c>
      <c r="H13" s="37">
        <f t="shared" si="1"/>
        <v>2.1725999999999999E-2</v>
      </c>
      <c r="I13" s="19">
        <f t="shared" si="2"/>
        <v>187.30321352999999</v>
      </c>
      <c r="J13" s="31"/>
      <c r="K13" s="34"/>
      <c r="L13" s="34"/>
      <c r="M13" s="34"/>
    </row>
    <row r="14" spans="1:13" x14ac:dyDescent="0.2">
      <c r="A14" t="s">
        <v>16</v>
      </c>
      <c r="B14" t="s">
        <v>31</v>
      </c>
      <c r="C14" t="s">
        <v>32</v>
      </c>
      <c r="D14">
        <v>67.989999999999995</v>
      </c>
      <c r="E14" s="1">
        <v>1.7926999999999998E-2</v>
      </c>
      <c r="F14" s="1">
        <v>2.1668E-2</v>
      </c>
      <c r="G14" s="1">
        <f t="shared" si="0"/>
        <v>2.1668E-2</v>
      </c>
      <c r="H14" s="37">
        <f t="shared" si="1"/>
        <v>2.026E-2</v>
      </c>
      <c r="I14" s="19">
        <f t="shared" si="2"/>
        <v>174.66460030000002</v>
      </c>
      <c r="J14" s="31"/>
      <c r="K14" s="34"/>
      <c r="L14" s="34"/>
      <c r="M14" s="34"/>
    </row>
    <row r="15" spans="1:13" x14ac:dyDescent="0.2">
      <c r="A15" t="s">
        <v>16</v>
      </c>
      <c r="B15" t="s">
        <v>33</v>
      </c>
      <c r="C15" t="s">
        <v>34</v>
      </c>
      <c r="D15">
        <v>70.72</v>
      </c>
      <c r="E15" s="1">
        <v>1.2001E-2</v>
      </c>
      <c r="F15" s="1">
        <v>1.5044999999999999E-2</v>
      </c>
      <c r="G15" s="1">
        <f t="shared" si="0"/>
        <v>1.5044999999999999E-2</v>
      </c>
      <c r="H15" s="37">
        <f t="shared" si="1"/>
        <v>1.4067E-2</v>
      </c>
      <c r="I15" s="19">
        <f t="shared" si="2"/>
        <v>121.27378738500001</v>
      </c>
      <c r="J15" s="31"/>
      <c r="K15" s="34"/>
      <c r="L15" s="34"/>
      <c r="M15" s="34"/>
    </row>
    <row r="16" spans="1:13" x14ac:dyDescent="0.2">
      <c r="A16" t="s">
        <v>16</v>
      </c>
      <c r="B16" t="s">
        <v>35</v>
      </c>
      <c r="C16" t="s">
        <v>36</v>
      </c>
      <c r="D16">
        <v>71.23</v>
      </c>
      <c r="E16" s="1">
        <v>1.1606999999999999E-2</v>
      </c>
      <c r="F16" s="1">
        <v>1.4968E-2</v>
      </c>
      <c r="G16" s="1">
        <f t="shared" si="0"/>
        <v>1.4968E-2</v>
      </c>
      <c r="H16" s="37">
        <f t="shared" si="1"/>
        <v>1.3995E-2</v>
      </c>
      <c r="I16" s="19">
        <f t="shared" si="2"/>
        <v>120.65306422500001</v>
      </c>
      <c r="J16" s="31"/>
      <c r="K16" s="34"/>
      <c r="L16" s="34"/>
      <c r="M16" s="34"/>
    </row>
    <row r="17" spans="1:13" x14ac:dyDescent="0.2">
      <c r="A17" t="s">
        <v>16</v>
      </c>
      <c r="B17" t="s">
        <v>37</v>
      </c>
      <c r="C17" t="s">
        <v>38</v>
      </c>
      <c r="D17">
        <v>72.540000000000006</v>
      </c>
      <c r="E17" s="1">
        <v>1.1756000000000001E-2</v>
      </c>
      <c r="F17" s="1">
        <v>1.4229E-2</v>
      </c>
      <c r="G17" s="1">
        <f t="shared" si="0"/>
        <v>1.4229E-2</v>
      </c>
      <c r="H17" s="37">
        <f t="shared" si="1"/>
        <v>1.3304E-2</v>
      </c>
      <c r="I17" s="19">
        <f t="shared" si="2"/>
        <v>114.69584612000001</v>
      </c>
      <c r="J17" s="31"/>
      <c r="K17" s="34"/>
      <c r="L17" s="34"/>
      <c r="M17" s="34"/>
    </row>
    <row r="18" spans="1:13" x14ac:dyDescent="0.2">
      <c r="A18" t="s">
        <v>16</v>
      </c>
      <c r="B18" t="s">
        <v>39</v>
      </c>
      <c r="C18" t="s">
        <v>40</v>
      </c>
      <c r="D18">
        <v>68.75</v>
      </c>
      <c r="E18" s="1">
        <v>1.1827000000000001E-2</v>
      </c>
      <c r="F18" s="1">
        <v>1.3983000000000001E-2</v>
      </c>
      <c r="G18" s="1">
        <f t="shared" si="0"/>
        <v>1.3983000000000001E-2</v>
      </c>
      <c r="H18" s="37">
        <f t="shared" si="1"/>
        <v>1.3074000000000001E-2</v>
      </c>
      <c r="I18" s="19">
        <f t="shared" si="2"/>
        <v>112.71298047000002</v>
      </c>
      <c r="J18" s="31"/>
      <c r="K18" s="34"/>
      <c r="L18" s="34"/>
      <c r="M18" s="34"/>
    </row>
    <row r="19" spans="1:13" x14ac:dyDescent="0.2">
      <c r="A19" t="s">
        <v>16</v>
      </c>
      <c r="B19" t="s">
        <v>41</v>
      </c>
      <c r="C19" t="s">
        <v>42</v>
      </c>
      <c r="D19">
        <v>71.53</v>
      </c>
      <c r="E19" s="1">
        <v>8.9110000000000005E-3</v>
      </c>
      <c r="F19" s="1">
        <v>1.2716E-2</v>
      </c>
      <c r="G19" s="1">
        <f t="shared" si="0"/>
        <v>1.2716E-2</v>
      </c>
      <c r="H19" s="37">
        <f t="shared" si="1"/>
        <v>1.1889E-2</v>
      </c>
      <c r="I19" s="19">
        <f t="shared" si="2"/>
        <v>102.49691179500002</v>
      </c>
      <c r="J19" s="31"/>
      <c r="K19" s="34"/>
      <c r="L19" s="34"/>
      <c r="M19" s="34"/>
    </row>
    <row r="20" spans="1:13" x14ac:dyDescent="0.2">
      <c r="A20" t="s">
        <v>16</v>
      </c>
      <c r="B20" t="s">
        <v>43</v>
      </c>
      <c r="C20" t="s">
        <v>44</v>
      </c>
      <c r="D20">
        <v>78.59</v>
      </c>
      <c r="E20" s="1">
        <v>9.0519999999999993E-3</v>
      </c>
      <c r="F20" s="1">
        <v>1.2603E-2</v>
      </c>
      <c r="G20" s="1">
        <f t="shared" si="0"/>
        <v>1.2603E-2</v>
      </c>
      <c r="H20" s="37">
        <f t="shared" si="1"/>
        <v>1.1783999999999999E-2</v>
      </c>
      <c r="I20" s="19">
        <f t="shared" si="2"/>
        <v>101.59169052</v>
      </c>
      <c r="J20" s="31"/>
      <c r="K20" s="34"/>
      <c r="L20" s="34"/>
      <c r="M20" s="34"/>
    </row>
    <row r="21" spans="1:13" x14ac:dyDescent="0.2">
      <c r="A21" t="s">
        <v>16</v>
      </c>
      <c r="B21" t="s">
        <v>45</v>
      </c>
      <c r="C21" t="s">
        <v>46</v>
      </c>
      <c r="D21">
        <v>61.52</v>
      </c>
      <c r="E21" s="1">
        <v>1.0189999999999999E-2</v>
      </c>
      <c r="F21" s="1">
        <v>1.2283000000000001E-2</v>
      </c>
      <c r="G21" s="1">
        <f t="shared" si="0"/>
        <v>1.2283000000000001E-2</v>
      </c>
      <c r="H21" s="37">
        <f t="shared" si="1"/>
        <v>1.1485E-2</v>
      </c>
      <c r="I21" s="19">
        <f t="shared" si="2"/>
        <v>99.01396517500001</v>
      </c>
      <c r="J21" s="31"/>
      <c r="K21" s="34"/>
      <c r="L21" s="34"/>
      <c r="M21" s="34"/>
    </row>
    <row r="22" spans="1:13" x14ac:dyDescent="0.2">
      <c r="A22" t="s">
        <v>16</v>
      </c>
      <c r="B22" t="s">
        <v>47</v>
      </c>
      <c r="C22" t="s">
        <v>48</v>
      </c>
      <c r="D22">
        <v>67.17</v>
      </c>
      <c r="E22" s="1">
        <v>8.4799999999999997E-3</v>
      </c>
      <c r="F22" s="1">
        <v>1.2159E-2</v>
      </c>
      <c r="G22" s="1">
        <f t="shared" si="0"/>
        <v>1.2159E-2</v>
      </c>
      <c r="H22" s="37">
        <f t="shared" si="1"/>
        <v>1.1369000000000001E-2</v>
      </c>
      <c r="I22" s="19">
        <f t="shared" si="2"/>
        <v>98.01391119500002</v>
      </c>
      <c r="J22" s="31"/>
      <c r="K22" s="34"/>
      <c r="L22" s="34"/>
      <c r="M22" s="34"/>
    </row>
    <row r="23" spans="1:13" x14ac:dyDescent="0.2">
      <c r="A23" t="s">
        <v>16</v>
      </c>
      <c r="B23" t="s">
        <v>49</v>
      </c>
      <c r="C23" t="s">
        <v>50</v>
      </c>
      <c r="D23">
        <v>65.61</v>
      </c>
      <c r="E23" s="1">
        <v>8.6529999999999992E-3</v>
      </c>
      <c r="F23" s="1">
        <v>1.2141000000000001E-2</v>
      </c>
      <c r="G23" s="1">
        <f t="shared" si="0"/>
        <v>1.2141000000000001E-2</v>
      </c>
      <c r="H23" s="37">
        <f t="shared" si="1"/>
        <v>1.1351999999999999E-2</v>
      </c>
      <c r="I23" s="19">
        <f t="shared" si="2"/>
        <v>97.867351560000003</v>
      </c>
      <c r="J23" s="31"/>
      <c r="K23" s="34"/>
      <c r="L23" s="34"/>
      <c r="M23" s="34"/>
    </row>
    <row r="24" spans="1:13" x14ac:dyDescent="0.2">
      <c r="A24" t="s">
        <v>16</v>
      </c>
      <c r="B24" t="s">
        <v>51</v>
      </c>
      <c r="C24" t="s">
        <v>52</v>
      </c>
      <c r="D24">
        <v>71.34</v>
      </c>
      <c r="E24" s="1">
        <v>1.0736000000000001E-2</v>
      </c>
      <c r="F24" s="1">
        <v>1.1878E-2</v>
      </c>
      <c r="G24" s="1">
        <f t="shared" si="0"/>
        <v>1.1878E-2</v>
      </c>
      <c r="H24" s="37">
        <f t="shared" si="1"/>
        <v>1.1106E-2</v>
      </c>
      <c r="I24" s="19">
        <f t="shared" si="2"/>
        <v>95.746547430000007</v>
      </c>
      <c r="J24" s="31"/>
      <c r="K24" s="34"/>
      <c r="L24" s="34"/>
      <c r="M24" s="34"/>
    </row>
    <row r="25" spans="1:13" x14ac:dyDescent="0.2">
      <c r="A25" t="s">
        <v>16</v>
      </c>
      <c r="B25" t="s">
        <v>53</v>
      </c>
      <c r="C25" t="s">
        <v>54</v>
      </c>
      <c r="D25">
        <v>57.43</v>
      </c>
      <c r="E25" s="1">
        <v>1.1079E-2</v>
      </c>
      <c r="G25" s="20">
        <f>E25</f>
        <v>1.1079E-2</v>
      </c>
      <c r="H25" s="37">
        <f t="shared" si="1"/>
        <v>1.0359E-2</v>
      </c>
      <c r="I25" s="19">
        <f t="shared" si="2"/>
        <v>89.306544645000002</v>
      </c>
      <c r="J25" s="31"/>
      <c r="K25" s="34"/>
      <c r="L25" s="34"/>
      <c r="M25" s="34"/>
    </row>
    <row r="26" spans="1:13" x14ac:dyDescent="0.2">
      <c r="A26" t="s">
        <v>16</v>
      </c>
      <c r="B26" t="s">
        <v>55</v>
      </c>
      <c r="C26" t="s">
        <v>56</v>
      </c>
      <c r="D26">
        <v>62.96</v>
      </c>
      <c r="E26" s="1">
        <v>1.06E-2</v>
      </c>
      <c r="F26" s="1">
        <v>1.098E-2</v>
      </c>
      <c r="G26" s="1">
        <f t="shared" ref="G26:G31" si="3">F26</f>
        <v>1.098E-2</v>
      </c>
      <c r="H26" s="37">
        <f t="shared" si="1"/>
        <v>1.0266000000000001E-2</v>
      </c>
      <c r="I26" s="19">
        <f t="shared" si="2"/>
        <v>88.504777230000016</v>
      </c>
      <c r="J26" s="31"/>
      <c r="K26" s="34"/>
      <c r="L26" s="34"/>
      <c r="M26" s="34"/>
    </row>
    <row r="27" spans="1:13" x14ac:dyDescent="0.2">
      <c r="A27" t="s">
        <v>16</v>
      </c>
      <c r="B27" t="s">
        <v>57</v>
      </c>
      <c r="C27" t="s">
        <v>58</v>
      </c>
      <c r="D27">
        <v>69.680000000000007</v>
      </c>
      <c r="E27" s="1">
        <v>8.4430000000000009E-3</v>
      </c>
      <c r="F27" s="1">
        <v>1.0978999999999999E-2</v>
      </c>
      <c r="G27" s="1">
        <f t="shared" si="3"/>
        <v>1.0978999999999999E-2</v>
      </c>
      <c r="H27" s="37">
        <f t="shared" si="1"/>
        <v>1.0265E-2</v>
      </c>
      <c r="I27" s="19">
        <f t="shared" si="2"/>
        <v>88.496156075000002</v>
      </c>
      <c r="J27" s="31"/>
      <c r="K27" s="34"/>
      <c r="L27" s="34"/>
      <c r="M27" s="34"/>
    </row>
    <row r="28" spans="1:13" x14ac:dyDescent="0.2">
      <c r="A28" t="s">
        <v>16</v>
      </c>
      <c r="B28" t="s">
        <v>59</v>
      </c>
      <c r="C28" t="s">
        <v>60</v>
      </c>
      <c r="D28">
        <v>66.38</v>
      </c>
      <c r="E28" s="1">
        <v>8.0730000000000003E-3</v>
      </c>
      <c r="F28" s="1">
        <v>1.0926999999999999E-2</v>
      </c>
      <c r="G28" s="1">
        <f t="shared" si="3"/>
        <v>1.0926999999999999E-2</v>
      </c>
      <c r="H28" s="37">
        <f t="shared" si="1"/>
        <v>1.0217E-2</v>
      </c>
      <c r="I28" s="19">
        <f t="shared" si="2"/>
        <v>88.082340635000008</v>
      </c>
      <c r="J28" s="31"/>
      <c r="K28" s="34"/>
      <c r="L28" s="34"/>
      <c r="M28" s="34"/>
    </row>
    <row r="29" spans="1:13" x14ac:dyDescent="0.2">
      <c r="A29" t="s">
        <v>16</v>
      </c>
      <c r="B29" t="s">
        <v>61</v>
      </c>
      <c r="C29" t="s">
        <v>62</v>
      </c>
      <c r="D29">
        <v>65.14</v>
      </c>
      <c r="E29" s="1">
        <v>7.6160000000000004E-3</v>
      </c>
      <c r="F29" s="1">
        <v>1.085E-2</v>
      </c>
      <c r="G29" s="1">
        <f t="shared" si="3"/>
        <v>1.085E-2</v>
      </c>
      <c r="H29" s="37">
        <f t="shared" si="1"/>
        <v>1.0145E-2</v>
      </c>
      <c r="I29" s="19">
        <f t="shared" si="2"/>
        <v>87.461617474999997</v>
      </c>
      <c r="J29" s="31"/>
      <c r="K29" s="34"/>
      <c r="L29" s="34"/>
      <c r="M29" s="34"/>
    </row>
    <row r="30" spans="1:13" x14ac:dyDescent="0.2">
      <c r="A30" t="s">
        <v>16</v>
      </c>
      <c r="B30" t="s">
        <v>63</v>
      </c>
      <c r="C30" t="s">
        <v>64</v>
      </c>
      <c r="D30">
        <v>73.38</v>
      </c>
      <c r="E30" s="1">
        <v>7.8399999999999997E-3</v>
      </c>
      <c r="F30" s="1">
        <v>1.0567E-2</v>
      </c>
      <c r="G30" s="1">
        <f t="shared" si="3"/>
        <v>1.0567E-2</v>
      </c>
      <c r="H30" s="37">
        <f t="shared" si="1"/>
        <v>9.8799999999999999E-3</v>
      </c>
      <c r="I30" s="19">
        <f t="shared" si="2"/>
        <v>85.177011400000012</v>
      </c>
      <c r="J30" s="31"/>
      <c r="K30" s="34"/>
      <c r="L30" s="34"/>
      <c r="M30" s="34"/>
    </row>
    <row r="31" spans="1:13" x14ac:dyDescent="0.2">
      <c r="A31" t="s">
        <v>16</v>
      </c>
      <c r="B31" t="s">
        <v>65</v>
      </c>
      <c r="C31" t="s">
        <v>66</v>
      </c>
      <c r="D31">
        <v>65.739999999999995</v>
      </c>
      <c r="E31" s="1">
        <v>7.4819999999999999E-3</v>
      </c>
      <c r="F31" s="1">
        <v>1.0463E-2</v>
      </c>
      <c r="G31" s="1">
        <f t="shared" si="3"/>
        <v>1.0463E-2</v>
      </c>
      <c r="H31" s="37">
        <f t="shared" si="1"/>
        <v>9.783E-3</v>
      </c>
      <c r="I31" s="19">
        <f t="shared" si="2"/>
        <v>84.340759365000011</v>
      </c>
      <c r="J31" s="31"/>
      <c r="K31" s="34"/>
      <c r="L31" s="34"/>
      <c r="M31" s="34"/>
    </row>
    <row r="32" spans="1:13" x14ac:dyDescent="0.2">
      <c r="A32" t="s">
        <v>16</v>
      </c>
      <c r="B32" t="s">
        <v>67</v>
      </c>
      <c r="C32" t="s">
        <v>68</v>
      </c>
      <c r="D32">
        <v>55.49</v>
      </c>
      <c r="E32" s="1">
        <v>1.0260999999999999E-2</v>
      </c>
      <c r="G32" s="20">
        <f>E32</f>
        <v>1.0260999999999999E-2</v>
      </c>
      <c r="H32" s="37">
        <f t="shared" si="1"/>
        <v>9.5940000000000001E-3</v>
      </c>
      <c r="I32" s="19">
        <f t="shared" si="2"/>
        <v>82.711361070000009</v>
      </c>
      <c r="J32" s="31"/>
      <c r="K32" s="34"/>
      <c r="L32" s="34"/>
      <c r="M32" s="34"/>
    </row>
    <row r="33" spans="1:13" x14ac:dyDescent="0.2">
      <c r="A33" t="s">
        <v>16</v>
      </c>
      <c r="B33" t="s">
        <v>69</v>
      </c>
      <c r="C33" t="s">
        <v>70</v>
      </c>
      <c r="D33">
        <v>62.91</v>
      </c>
      <c r="E33" s="1">
        <v>8.3560000000000006E-3</v>
      </c>
      <c r="F33" s="1">
        <v>9.6240000000000006E-3</v>
      </c>
      <c r="G33" s="1">
        <f t="shared" ref="G33:G49" si="4">F33</f>
        <v>9.6240000000000006E-3</v>
      </c>
      <c r="H33" s="37">
        <f t="shared" si="1"/>
        <v>8.9980000000000008E-3</v>
      </c>
      <c r="I33" s="19">
        <f t="shared" si="2"/>
        <v>77.573152690000015</v>
      </c>
      <c r="J33" s="31"/>
      <c r="K33" s="34"/>
      <c r="L33" s="34"/>
      <c r="M33" s="34"/>
    </row>
    <row r="34" spans="1:13" x14ac:dyDescent="0.2">
      <c r="A34" t="s">
        <v>16</v>
      </c>
      <c r="B34" t="s">
        <v>71</v>
      </c>
      <c r="C34" t="s">
        <v>72</v>
      </c>
      <c r="D34">
        <v>62.15</v>
      </c>
      <c r="E34" s="1">
        <v>8.2900000000000005E-3</v>
      </c>
      <c r="F34" s="1">
        <v>9.6209999999999993E-3</v>
      </c>
      <c r="G34" s="1">
        <f t="shared" si="4"/>
        <v>9.6209999999999993E-3</v>
      </c>
      <c r="H34" s="37">
        <f t="shared" si="1"/>
        <v>8.9960000000000005E-3</v>
      </c>
      <c r="I34" s="19">
        <f t="shared" si="2"/>
        <v>77.555910380000014</v>
      </c>
      <c r="J34" s="31"/>
      <c r="K34" s="34"/>
      <c r="L34" s="34"/>
      <c r="M34" s="34"/>
    </row>
    <row r="35" spans="1:13" x14ac:dyDescent="0.2">
      <c r="A35" t="s">
        <v>16</v>
      </c>
      <c r="B35" t="s">
        <v>73</v>
      </c>
      <c r="C35" t="s">
        <v>74</v>
      </c>
      <c r="D35">
        <v>70.599999999999994</v>
      </c>
      <c r="E35" s="1">
        <v>6.7949999999999998E-3</v>
      </c>
      <c r="F35" s="1">
        <v>9.5849999999999998E-3</v>
      </c>
      <c r="G35" s="1">
        <f t="shared" si="4"/>
        <v>9.5849999999999998E-3</v>
      </c>
      <c r="H35" s="37">
        <f t="shared" si="1"/>
        <v>8.9619999999999995E-3</v>
      </c>
      <c r="I35" s="19">
        <f t="shared" si="2"/>
        <v>77.262791109999995</v>
      </c>
      <c r="J35" s="31"/>
      <c r="K35" s="34"/>
      <c r="L35" s="34"/>
      <c r="M35" s="34"/>
    </row>
    <row r="36" spans="1:13" x14ac:dyDescent="0.2">
      <c r="A36" t="s">
        <v>16</v>
      </c>
      <c r="B36" t="s">
        <v>75</v>
      </c>
      <c r="C36" t="s">
        <v>76</v>
      </c>
      <c r="D36">
        <v>62.79</v>
      </c>
      <c r="E36" s="1">
        <v>8.3560000000000006E-3</v>
      </c>
      <c r="F36" s="1">
        <v>9.5610000000000001E-3</v>
      </c>
      <c r="G36" s="1">
        <f t="shared" si="4"/>
        <v>9.5610000000000001E-3</v>
      </c>
      <c r="H36" s="37">
        <f t="shared" si="1"/>
        <v>8.94E-3</v>
      </c>
      <c r="I36" s="19">
        <f t="shared" si="2"/>
        <v>77.073125700000006</v>
      </c>
      <c r="J36" s="31"/>
      <c r="K36" s="34"/>
      <c r="L36" s="34"/>
      <c r="M36" s="34"/>
    </row>
    <row r="37" spans="1:13" x14ac:dyDescent="0.2">
      <c r="A37" t="s">
        <v>16</v>
      </c>
      <c r="B37" t="s">
        <v>77</v>
      </c>
      <c r="C37" t="s">
        <v>78</v>
      </c>
      <c r="D37">
        <v>64.239999999999995</v>
      </c>
      <c r="E37" s="1">
        <v>8.7069999999999995E-3</v>
      </c>
      <c r="F37" s="1">
        <v>9.5309999999999995E-3</v>
      </c>
      <c r="G37" s="1">
        <f t="shared" si="4"/>
        <v>9.5309999999999995E-3</v>
      </c>
      <c r="H37" s="37">
        <f t="shared" si="1"/>
        <v>8.9110000000000005E-3</v>
      </c>
      <c r="I37" s="19">
        <f t="shared" si="2"/>
        <v>76.823112205000015</v>
      </c>
      <c r="J37" s="31"/>
      <c r="K37" s="34"/>
      <c r="L37" s="34"/>
      <c r="M37" s="34"/>
    </row>
    <row r="38" spans="1:13" x14ac:dyDescent="0.2">
      <c r="A38" t="s">
        <v>16</v>
      </c>
      <c r="B38" t="s">
        <v>79</v>
      </c>
      <c r="C38" t="s">
        <v>80</v>
      </c>
      <c r="D38">
        <v>62.21</v>
      </c>
      <c r="E38" s="1">
        <v>7.1320000000000003E-3</v>
      </c>
      <c r="F38" s="1">
        <v>9.3509999999999999E-3</v>
      </c>
      <c r="G38" s="1">
        <f t="shared" si="4"/>
        <v>9.3509999999999999E-3</v>
      </c>
      <c r="H38" s="37">
        <f t="shared" si="1"/>
        <v>8.7430000000000008E-3</v>
      </c>
      <c r="I38" s="19">
        <f t="shared" si="2"/>
        <v>75.374758165000017</v>
      </c>
      <c r="J38" s="31"/>
      <c r="K38" s="34"/>
      <c r="L38" s="34"/>
      <c r="M38" s="34"/>
    </row>
    <row r="39" spans="1:13" x14ac:dyDescent="0.2">
      <c r="A39" t="s">
        <v>16</v>
      </c>
      <c r="B39" t="s">
        <v>81</v>
      </c>
      <c r="C39" t="s">
        <v>82</v>
      </c>
      <c r="D39">
        <v>67.989999999999995</v>
      </c>
      <c r="E39" s="1">
        <v>7.8169999999999993E-3</v>
      </c>
      <c r="F39" s="1">
        <v>9.2119999999999997E-3</v>
      </c>
      <c r="G39" s="1">
        <f t="shared" si="4"/>
        <v>9.2119999999999997E-3</v>
      </c>
      <c r="H39" s="40">
        <f t="shared" ref="H39:H71" si="5">ROUND(G39*(1-$H$3),6)</f>
        <v>8.8690000000000001E-3</v>
      </c>
      <c r="I39" s="19">
        <f t="shared" si="2"/>
        <v>76.461023695000009</v>
      </c>
      <c r="J39" s="31"/>
      <c r="K39" s="34"/>
      <c r="L39" s="34"/>
      <c r="M39" s="34"/>
    </row>
    <row r="40" spans="1:13" x14ac:dyDescent="0.2">
      <c r="A40" t="s">
        <v>16</v>
      </c>
      <c r="B40" t="s">
        <v>83</v>
      </c>
      <c r="C40" t="s">
        <v>84</v>
      </c>
      <c r="D40">
        <v>61.66</v>
      </c>
      <c r="E40" s="1">
        <v>5.0590000000000001E-3</v>
      </c>
      <c r="F40" s="1">
        <v>8.9269999999999992E-3</v>
      </c>
      <c r="G40" s="1">
        <f t="shared" si="4"/>
        <v>8.9269999999999992E-3</v>
      </c>
      <c r="H40" s="40">
        <f t="shared" si="5"/>
        <v>8.5950000000000002E-3</v>
      </c>
      <c r="I40" s="19">
        <f t="shared" si="2"/>
        <v>74.098827225000008</v>
      </c>
      <c r="J40" s="31"/>
      <c r="K40" s="34"/>
      <c r="L40" s="34"/>
      <c r="M40" s="34"/>
    </row>
    <row r="41" spans="1:13" x14ac:dyDescent="0.2">
      <c r="A41" t="s">
        <v>16</v>
      </c>
      <c r="B41" t="s">
        <v>85</v>
      </c>
      <c r="C41" t="s">
        <v>86</v>
      </c>
      <c r="D41">
        <v>68.63</v>
      </c>
      <c r="E41" s="1">
        <v>6.9239999999999996E-3</v>
      </c>
      <c r="F41" s="1">
        <v>8.8269999999999998E-3</v>
      </c>
      <c r="G41" s="1">
        <f t="shared" si="4"/>
        <v>8.8269999999999998E-3</v>
      </c>
      <c r="H41" s="40">
        <f t="shared" si="5"/>
        <v>8.4989999999999996E-3</v>
      </c>
      <c r="I41" s="19">
        <f t="shared" si="2"/>
        <v>73.271196345000007</v>
      </c>
      <c r="J41" s="31"/>
      <c r="K41" s="34"/>
      <c r="L41" s="34"/>
      <c r="M41" s="34"/>
    </row>
    <row r="42" spans="1:13" x14ac:dyDescent="0.2">
      <c r="A42" t="s">
        <v>16</v>
      </c>
      <c r="B42" t="s">
        <v>87</v>
      </c>
      <c r="C42" t="s">
        <v>88</v>
      </c>
      <c r="D42">
        <v>59.04</v>
      </c>
      <c r="E42" s="1">
        <v>6.6740000000000002E-3</v>
      </c>
      <c r="F42" s="1">
        <v>8.7039999999999999E-3</v>
      </c>
      <c r="G42" s="1">
        <f t="shared" si="4"/>
        <v>8.7039999999999999E-3</v>
      </c>
      <c r="H42" s="40">
        <f t="shared" si="5"/>
        <v>8.3800000000000003E-3</v>
      </c>
      <c r="I42" s="19">
        <f t="shared" si="2"/>
        <v>72.245278900000002</v>
      </c>
      <c r="J42" s="31"/>
      <c r="K42" s="34"/>
      <c r="L42" s="34"/>
      <c r="M42" s="34"/>
    </row>
    <row r="43" spans="1:13" x14ac:dyDescent="0.2">
      <c r="A43" t="s">
        <v>16</v>
      </c>
      <c r="B43" t="s">
        <v>89</v>
      </c>
      <c r="C43" t="s">
        <v>90</v>
      </c>
      <c r="D43">
        <v>66.819999999999993</v>
      </c>
      <c r="E43" s="1">
        <v>5.1999999999999998E-3</v>
      </c>
      <c r="F43" s="1">
        <v>8.6239999999999997E-3</v>
      </c>
      <c r="G43" s="1">
        <f t="shared" si="4"/>
        <v>8.6239999999999997E-3</v>
      </c>
      <c r="H43" s="40">
        <f t="shared" si="5"/>
        <v>8.3029999999999996E-3</v>
      </c>
      <c r="I43" s="19">
        <f t="shared" si="2"/>
        <v>71.581449965000004</v>
      </c>
      <c r="J43" s="31"/>
      <c r="K43" s="34"/>
      <c r="L43" s="34"/>
      <c r="M43" s="34"/>
    </row>
    <row r="44" spans="1:13" x14ac:dyDescent="0.2">
      <c r="A44" t="s">
        <v>16</v>
      </c>
      <c r="B44" t="s">
        <v>91</v>
      </c>
      <c r="C44" t="s">
        <v>92</v>
      </c>
      <c r="D44">
        <v>60.63</v>
      </c>
      <c r="E44" s="1">
        <v>8.1510000000000003E-3</v>
      </c>
      <c r="F44" s="1">
        <v>8.5950000000000002E-3</v>
      </c>
      <c r="G44" s="1">
        <f t="shared" si="4"/>
        <v>8.5950000000000002E-3</v>
      </c>
      <c r="H44" s="40">
        <f t="shared" si="5"/>
        <v>8.2749999999999994E-3</v>
      </c>
      <c r="I44" s="19">
        <f t="shared" si="2"/>
        <v>71.340057625</v>
      </c>
      <c r="J44" s="31"/>
      <c r="K44" s="34"/>
      <c r="L44" s="34"/>
      <c r="M44" s="34"/>
    </row>
    <row r="45" spans="1:13" x14ac:dyDescent="0.2">
      <c r="A45" t="s">
        <v>16</v>
      </c>
      <c r="B45" t="s">
        <v>93</v>
      </c>
      <c r="C45" t="s">
        <v>94</v>
      </c>
      <c r="D45">
        <v>60.81</v>
      </c>
      <c r="E45" s="1">
        <v>7.8169999999999993E-3</v>
      </c>
      <c r="F45" s="1">
        <v>8.5140000000000007E-3</v>
      </c>
      <c r="G45" s="1">
        <f t="shared" si="4"/>
        <v>8.5140000000000007E-3</v>
      </c>
      <c r="H45" s="40">
        <f t="shared" si="5"/>
        <v>8.1969999999999994E-3</v>
      </c>
      <c r="I45" s="19">
        <f t="shared" si="2"/>
        <v>70.667607535000002</v>
      </c>
      <c r="J45" s="31"/>
      <c r="K45" s="34"/>
      <c r="L45" s="34"/>
      <c r="M45" s="34"/>
    </row>
    <row r="46" spans="1:13" x14ac:dyDescent="0.2">
      <c r="A46" t="s">
        <v>16</v>
      </c>
      <c r="B46" t="s">
        <v>95</v>
      </c>
      <c r="C46" t="s">
        <v>96</v>
      </c>
      <c r="D46">
        <v>57.59</v>
      </c>
      <c r="E46" s="1">
        <v>7.7169999999999999E-3</v>
      </c>
      <c r="F46" s="1">
        <v>8.4779999999999994E-3</v>
      </c>
      <c r="G46" s="1">
        <f t="shared" si="4"/>
        <v>8.4779999999999994E-3</v>
      </c>
      <c r="H46" s="40">
        <f t="shared" si="5"/>
        <v>8.1620000000000009E-3</v>
      </c>
      <c r="I46" s="19">
        <f t="shared" si="2"/>
        <v>70.365867110000011</v>
      </c>
      <c r="J46" s="31"/>
      <c r="K46" s="34"/>
      <c r="L46" s="34"/>
      <c r="M46" s="34"/>
    </row>
    <row r="47" spans="1:13" x14ac:dyDescent="0.2">
      <c r="A47" t="s">
        <v>16</v>
      </c>
      <c r="B47" t="s">
        <v>97</v>
      </c>
      <c r="C47" t="s">
        <v>98</v>
      </c>
      <c r="D47">
        <v>67.19</v>
      </c>
      <c r="E47" s="1">
        <v>5.8669999999999998E-3</v>
      </c>
      <c r="F47" s="1">
        <v>8.4670000000000006E-3</v>
      </c>
      <c r="G47" s="1">
        <f t="shared" si="4"/>
        <v>8.4670000000000006E-3</v>
      </c>
      <c r="H47" s="40">
        <f t="shared" si="5"/>
        <v>8.1519999999999995E-3</v>
      </c>
      <c r="I47" s="19">
        <f t="shared" si="2"/>
        <v>70.279655559999995</v>
      </c>
      <c r="J47" s="31"/>
      <c r="K47" s="34"/>
      <c r="L47" s="34"/>
      <c r="M47" s="34"/>
    </row>
    <row r="48" spans="1:13" x14ac:dyDescent="0.2">
      <c r="A48" t="s">
        <v>16</v>
      </c>
      <c r="B48" t="s">
        <v>99</v>
      </c>
      <c r="C48" t="s">
        <v>100</v>
      </c>
      <c r="D48">
        <v>58.98</v>
      </c>
      <c r="E48" s="1">
        <v>7.4409999999999997E-3</v>
      </c>
      <c r="F48" s="1">
        <v>8.456E-3</v>
      </c>
      <c r="G48" s="1">
        <f t="shared" si="4"/>
        <v>8.456E-3</v>
      </c>
      <c r="H48" s="40">
        <f t="shared" si="5"/>
        <v>8.1410000000000007E-3</v>
      </c>
      <c r="I48" s="19">
        <f t="shared" si="2"/>
        <v>70.184822855000007</v>
      </c>
      <c r="J48" s="31"/>
      <c r="K48" s="34"/>
      <c r="L48" s="34"/>
      <c r="M48" s="34"/>
    </row>
    <row r="49" spans="1:13" x14ac:dyDescent="0.2">
      <c r="A49" t="s">
        <v>16</v>
      </c>
      <c r="B49" t="s">
        <v>101</v>
      </c>
      <c r="C49" t="s">
        <v>102</v>
      </c>
      <c r="D49">
        <v>68.78</v>
      </c>
      <c r="E49" s="1">
        <v>5.2750000000000002E-3</v>
      </c>
      <c r="F49" s="1">
        <v>8.4460000000000004E-3</v>
      </c>
      <c r="G49" s="1">
        <f t="shared" si="4"/>
        <v>8.4460000000000004E-3</v>
      </c>
      <c r="H49" s="40">
        <f t="shared" si="5"/>
        <v>8.1320000000000003E-3</v>
      </c>
      <c r="I49" s="19">
        <f t="shared" si="2"/>
        <v>70.107232460000006</v>
      </c>
      <c r="J49" s="31"/>
      <c r="K49" s="34"/>
      <c r="L49" s="34"/>
      <c r="M49" s="34"/>
    </row>
    <row r="50" spans="1:13" x14ac:dyDescent="0.2">
      <c r="A50" t="s">
        <v>16</v>
      </c>
      <c r="B50" t="s">
        <v>103</v>
      </c>
      <c r="C50" t="s">
        <v>104</v>
      </c>
      <c r="D50">
        <v>57.94</v>
      </c>
      <c r="E50" s="1">
        <v>7.8169999999999993E-3</v>
      </c>
      <c r="G50" s="20">
        <f>E50</f>
        <v>7.8169999999999993E-3</v>
      </c>
      <c r="H50" s="40">
        <f t="shared" si="5"/>
        <v>7.5259999999999997E-3</v>
      </c>
      <c r="I50" s="19">
        <f t="shared" si="2"/>
        <v>64.882812529999995</v>
      </c>
      <c r="J50" s="31"/>
      <c r="K50" s="34"/>
      <c r="L50" s="34"/>
      <c r="M50" s="34"/>
    </row>
    <row r="51" spans="1:13" x14ac:dyDescent="0.2">
      <c r="A51" t="s">
        <v>16</v>
      </c>
      <c r="B51" t="s">
        <v>105</v>
      </c>
      <c r="C51" t="s">
        <v>106</v>
      </c>
      <c r="D51">
        <v>63.35</v>
      </c>
      <c r="E51" s="1">
        <v>7.4819999999999999E-3</v>
      </c>
      <c r="F51" s="1">
        <v>7.7990000000000004E-3</v>
      </c>
      <c r="G51" s="1">
        <f>F51</f>
        <v>7.7990000000000004E-3</v>
      </c>
      <c r="H51" s="40">
        <f t="shared" si="5"/>
        <v>7.509E-3</v>
      </c>
      <c r="I51" s="19">
        <f t="shared" si="2"/>
        <v>64.736252895000007</v>
      </c>
      <c r="J51" s="31"/>
      <c r="K51" s="34"/>
      <c r="L51" s="34"/>
      <c r="M51" s="34"/>
    </row>
    <row r="52" spans="1:13" x14ac:dyDescent="0.2">
      <c r="A52" t="s">
        <v>16</v>
      </c>
      <c r="B52" t="s">
        <v>107</v>
      </c>
      <c r="C52" t="s">
        <v>108</v>
      </c>
      <c r="D52">
        <v>64.92</v>
      </c>
      <c r="E52" s="1">
        <v>5.8259999999999996E-3</v>
      </c>
      <c r="F52" s="1">
        <v>7.6649999999999999E-3</v>
      </c>
      <c r="G52" s="1">
        <f>F52</f>
        <v>7.6649999999999999E-3</v>
      </c>
      <c r="H52" s="40">
        <f t="shared" si="5"/>
        <v>7.3800000000000003E-3</v>
      </c>
      <c r="I52" s="19">
        <f t="shared" si="2"/>
        <v>63.624123900000008</v>
      </c>
      <c r="J52" s="31"/>
      <c r="K52" s="34"/>
      <c r="L52" s="34"/>
      <c r="M52" s="34"/>
    </row>
    <row r="53" spans="1:13" x14ac:dyDescent="0.2">
      <c r="A53" t="s">
        <v>16</v>
      </c>
      <c r="B53" t="s">
        <v>109</v>
      </c>
      <c r="C53" t="s">
        <v>110</v>
      </c>
      <c r="D53">
        <v>68.319999999999993</v>
      </c>
      <c r="E53" s="1">
        <v>4.5370000000000002E-3</v>
      </c>
      <c r="F53" s="1">
        <v>7.6449999999999999E-3</v>
      </c>
      <c r="G53" s="1">
        <f>F53</f>
        <v>7.6449999999999999E-3</v>
      </c>
      <c r="H53" s="40">
        <f t="shared" si="5"/>
        <v>7.3600000000000002E-3</v>
      </c>
      <c r="I53" s="19">
        <f t="shared" si="2"/>
        <v>63.451700800000005</v>
      </c>
      <c r="J53" s="31"/>
      <c r="K53" s="34"/>
      <c r="L53" s="34"/>
      <c r="M53" s="34"/>
    </row>
    <row r="54" spans="1:13" x14ac:dyDescent="0.2">
      <c r="A54" t="s">
        <v>16</v>
      </c>
      <c r="B54" t="s">
        <v>111</v>
      </c>
      <c r="C54" t="s">
        <v>112</v>
      </c>
      <c r="D54">
        <v>62.4</v>
      </c>
      <c r="E54" s="1">
        <v>6.6740000000000002E-3</v>
      </c>
      <c r="F54" s="1">
        <v>7.5620000000000001E-3</v>
      </c>
      <c r="G54" s="1">
        <f>F54</f>
        <v>7.5620000000000001E-3</v>
      </c>
      <c r="H54" s="40">
        <f t="shared" si="5"/>
        <v>7.2810000000000001E-3</v>
      </c>
      <c r="I54" s="19">
        <f t="shared" si="2"/>
        <v>62.770629555000006</v>
      </c>
      <c r="J54" s="31"/>
      <c r="K54" s="34"/>
      <c r="L54" s="34"/>
      <c r="M54" s="34"/>
    </row>
    <row r="55" spans="1:13" x14ac:dyDescent="0.2">
      <c r="A55" t="s">
        <v>16</v>
      </c>
      <c r="B55" t="s">
        <v>113</v>
      </c>
      <c r="C55" t="s">
        <v>114</v>
      </c>
      <c r="D55">
        <v>65.88</v>
      </c>
      <c r="E55" s="1">
        <v>4.993E-3</v>
      </c>
      <c r="F55" s="1">
        <v>7.4029999999999999E-3</v>
      </c>
      <c r="G55" s="1">
        <f>F55</f>
        <v>7.4029999999999999E-3</v>
      </c>
      <c r="H55" s="40">
        <f t="shared" si="5"/>
        <v>7.1279999999999998E-3</v>
      </c>
      <c r="I55" s="19">
        <f t="shared" si="2"/>
        <v>61.451592840000004</v>
      </c>
      <c r="J55" s="31"/>
      <c r="K55" s="34"/>
      <c r="L55" s="34"/>
      <c r="M55" s="34"/>
    </row>
    <row r="56" spans="1:13" x14ac:dyDescent="0.2">
      <c r="A56" t="s">
        <v>16</v>
      </c>
      <c r="B56" t="s">
        <v>115</v>
      </c>
      <c r="C56" t="s">
        <v>116</v>
      </c>
      <c r="D56">
        <v>64.56</v>
      </c>
      <c r="E56" s="1">
        <v>7.3299999999999997E-3</v>
      </c>
      <c r="G56" s="20">
        <f>E56</f>
        <v>7.3299999999999997E-3</v>
      </c>
      <c r="H56" s="40">
        <f t="shared" si="5"/>
        <v>7.0569999999999999E-3</v>
      </c>
      <c r="I56" s="19">
        <f t="shared" si="2"/>
        <v>60.839490835000007</v>
      </c>
      <c r="J56" s="31"/>
      <c r="K56" s="34"/>
      <c r="L56" s="34"/>
      <c r="M56" s="34"/>
    </row>
    <row r="57" spans="1:13" x14ac:dyDescent="0.2">
      <c r="A57" t="s">
        <v>16</v>
      </c>
      <c r="B57" t="s">
        <v>117</v>
      </c>
      <c r="C57" t="s">
        <v>118</v>
      </c>
      <c r="D57">
        <v>62.68</v>
      </c>
      <c r="E57" s="1">
        <v>4.6420000000000003E-3</v>
      </c>
      <c r="F57" s="1">
        <v>7.3049999999999999E-3</v>
      </c>
      <c r="G57" s="1">
        <f>F57</f>
        <v>7.3049999999999999E-3</v>
      </c>
      <c r="H57" s="40">
        <f t="shared" si="5"/>
        <v>7.0330000000000002E-3</v>
      </c>
      <c r="I57" s="19">
        <f t="shared" si="2"/>
        <v>60.632583115000003</v>
      </c>
      <c r="J57" s="31"/>
      <c r="K57" s="34"/>
      <c r="L57" s="34"/>
      <c r="M57" s="34"/>
    </row>
    <row r="58" spans="1:13" x14ac:dyDescent="0.2">
      <c r="A58" t="s">
        <v>16</v>
      </c>
      <c r="B58" t="s">
        <v>119</v>
      </c>
      <c r="C58" t="s">
        <v>120</v>
      </c>
      <c r="D58">
        <v>64.13</v>
      </c>
      <c r="E58" s="1">
        <v>5.5319999999999996E-3</v>
      </c>
      <c r="F58" s="1">
        <v>7.1809999999999999E-3</v>
      </c>
      <c r="G58" s="1">
        <f>F58</f>
        <v>7.1809999999999999E-3</v>
      </c>
      <c r="H58" s="40">
        <f t="shared" si="5"/>
        <v>6.914E-3</v>
      </c>
      <c r="I58" s="19">
        <f t="shared" si="2"/>
        <v>59.606665670000005</v>
      </c>
      <c r="J58" s="31"/>
      <c r="K58" s="34"/>
      <c r="L58" s="34"/>
      <c r="M58" s="34"/>
    </row>
    <row r="59" spans="1:13" x14ac:dyDescent="0.2">
      <c r="A59" t="s">
        <v>16</v>
      </c>
      <c r="B59" t="s">
        <v>121</v>
      </c>
      <c r="C59" t="s">
        <v>122</v>
      </c>
      <c r="D59">
        <v>60.66</v>
      </c>
      <c r="E59" s="1">
        <v>5.1999999999999998E-3</v>
      </c>
      <c r="F59" s="1">
        <v>7.1659999999999996E-3</v>
      </c>
      <c r="G59" s="1">
        <f>F59</f>
        <v>7.1659999999999996E-3</v>
      </c>
      <c r="H59" s="40">
        <f t="shared" si="5"/>
        <v>6.8989999999999998E-3</v>
      </c>
      <c r="I59" s="19">
        <f t="shared" si="2"/>
        <v>59.477348345000003</v>
      </c>
      <c r="J59" s="31"/>
      <c r="K59" s="34"/>
      <c r="L59" s="34"/>
      <c r="M59" s="34"/>
    </row>
    <row r="60" spans="1:13" x14ac:dyDescent="0.2">
      <c r="A60" t="s">
        <v>16</v>
      </c>
      <c r="B60" t="s">
        <v>123</v>
      </c>
      <c r="C60" t="s">
        <v>124</v>
      </c>
      <c r="D60">
        <v>56.55</v>
      </c>
      <c r="E60" s="1">
        <v>7.1409999999999998E-3</v>
      </c>
      <c r="G60" s="20">
        <f>E60</f>
        <v>7.1409999999999998E-3</v>
      </c>
      <c r="H60" s="40">
        <f t="shared" si="5"/>
        <v>6.875E-3</v>
      </c>
      <c r="I60" s="19">
        <f t="shared" si="2"/>
        <v>59.270440625000006</v>
      </c>
      <c r="J60" s="31"/>
      <c r="K60" s="34"/>
      <c r="L60" s="34"/>
      <c r="M60" s="34"/>
    </row>
    <row r="61" spans="1:13" x14ac:dyDescent="0.2">
      <c r="A61" t="s">
        <v>16</v>
      </c>
      <c r="B61" t="s">
        <v>125</v>
      </c>
      <c r="C61" t="s">
        <v>126</v>
      </c>
      <c r="D61">
        <v>60.46</v>
      </c>
      <c r="E61" s="1">
        <v>5.2750000000000002E-3</v>
      </c>
      <c r="F61" s="1">
        <v>7.051E-3</v>
      </c>
      <c r="G61" s="1">
        <f t="shared" ref="G61:G70" si="6">F61</f>
        <v>7.051E-3</v>
      </c>
      <c r="H61" s="40">
        <f t="shared" si="5"/>
        <v>6.7889999999999999E-3</v>
      </c>
      <c r="I61" s="19">
        <f t="shared" si="2"/>
        <v>58.529021295000007</v>
      </c>
      <c r="J61" s="31"/>
      <c r="K61" s="34"/>
      <c r="L61" s="34"/>
      <c r="M61" s="34"/>
    </row>
    <row r="62" spans="1:13" x14ac:dyDescent="0.2">
      <c r="A62" t="s">
        <v>16</v>
      </c>
      <c r="B62" t="s">
        <v>127</v>
      </c>
      <c r="C62" t="s">
        <v>128</v>
      </c>
      <c r="D62">
        <v>62.46</v>
      </c>
      <c r="E62" s="1">
        <v>6.8589999999999996E-3</v>
      </c>
      <c r="F62" s="1">
        <v>7.0489999999999997E-3</v>
      </c>
      <c r="G62" s="1">
        <f t="shared" si="6"/>
        <v>7.0489999999999997E-3</v>
      </c>
      <c r="H62" s="40">
        <f t="shared" si="5"/>
        <v>6.7869999999999996E-3</v>
      </c>
      <c r="I62" s="19">
        <f t="shared" si="2"/>
        <v>58.511778984999999</v>
      </c>
      <c r="J62" s="31"/>
      <c r="K62" s="34"/>
      <c r="L62" s="34"/>
      <c r="M62" s="34"/>
    </row>
    <row r="63" spans="1:13" x14ac:dyDescent="0.2">
      <c r="A63" t="s">
        <v>16</v>
      </c>
      <c r="B63" t="s">
        <v>129</v>
      </c>
      <c r="C63" t="s">
        <v>130</v>
      </c>
      <c r="D63">
        <v>60.17</v>
      </c>
      <c r="E63" s="1">
        <v>6.3850000000000001E-3</v>
      </c>
      <c r="F63" s="1">
        <v>6.9560000000000004E-3</v>
      </c>
      <c r="G63" s="1">
        <f t="shared" si="6"/>
        <v>6.9560000000000004E-3</v>
      </c>
      <c r="H63" s="40">
        <f t="shared" si="5"/>
        <v>6.6969999999999998E-3</v>
      </c>
      <c r="I63" s="19">
        <f t="shared" si="2"/>
        <v>57.735875034999999</v>
      </c>
      <c r="J63" s="31"/>
      <c r="K63" s="34"/>
      <c r="L63" s="34"/>
      <c r="M63" s="34"/>
    </row>
    <row r="64" spans="1:13" x14ac:dyDescent="0.2">
      <c r="A64" t="s">
        <v>16</v>
      </c>
      <c r="B64" t="s">
        <v>131</v>
      </c>
      <c r="C64" t="s">
        <v>132</v>
      </c>
      <c r="D64">
        <v>66.16</v>
      </c>
      <c r="E64" s="1">
        <v>3.9550000000000002E-3</v>
      </c>
      <c r="F64" s="1">
        <v>6.8729999999999998E-3</v>
      </c>
      <c r="G64" s="1">
        <f t="shared" si="6"/>
        <v>6.8729999999999998E-3</v>
      </c>
      <c r="H64" s="40">
        <f t="shared" si="5"/>
        <v>6.6169999999999996E-3</v>
      </c>
      <c r="I64" s="19">
        <f t="shared" si="2"/>
        <v>57.046182635000001</v>
      </c>
      <c r="J64" s="31"/>
      <c r="K64" s="34"/>
      <c r="L64" s="34"/>
      <c r="M64" s="34"/>
    </row>
    <row r="65" spans="1:13" x14ac:dyDescent="0.2">
      <c r="A65" t="s">
        <v>16</v>
      </c>
      <c r="B65" t="s">
        <v>133</v>
      </c>
      <c r="C65" t="s">
        <v>134</v>
      </c>
      <c r="D65">
        <v>62.82</v>
      </c>
      <c r="E65" s="1">
        <v>5.1999999999999998E-3</v>
      </c>
      <c r="F65" s="1">
        <v>6.7219999999999997E-3</v>
      </c>
      <c r="G65" s="1">
        <f t="shared" si="6"/>
        <v>6.7219999999999997E-3</v>
      </c>
      <c r="H65" s="40">
        <f t="shared" si="5"/>
        <v>6.4720000000000003E-3</v>
      </c>
      <c r="I65" s="19">
        <f t="shared" si="2"/>
        <v>55.796115160000006</v>
      </c>
      <c r="J65" s="31"/>
      <c r="K65" s="34"/>
      <c r="L65" s="34"/>
      <c r="M65" s="34"/>
    </row>
    <row r="66" spans="1:13" x14ac:dyDescent="0.2">
      <c r="A66" t="s">
        <v>16</v>
      </c>
      <c r="B66" t="s">
        <v>135</v>
      </c>
      <c r="C66" t="s">
        <v>136</v>
      </c>
      <c r="D66">
        <v>63.44</v>
      </c>
      <c r="E66" s="1">
        <v>4.2069999999999998E-3</v>
      </c>
      <c r="F66" s="1">
        <v>6.5529999999999998E-3</v>
      </c>
      <c r="G66" s="1">
        <f t="shared" si="6"/>
        <v>6.5529999999999998E-3</v>
      </c>
      <c r="H66" s="40">
        <f t="shared" si="5"/>
        <v>6.3090000000000004E-3</v>
      </c>
      <c r="I66" s="19">
        <f t="shared" si="2"/>
        <v>54.390866895000009</v>
      </c>
      <c r="J66" s="31"/>
      <c r="K66" s="34"/>
      <c r="L66" s="34"/>
      <c r="M66" s="34"/>
    </row>
    <row r="67" spans="1:13" x14ac:dyDescent="0.2">
      <c r="A67" t="s">
        <v>16</v>
      </c>
      <c r="B67" t="s">
        <v>137</v>
      </c>
      <c r="C67" t="s">
        <v>138</v>
      </c>
      <c r="D67">
        <v>58.09</v>
      </c>
      <c r="E67" s="1">
        <v>4.8089999999999999E-3</v>
      </c>
      <c r="F67" s="1">
        <v>6.5209999999999999E-3</v>
      </c>
      <c r="G67" s="1">
        <f t="shared" si="6"/>
        <v>6.5209999999999999E-3</v>
      </c>
      <c r="H67" s="40">
        <f t="shared" si="5"/>
        <v>6.2779999999999997E-3</v>
      </c>
      <c r="I67" s="19">
        <f t="shared" si="2"/>
        <v>54.123611090000004</v>
      </c>
      <c r="J67" s="31"/>
      <c r="K67" s="34"/>
      <c r="L67" s="34"/>
      <c r="M67" s="34"/>
    </row>
    <row r="68" spans="1:13" x14ac:dyDescent="0.2">
      <c r="A68" t="s">
        <v>16</v>
      </c>
      <c r="B68" t="s">
        <v>139</v>
      </c>
      <c r="C68" t="s">
        <v>140</v>
      </c>
      <c r="D68">
        <v>63.26</v>
      </c>
      <c r="E68" s="1">
        <v>4.163E-3</v>
      </c>
      <c r="F68" s="1">
        <v>6.4460000000000003E-3</v>
      </c>
      <c r="G68" s="1">
        <f t="shared" si="6"/>
        <v>6.4460000000000003E-3</v>
      </c>
      <c r="H68" s="40">
        <f t="shared" si="5"/>
        <v>6.2059999999999997E-3</v>
      </c>
      <c r="I68" s="19">
        <f t="shared" si="2"/>
        <v>53.50288793</v>
      </c>
      <c r="J68" s="31"/>
      <c r="K68" s="34"/>
      <c r="L68" s="34"/>
      <c r="M68" s="34"/>
    </row>
    <row r="69" spans="1:13" x14ac:dyDescent="0.2">
      <c r="A69" t="s">
        <v>16</v>
      </c>
      <c r="B69" t="s">
        <v>141</v>
      </c>
      <c r="C69" t="s">
        <v>142</v>
      </c>
      <c r="D69">
        <v>62.34</v>
      </c>
      <c r="E69" s="1">
        <v>5.6319999999999999E-3</v>
      </c>
      <c r="F69" s="1">
        <v>6.2659999999999999E-3</v>
      </c>
      <c r="G69" s="1">
        <f t="shared" si="6"/>
        <v>6.2659999999999999E-3</v>
      </c>
      <c r="H69" s="40">
        <f t="shared" si="5"/>
        <v>6.0330000000000002E-3</v>
      </c>
      <c r="I69" s="19">
        <f t="shared" si="2"/>
        <v>52.011428115000008</v>
      </c>
      <c r="J69" s="31"/>
      <c r="K69" s="34"/>
      <c r="L69" s="34"/>
      <c r="M69" s="34"/>
    </row>
    <row r="70" spans="1:13" x14ac:dyDescent="0.2">
      <c r="A70" t="s">
        <v>16</v>
      </c>
      <c r="B70" t="s">
        <v>143</v>
      </c>
      <c r="C70" t="s">
        <v>144</v>
      </c>
      <c r="D70">
        <v>77.23</v>
      </c>
      <c r="E70" s="1">
        <v>6.0150000000000004E-3</v>
      </c>
      <c r="F70" s="1">
        <v>6.0150000000000004E-3</v>
      </c>
      <c r="G70" s="1">
        <f t="shared" si="6"/>
        <v>6.0150000000000004E-3</v>
      </c>
      <c r="H70" s="40">
        <f t="shared" si="5"/>
        <v>5.7910000000000001E-3</v>
      </c>
      <c r="I70" s="19">
        <f t="shared" si="2"/>
        <v>49.925108605000005</v>
      </c>
      <c r="J70" s="31"/>
      <c r="K70" s="34"/>
      <c r="L70" s="34"/>
      <c r="M70" s="34"/>
    </row>
    <row r="71" spans="1:13" ht="15" thickBot="1" x14ac:dyDescent="0.25">
      <c r="A71" t="s">
        <v>16</v>
      </c>
      <c r="B71" t="s">
        <v>145</v>
      </c>
      <c r="C71" t="s">
        <v>146</v>
      </c>
      <c r="D71">
        <v>56.9</v>
      </c>
      <c r="E71" s="1">
        <v>6.0150000000000004E-3</v>
      </c>
      <c r="G71" s="20">
        <f>E71</f>
        <v>6.0150000000000004E-3</v>
      </c>
      <c r="H71" s="41">
        <f t="shared" si="5"/>
        <v>5.7910000000000001E-3</v>
      </c>
      <c r="I71" s="21">
        <f t="shared" si="2"/>
        <v>49.925108605000005</v>
      </c>
      <c r="J71" s="31"/>
      <c r="K71" s="34"/>
      <c r="L71" s="34"/>
      <c r="M71" s="34"/>
    </row>
    <row r="72" spans="1:13" x14ac:dyDescent="0.2">
      <c r="A72" t="s">
        <v>16</v>
      </c>
      <c r="B72" t="s">
        <v>147</v>
      </c>
      <c r="C72" t="s">
        <v>148</v>
      </c>
      <c r="D72">
        <v>57.5</v>
      </c>
      <c r="E72" s="1">
        <v>5.4409999999999997E-3</v>
      </c>
      <c r="F72" s="1">
        <v>5.5040000000000002E-3</v>
      </c>
      <c r="G72" s="1">
        <f>F72</f>
        <v>5.5040000000000002E-3</v>
      </c>
      <c r="H72" s="22">
        <f>ROUND(G72,6)</f>
        <v>5.5040000000000002E-3</v>
      </c>
      <c r="I72" s="19">
        <f t="shared" ref="I72:I112" si="7">H72*$F$2</f>
        <v>47.450837120000003</v>
      </c>
      <c r="J72" s="31"/>
      <c r="K72" s="34"/>
      <c r="L72" s="34"/>
      <c r="M72" s="34"/>
    </row>
    <row r="73" spans="1:13" x14ac:dyDescent="0.2">
      <c r="A73" t="s">
        <v>16</v>
      </c>
      <c r="B73" t="s">
        <v>149</v>
      </c>
      <c r="C73" t="s">
        <v>150</v>
      </c>
      <c r="D73">
        <v>61.21</v>
      </c>
      <c r="E73" s="1">
        <v>5.1999999999999998E-3</v>
      </c>
      <c r="F73" s="1">
        <v>5.4530000000000004E-3</v>
      </c>
      <c r="G73" s="1">
        <f>F73</f>
        <v>5.4530000000000004E-3</v>
      </c>
      <c r="H73" s="22">
        <f t="shared" ref="H73:H112" si="8">ROUND(G73,6)</f>
        <v>5.4530000000000004E-3</v>
      </c>
      <c r="I73" s="19">
        <f t="shared" si="7"/>
        <v>47.011158215000009</v>
      </c>
      <c r="J73" s="31"/>
      <c r="K73" s="34"/>
      <c r="L73" s="34"/>
      <c r="M73" s="34"/>
    </row>
    <row r="74" spans="1:13" x14ac:dyDescent="0.2">
      <c r="A74" t="s">
        <v>16</v>
      </c>
      <c r="B74" t="s">
        <v>151</v>
      </c>
      <c r="C74" t="s">
        <v>152</v>
      </c>
      <c r="D74">
        <v>61.76</v>
      </c>
      <c r="E74" s="1">
        <v>4.3429999999999996E-3</v>
      </c>
      <c r="F74" s="1">
        <v>5.4209999999999996E-3</v>
      </c>
      <c r="G74" s="1">
        <f>F74</f>
        <v>5.4209999999999996E-3</v>
      </c>
      <c r="H74" s="22">
        <f t="shared" si="8"/>
        <v>5.4209999999999996E-3</v>
      </c>
      <c r="I74" s="19">
        <f t="shared" si="7"/>
        <v>46.735281254999997</v>
      </c>
      <c r="J74" s="31"/>
      <c r="K74" s="34"/>
      <c r="L74" s="34"/>
      <c r="M74" s="34"/>
    </row>
    <row r="75" spans="1:13" x14ac:dyDescent="0.2">
      <c r="A75" t="s">
        <v>16</v>
      </c>
      <c r="B75" t="s">
        <v>153</v>
      </c>
      <c r="C75" t="s">
        <v>154</v>
      </c>
      <c r="D75">
        <v>61.8</v>
      </c>
      <c r="E75" s="1">
        <v>4.8089999999999999E-3</v>
      </c>
      <c r="F75" s="1">
        <v>5.3160000000000004E-3</v>
      </c>
      <c r="G75" s="1">
        <f>F75</f>
        <v>5.3160000000000004E-3</v>
      </c>
      <c r="H75" s="22">
        <f t="shared" si="8"/>
        <v>5.3160000000000004E-3</v>
      </c>
      <c r="I75" s="19">
        <f t="shared" si="7"/>
        <v>45.830059980000009</v>
      </c>
      <c r="J75" s="31"/>
      <c r="K75" s="34"/>
      <c r="L75" s="34"/>
      <c r="M75" s="34"/>
    </row>
    <row r="76" spans="1:13" x14ac:dyDescent="0.2">
      <c r="A76" t="s">
        <v>16</v>
      </c>
      <c r="B76" t="s">
        <v>155</v>
      </c>
      <c r="C76" t="s">
        <v>156</v>
      </c>
      <c r="D76">
        <v>60.36</v>
      </c>
      <c r="E76" s="1">
        <v>4.993E-3</v>
      </c>
      <c r="F76" s="1">
        <v>4.993E-3</v>
      </c>
      <c r="G76" s="1">
        <f>F76</f>
        <v>4.993E-3</v>
      </c>
      <c r="H76" s="22">
        <f t="shared" si="8"/>
        <v>4.993E-3</v>
      </c>
      <c r="I76" s="19">
        <f t="shared" si="7"/>
        <v>43.045426915</v>
      </c>
      <c r="J76" s="31"/>
      <c r="K76" s="34"/>
      <c r="L76" s="34"/>
      <c r="M76" s="34"/>
    </row>
    <row r="77" spans="1:13" x14ac:dyDescent="0.2">
      <c r="A77" t="s">
        <v>16</v>
      </c>
      <c r="B77" t="s">
        <v>157</v>
      </c>
      <c r="C77" t="s">
        <v>158</v>
      </c>
      <c r="D77">
        <v>56.52</v>
      </c>
      <c r="E77" s="1">
        <v>4.8679999999999999E-3</v>
      </c>
      <c r="G77" s="20">
        <f>E77</f>
        <v>4.8679999999999999E-3</v>
      </c>
      <c r="H77" s="22">
        <f t="shared" si="8"/>
        <v>4.8679999999999999E-3</v>
      </c>
      <c r="I77" s="19">
        <f t="shared" si="7"/>
        <v>41.967782540000002</v>
      </c>
      <c r="J77" s="31"/>
      <c r="K77" s="34"/>
      <c r="L77" s="34"/>
      <c r="M77" s="34"/>
    </row>
    <row r="78" spans="1:13" x14ac:dyDescent="0.2">
      <c r="A78" t="s">
        <v>16</v>
      </c>
      <c r="B78" t="s">
        <v>159</v>
      </c>
      <c r="C78" t="s">
        <v>160</v>
      </c>
      <c r="D78">
        <v>62.42</v>
      </c>
      <c r="E78" s="1">
        <v>1.165E-3</v>
      </c>
      <c r="F78" s="1">
        <v>4.7800000000000004E-3</v>
      </c>
      <c r="G78" s="1">
        <f>F78</f>
        <v>4.7800000000000004E-3</v>
      </c>
      <c r="H78" s="22">
        <f t="shared" si="8"/>
        <v>4.7800000000000004E-3</v>
      </c>
      <c r="I78" s="19">
        <f t="shared" si="7"/>
        <v>41.209120900000009</v>
      </c>
      <c r="J78" s="31"/>
      <c r="K78" s="34"/>
      <c r="L78" s="34"/>
      <c r="M78" s="34"/>
    </row>
    <row r="79" spans="1:13" x14ac:dyDescent="0.2">
      <c r="A79" t="s">
        <v>16</v>
      </c>
      <c r="B79" t="s">
        <v>161</v>
      </c>
      <c r="C79" t="s">
        <v>162</v>
      </c>
      <c r="D79">
        <v>58.96</v>
      </c>
      <c r="E79" s="1">
        <v>4.5370000000000002E-3</v>
      </c>
      <c r="G79" s="20">
        <f>E79</f>
        <v>4.5370000000000002E-3</v>
      </c>
      <c r="H79" s="22">
        <f t="shared" si="8"/>
        <v>4.5370000000000002E-3</v>
      </c>
      <c r="I79" s="19">
        <f t="shared" si="7"/>
        <v>39.114180235000006</v>
      </c>
      <c r="J79" s="31"/>
      <c r="K79" s="34"/>
      <c r="L79" s="34"/>
      <c r="M79" s="34"/>
    </row>
    <row r="80" spans="1:13" x14ac:dyDescent="0.2">
      <c r="A80" t="s">
        <v>16</v>
      </c>
      <c r="B80" t="s">
        <v>163</v>
      </c>
      <c r="C80" t="s">
        <v>164</v>
      </c>
      <c r="D80">
        <v>59.72</v>
      </c>
      <c r="E80" s="1">
        <v>3.9160000000000002E-3</v>
      </c>
      <c r="F80" s="1">
        <v>4.0429999999999997E-3</v>
      </c>
      <c r="G80" s="1">
        <f>F80</f>
        <v>4.0429999999999997E-3</v>
      </c>
      <c r="H80" s="22">
        <f t="shared" si="8"/>
        <v>4.0429999999999997E-3</v>
      </c>
      <c r="I80" s="19">
        <f t="shared" si="7"/>
        <v>34.855329664999999</v>
      </c>
      <c r="J80" s="31"/>
      <c r="K80" s="34"/>
      <c r="L80" s="34"/>
      <c r="M80" s="34"/>
    </row>
    <row r="81" spans="1:13" x14ac:dyDescent="0.2">
      <c r="A81" t="s">
        <v>16</v>
      </c>
      <c r="B81" t="s">
        <v>165</v>
      </c>
      <c r="C81" t="s">
        <v>166</v>
      </c>
      <c r="D81">
        <v>62.18</v>
      </c>
      <c r="E81" s="1">
        <v>3.9550000000000002E-3</v>
      </c>
      <c r="F81" s="1">
        <v>3.9550000000000002E-3</v>
      </c>
      <c r="G81" s="1">
        <f>F81</f>
        <v>3.9550000000000002E-3</v>
      </c>
      <c r="H81" s="22">
        <f t="shared" si="8"/>
        <v>3.9550000000000002E-3</v>
      </c>
      <c r="I81" s="19">
        <f t="shared" si="7"/>
        <v>34.096668025000007</v>
      </c>
      <c r="J81" s="31"/>
      <c r="K81" s="34"/>
      <c r="L81" s="34"/>
      <c r="M81" s="34"/>
    </row>
    <row r="82" spans="1:13" ht="15" x14ac:dyDescent="0.25">
      <c r="A82" s="23" t="s">
        <v>16</v>
      </c>
      <c r="B82" s="23" t="s">
        <v>167</v>
      </c>
      <c r="C82" s="23" t="s">
        <v>168</v>
      </c>
      <c r="D82" s="23">
        <v>58.9</v>
      </c>
      <c r="E82" s="24">
        <v>3.9156726104246902E-3</v>
      </c>
      <c r="F82" s="24"/>
      <c r="G82" s="25">
        <f>E82</f>
        <v>3.9156726104246902E-3</v>
      </c>
      <c r="H82" s="27">
        <f t="shared" si="8"/>
        <v>3.9160000000000002E-3</v>
      </c>
      <c r="I82" s="26">
        <f t="shared" si="7"/>
        <v>33.760442980000008</v>
      </c>
      <c r="J82" s="31"/>
      <c r="K82" s="34"/>
      <c r="L82" s="34"/>
      <c r="M82" s="34"/>
    </row>
    <row r="83" spans="1:13" x14ac:dyDescent="0.2">
      <c r="A83" t="s">
        <v>169</v>
      </c>
      <c r="B83" t="s">
        <v>170</v>
      </c>
      <c r="C83" t="s">
        <v>171</v>
      </c>
      <c r="D83">
        <v>89.34</v>
      </c>
      <c r="E83" s="1"/>
      <c r="F83" s="1">
        <v>7.4999999999999997E-3</v>
      </c>
      <c r="G83" s="1">
        <f t="shared" ref="G83:G88" si="9">F83</f>
        <v>7.4999999999999997E-3</v>
      </c>
      <c r="H83" s="22">
        <f t="shared" si="8"/>
        <v>7.4999999999999997E-3</v>
      </c>
      <c r="I83" s="19">
        <f t="shared" si="7"/>
        <v>64.658662500000005</v>
      </c>
      <c r="J83" s="31"/>
      <c r="K83" s="34"/>
      <c r="L83" s="34"/>
      <c r="M83" s="34"/>
    </row>
    <row r="84" spans="1:13" x14ac:dyDescent="0.2">
      <c r="A84" t="s">
        <v>169</v>
      </c>
      <c r="B84" t="s">
        <v>172</v>
      </c>
      <c r="C84" t="s">
        <v>173</v>
      </c>
      <c r="D84">
        <v>82.76</v>
      </c>
      <c r="E84" s="1"/>
      <c r="F84" s="1">
        <v>6.4289999999999998E-3</v>
      </c>
      <c r="G84" s="1">
        <f t="shared" si="9"/>
        <v>6.4289999999999998E-3</v>
      </c>
      <c r="H84" s="22">
        <f t="shared" si="8"/>
        <v>6.4289999999999998E-3</v>
      </c>
      <c r="I84" s="19">
        <f t="shared" si="7"/>
        <v>55.425405495</v>
      </c>
      <c r="J84" s="31"/>
      <c r="K84" s="34"/>
      <c r="L84" s="34"/>
      <c r="M84" s="34"/>
    </row>
    <row r="85" spans="1:13" x14ac:dyDescent="0.2">
      <c r="A85" t="s">
        <v>169</v>
      </c>
      <c r="B85" t="s">
        <v>174</v>
      </c>
      <c r="C85" t="s">
        <v>175</v>
      </c>
      <c r="D85">
        <v>81.75</v>
      </c>
      <c r="E85" s="1"/>
      <c r="F85" s="1">
        <v>5.3569999999999998E-3</v>
      </c>
      <c r="G85" s="1">
        <f t="shared" si="9"/>
        <v>5.3569999999999998E-3</v>
      </c>
      <c r="H85" s="22">
        <f t="shared" si="8"/>
        <v>5.3569999999999998E-3</v>
      </c>
      <c r="I85" s="19">
        <f t="shared" si="7"/>
        <v>46.183527335000001</v>
      </c>
      <c r="J85" s="31"/>
      <c r="K85" s="34"/>
      <c r="L85" s="34"/>
      <c r="M85" s="34"/>
    </row>
    <row r="86" spans="1:13" x14ac:dyDescent="0.2">
      <c r="A86" t="s">
        <v>169</v>
      </c>
      <c r="B86" t="s">
        <v>176</v>
      </c>
      <c r="C86" t="s">
        <v>177</v>
      </c>
      <c r="D86">
        <v>78.77</v>
      </c>
      <c r="E86" s="1"/>
      <c r="F86" s="1">
        <v>4.2859999999999999E-3</v>
      </c>
      <c r="G86" s="1">
        <f t="shared" si="9"/>
        <v>4.2859999999999999E-3</v>
      </c>
      <c r="H86" s="22">
        <f t="shared" si="8"/>
        <v>4.2859999999999999E-3</v>
      </c>
      <c r="I86" s="19">
        <f t="shared" si="7"/>
        <v>36.950270330000002</v>
      </c>
      <c r="J86" s="31"/>
      <c r="K86" s="34"/>
      <c r="L86" s="34"/>
      <c r="M86" s="34"/>
    </row>
    <row r="87" spans="1:13" x14ac:dyDescent="0.2">
      <c r="A87" t="s">
        <v>169</v>
      </c>
      <c r="B87" t="s">
        <v>178</v>
      </c>
      <c r="C87" t="s">
        <v>179</v>
      </c>
      <c r="D87">
        <v>79.36</v>
      </c>
      <c r="E87" s="1"/>
      <c r="F87" s="1">
        <v>3.2139999999999998E-3</v>
      </c>
      <c r="G87" s="1">
        <f t="shared" si="9"/>
        <v>3.2139999999999998E-3</v>
      </c>
      <c r="H87" s="22">
        <f t="shared" si="8"/>
        <v>3.2139999999999998E-3</v>
      </c>
      <c r="I87" s="19">
        <f t="shared" si="7"/>
        <v>27.70839217</v>
      </c>
      <c r="J87" s="31"/>
      <c r="K87" s="34"/>
      <c r="L87" s="34"/>
      <c r="M87" s="34"/>
    </row>
    <row r="88" spans="1:13" x14ac:dyDescent="0.2">
      <c r="A88" t="s">
        <v>169</v>
      </c>
      <c r="B88" t="s">
        <v>180</v>
      </c>
      <c r="C88" t="s">
        <v>181</v>
      </c>
      <c r="D88">
        <v>77.08</v>
      </c>
      <c r="E88" s="1"/>
      <c r="F88" s="1">
        <v>2.1429999999999999E-3</v>
      </c>
      <c r="G88" s="1">
        <f t="shared" si="9"/>
        <v>2.1429999999999999E-3</v>
      </c>
      <c r="H88" s="22">
        <f t="shared" si="8"/>
        <v>2.1429999999999999E-3</v>
      </c>
      <c r="I88" s="19">
        <f t="shared" si="7"/>
        <v>18.475135165000001</v>
      </c>
      <c r="J88" s="31"/>
      <c r="K88" s="34"/>
      <c r="L88" s="34"/>
      <c r="M88" s="34"/>
    </row>
    <row r="89" spans="1:13" x14ac:dyDescent="0.2">
      <c r="A89" t="s">
        <v>169</v>
      </c>
      <c r="B89" t="s">
        <v>182</v>
      </c>
      <c r="C89" t="s">
        <v>183</v>
      </c>
      <c r="D89">
        <v>77.709999999999994</v>
      </c>
      <c r="E89" s="1"/>
      <c r="F89" s="1">
        <v>1.0709999999999999E-3</v>
      </c>
      <c r="G89" s="29">
        <f>$F$1</f>
        <v>1.165E-3</v>
      </c>
      <c r="H89" s="22">
        <f t="shared" si="8"/>
        <v>1.165E-3</v>
      </c>
      <c r="I89" s="19">
        <f t="shared" si="7"/>
        <v>10.043645575000001</v>
      </c>
      <c r="J89" s="31"/>
      <c r="K89" s="34"/>
      <c r="L89" s="34"/>
      <c r="M89" s="34"/>
    </row>
    <row r="90" spans="1:13" x14ac:dyDescent="0.2">
      <c r="A90" t="s">
        <v>169</v>
      </c>
      <c r="B90" t="s">
        <v>184</v>
      </c>
      <c r="C90" t="s">
        <v>185</v>
      </c>
      <c r="D90">
        <v>79.39</v>
      </c>
      <c r="E90" s="1"/>
      <c r="G90" s="30">
        <f>$F$1</f>
        <v>1.165E-3</v>
      </c>
      <c r="H90" s="22">
        <f t="shared" si="8"/>
        <v>1.165E-3</v>
      </c>
      <c r="I90" s="19">
        <f t="shared" si="7"/>
        <v>10.043645575000001</v>
      </c>
      <c r="J90" s="31"/>
      <c r="K90" s="34"/>
      <c r="L90" s="34"/>
      <c r="M90" s="34"/>
    </row>
    <row r="91" spans="1:13" x14ac:dyDescent="0.2">
      <c r="A91" t="s">
        <v>169</v>
      </c>
      <c r="B91" t="s">
        <v>186</v>
      </c>
      <c r="C91" t="s">
        <v>187</v>
      </c>
      <c r="D91">
        <v>79.33</v>
      </c>
      <c r="E91" s="1"/>
      <c r="G91" s="30">
        <f>$F$1</f>
        <v>1.165E-3</v>
      </c>
      <c r="H91" s="22">
        <f t="shared" si="8"/>
        <v>1.165E-3</v>
      </c>
      <c r="I91" s="19">
        <f t="shared" si="7"/>
        <v>10.043645575000001</v>
      </c>
      <c r="J91" s="31"/>
      <c r="K91" s="34"/>
      <c r="L91" s="34"/>
      <c r="M91" s="34"/>
    </row>
    <row r="92" spans="1:13" x14ac:dyDescent="0.2">
      <c r="A92" t="s">
        <v>188</v>
      </c>
      <c r="B92" t="s">
        <v>189</v>
      </c>
      <c r="C92" t="s">
        <v>190</v>
      </c>
      <c r="D92">
        <v>79.84</v>
      </c>
      <c r="E92" s="1"/>
      <c r="F92" s="1">
        <v>1.8749999999999999E-2</v>
      </c>
      <c r="G92" s="1">
        <f t="shared" ref="G92:G106" si="10">F92</f>
        <v>1.8749999999999999E-2</v>
      </c>
      <c r="H92" s="22">
        <f t="shared" si="8"/>
        <v>1.8749999999999999E-2</v>
      </c>
      <c r="I92" s="19">
        <f t="shared" si="7"/>
        <v>161.64665625000001</v>
      </c>
      <c r="J92" s="31"/>
      <c r="K92" s="34"/>
      <c r="L92" s="34"/>
      <c r="M92" s="34"/>
    </row>
    <row r="93" spans="1:13" x14ac:dyDescent="0.2">
      <c r="A93" t="s">
        <v>188</v>
      </c>
      <c r="B93" t="s">
        <v>191</v>
      </c>
      <c r="C93" t="s">
        <v>192</v>
      </c>
      <c r="D93">
        <v>79.83</v>
      </c>
      <c r="E93" s="1"/>
      <c r="F93" s="1">
        <v>1.7500000000000002E-2</v>
      </c>
      <c r="G93" s="1">
        <f t="shared" si="10"/>
        <v>1.7500000000000002E-2</v>
      </c>
      <c r="H93" s="22">
        <f t="shared" si="8"/>
        <v>1.7500000000000002E-2</v>
      </c>
      <c r="I93" s="19">
        <f t="shared" si="7"/>
        <v>150.87021250000004</v>
      </c>
      <c r="J93" s="31"/>
      <c r="K93" s="34"/>
      <c r="L93" s="34"/>
      <c r="M93" s="34"/>
    </row>
    <row r="94" spans="1:13" x14ac:dyDescent="0.2">
      <c r="A94" t="s">
        <v>188</v>
      </c>
      <c r="B94" t="s">
        <v>193</v>
      </c>
      <c r="C94" t="s">
        <v>194</v>
      </c>
      <c r="D94">
        <v>69.27</v>
      </c>
      <c r="F94" s="1">
        <v>1.6250000000000001E-2</v>
      </c>
      <c r="G94" s="1">
        <f t="shared" si="10"/>
        <v>1.6250000000000001E-2</v>
      </c>
      <c r="H94" s="22">
        <f t="shared" si="8"/>
        <v>1.6250000000000001E-2</v>
      </c>
      <c r="I94" s="19">
        <f t="shared" si="7"/>
        <v>140.09376875000001</v>
      </c>
      <c r="J94" s="31"/>
      <c r="K94" s="34"/>
      <c r="L94" s="34"/>
      <c r="M94" s="34"/>
    </row>
    <row r="95" spans="1:13" x14ac:dyDescent="0.2">
      <c r="A95" t="s">
        <v>188</v>
      </c>
      <c r="B95" t="s">
        <v>195</v>
      </c>
      <c r="C95" t="s">
        <v>196</v>
      </c>
      <c r="D95">
        <v>76.22</v>
      </c>
      <c r="E95" s="1"/>
      <c r="F95" s="1">
        <v>1.4999999999999999E-2</v>
      </c>
      <c r="G95" s="1">
        <f t="shared" si="10"/>
        <v>1.4999999999999999E-2</v>
      </c>
      <c r="H95" s="22">
        <f t="shared" si="8"/>
        <v>1.4999999999999999E-2</v>
      </c>
      <c r="I95" s="19">
        <f t="shared" si="7"/>
        <v>129.31732500000001</v>
      </c>
      <c r="J95" s="31"/>
      <c r="K95" s="34"/>
      <c r="L95" s="34"/>
      <c r="M95" s="34"/>
    </row>
    <row r="96" spans="1:13" x14ac:dyDescent="0.2">
      <c r="A96" t="s">
        <v>188</v>
      </c>
      <c r="B96" t="s">
        <v>197</v>
      </c>
      <c r="C96" t="s">
        <v>198</v>
      </c>
      <c r="D96">
        <v>77</v>
      </c>
      <c r="E96" s="1"/>
      <c r="F96" s="1">
        <v>1.375E-2</v>
      </c>
      <c r="G96" s="1">
        <f t="shared" si="10"/>
        <v>1.375E-2</v>
      </c>
      <c r="H96" s="22">
        <f t="shared" si="8"/>
        <v>1.375E-2</v>
      </c>
      <c r="I96" s="19">
        <f t="shared" si="7"/>
        <v>118.54088125000001</v>
      </c>
      <c r="J96" s="31"/>
      <c r="K96" s="34"/>
      <c r="L96" s="34"/>
      <c r="M96" s="34"/>
    </row>
    <row r="97" spans="1:13" x14ac:dyDescent="0.2">
      <c r="A97" t="s">
        <v>188</v>
      </c>
      <c r="B97" t="s">
        <v>199</v>
      </c>
      <c r="C97" t="s">
        <v>200</v>
      </c>
      <c r="D97">
        <v>73.78</v>
      </c>
      <c r="E97" s="1"/>
      <c r="F97" s="1">
        <v>1.2500000000000001E-2</v>
      </c>
      <c r="G97" s="1">
        <f t="shared" si="10"/>
        <v>1.2500000000000001E-2</v>
      </c>
      <c r="H97" s="22">
        <f t="shared" si="8"/>
        <v>1.2500000000000001E-2</v>
      </c>
      <c r="I97" s="19">
        <f t="shared" si="7"/>
        <v>107.76443750000001</v>
      </c>
      <c r="J97" s="31"/>
      <c r="K97" s="34"/>
      <c r="L97" s="34"/>
      <c r="M97" s="34"/>
    </row>
    <row r="98" spans="1:13" x14ac:dyDescent="0.2">
      <c r="A98" t="s">
        <v>188</v>
      </c>
      <c r="B98" t="s">
        <v>201</v>
      </c>
      <c r="C98" t="s">
        <v>202</v>
      </c>
      <c r="D98">
        <v>77.78</v>
      </c>
      <c r="E98" s="1"/>
      <c r="F98" s="1">
        <v>1.125E-2</v>
      </c>
      <c r="G98" s="1">
        <f t="shared" si="10"/>
        <v>1.125E-2</v>
      </c>
      <c r="H98" s="22">
        <f t="shared" si="8"/>
        <v>1.125E-2</v>
      </c>
      <c r="I98" s="19">
        <f t="shared" si="7"/>
        <v>96.987993750000001</v>
      </c>
      <c r="J98" s="31"/>
      <c r="K98" s="34"/>
      <c r="L98" s="34"/>
      <c r="M98" s="34"/>
    </row>
    <row r="99" spans="1:13" x14ac:dyDescent="0.2">
      <c r="A99" t="s">
        <v>188</v>
      </c>
      <c r="B99" t="s">
        <v>203</v>
      </c>
      <c r="C99" t="s">
        <v>204</v>
      </c>
      <c r="D99">
        <v>73.55</v>
      </c>
      <c r="E99" s="1"/>
      <c r="F99" s="1">
        <v>0.01</v>
      </c>
      <c r="G99" s="1">
        <f t="shared" si="10"/>
        <v>0.01</v>
      </c>
      <c r="H99" s="22">
        <f t="shared" si="8"/>
        <v>0.01</v>
      </c>
      <c r="I99" s="19">
        <f t="shared" si="7"/>
        <v>86.211550000000003</v>
      </c>
      <c r="J99" s="31"/>
      <c r="K99" s="34"/>
      <c r="L99" s="34"/>
      <c r="M99" s="34"/>
    </row>
    <row r="100" spans="1:13" x14ac:dyDescent="0.2">
      <c r="A100" t="s">
        <v>188</v>
      </c>
      <c r="B100" t="s">
        <v>205</v>
      </c>
      <c r="C100" t="s">
        <v>206</v>
      </c>
      <c r="D100">
        <v>68.66</v>
      </c>
      <c r="F100" s="1">
        <v>8.7500000000000008E-3</v>
      </c>
      <c r="G100" s="1">
        <f t="shared" si="10"/>
        <v>8.7500000000000008E-3</v>
      </c>
      <c r="H100" s="22">
        <f t="shared" si="8"/>
        <v>8.7500000000000008E-3</v>
      </c>
      <c r="I100" s="19">
        <f t="shared" si="7"/>
        <v>75.435106250000018</v>
      </c>
      <c r="J100" s="31"/>
      <c r="K100" s="34"/>
      <c r="L100" s="34"/>
      <c r="M100" s="34"/>
    </row>
    <row r="101" spans="1:13" x14ac:dyDescent="0.2">
      <c r="A101" t="s">
        <v>188</v>
      </c>
      <c r="B101" t="s">
        <v>207</v>
      </c>
      <c r="C101" t="s">
        <v>208</v>
      </c>
      <c r="D101">
        <v>75.44</v>
      </c>
      <c r="E101" s="1"/>
      <c r="F101" s="1">
        <v>7.4999999999999997E-3</v>
      </c>
      <c r="G101" s="1">
        <f t="shared" si="10"/>
        <v>7.4999999999999997E-3</v>
      </c>
      <c r="H101" s="22">
        <f t="shared" si="8"/>
        <v>7.4999999999999997E-3</v>
      </c>
      <c r="I101" s="19">
        <f t="shared" si="7"/>
        <v>64.658662500000005</v>
      </c>
      <c r="J101" s="31"/>
      <c r="K101" s="34"/>
      <c r="L101" s="34"/>
      <c r="M101" s="34"/>
    </row>
    <row r="102" spans="1:13" x14ac:dyDescent="0.2">
      <c r="A102" t="s">
        <v>188</v>
      </c>
      <c r="B102" t="s">
        <v>209</v>
      </c>
      <c r="C102" t="s">
        <v>210</v>
      </c>
      <c r="D102">
        <v>76.58</v>
      </c>
      <c r="E102" s="1"/>
      <c r="F102" s="1">
        <v>6.2500000000000003E-3</v>
      </c>
      <c r="G102" s="1">
        <f t="shared" si="10"/>
        <v>6.2500000000000003E-3</v>
      </c>
      <c r="H102" s="22">
        <f t="shared" si="8"/>
        <v>6.2500000000000003E-3</v>
      </c>
      <c r="I102" s="19">
        <f t="shared" si="7"/>
        <v>53.882218750000007</v>
      </c>
      <c r="J102" s="31"/>
      <c r="K102" s="34"/>
      <c r="L102" s="34"/>
      <c r="M102" s="34"/>
    </row>
    <row r="103" spans="1:13" x14ac:dyDescent="0.2">
      <c r="A103" t="s">
        <v>188</v>
      </c>
      <c r="B103" t="s">
        <v>211</v>
      </c>
      <c r="C103" t="s">
        <v>212</v>
      </c>
      <c r="D103">
        <v>75.17</v>
      </c>
      <c r="E103" s="1"/>
      <c r="F103" s="1">
        <v>5.0000000000000001E-3</v>
      </c>
      <c r="G103" s="1">
        <f t="shared" si="10"/>
        <v>5.0000000000000001E-3</v>
      </c>
      <c r="H103" s="22">
        <f t="shared" si="8"/>
        <v>5.0000000000000001E-3</v>
      </c>
      <c r="I103" s="19">
        <f t="shared" si="7"/>
        <v>43.105775000000001</v>
      </c>
      <c r="J103" s="31"/>
      <c r="K103" s="34"/>
      <c r="L103" s="34"/>
      <c r="M103" s="34"/>
    </row>
    <row r="104" spans="1:13" x14ac:dyDescent="0.2">
      <c r="A104" t="s">
        <v>188</v>
      </c>
      <c r="B104" t="s">
        <v>213</v>
      </c>
      <c r="C104" t="s">
        <v>214</v>
      </c>
      <c r="D104">
        <v>71.38</v>
      </c>
      <c r="E104" s="1"/>
      <c r="F104" s="1">
        <v>3.7499999999999999E-3</v>
      </c>
      <c r="G104" s="1">
        <f t="shared" si="10"/>
        <v>3.7499999999999999E-3</v>
      </c>
      <c r="H104" s="22">
        <f t="shared" si="8"/>
        <v>3.7499999999999999E-3</v>
      </c>
      <c r="I104" s="19">
        <f t="shared" si="7"/>
        <v>32.329331250000003</v>
      </c>
      <c r="J104" s="31"/>
      <c r="K104" s="34"/>
      <c r="L104" s="34"/>
      <c r="M104" s="34"/>
    </row>
    <row r="105" spans="1:13" x14ac:dyDescent="0.2">
      <c r="A105" t="s">
        <v>188</v>
      </c>
      <c r="B105" t="s">
        <v>215</v>
      </c>
      <c r="C105" t="s">
        <v>216</v>
      </c>
      <c r="D105">
        <v>72.69</v>
      </c>
      <c r="E105" s="1"/>
      <c r="F105" s="1">
        <v>2.5000000000000001E-3</v>
      </c>
      <c r="G105" s="1">
        <f t="shared" si="10"/>
        <v>2.5000000000000001E-3</v>
      </c>
      <c r="H105" s="22">
        <f t="shared" si="8"/>
        <v>2.5000000000000001E-3</v>
      </c>
      <c r="I105" s="19">
        <f t="shared" si="7"/>
        <v>21.552887500000001</v>
      </c>
      <c r="J105" s="31"/>
      <c r="K105" s="34"/>
      <c r="L105" s="34"/>
      <c r="M105" s="34"/>
    </row>
    <row r="106" spans="1:13" x14ac:dyDescent="0.2">
      <c r="A106" t="s">
        <v>188</v>
      </c>
      <c r="B106" t="s">
        <v>217</v>
      </c>
      <c r="C106" t="s">
        <v>218</v>
      </c>
      <c r="D106">
        <v>74.69</v>
      </c>
      <c r="E106" s="1"/>
      <c r="F106" s="1">
        <v>1.25E-3</v>
      </c>
      <c r="G106" s="1">
        <f t="shared" si="10"/>
        <v>1.25E-3</v>
      </c>
      <c r="H106" s="22">
        <f t="shared" si="8"/>
        <v>1.25E-3</v>
      </c>
      <c r="I106" s="19">
        <f t="shared" si="7"/>
        <v>10.77644375</v>
      </c>
      <c r="J106" s="31"/>
      <c r="K106" s="34"/>
      <c r="L106" s="34"/>
      <c r="M106" s="34"/>
    </row>
    <row r="107" spans="1:13" ht="15" x14ac:dyDescent="0.25">
      <c r="A107" s="23" t="s">
        <v>188</v>
      </c>
      <c r="B107" s="23" t="s">
        <v>219</v>
      </c>
      <c r="C107" s="23" t="s">
        <v>220</v>
      </c>
      <c r="D107" s="23">
        <v>74.97</v>
      </c>
      <c r="E107" s="24"/>
      <c r="F107" s="24"/>
      <c r="G107" s="28">
        <f t="shared" ref="G107:G112" si="11">$F$1</f>
        <v>1.165E-3</v>
      </c>
      <c r="H107" s="27">
        <f t="shared" si="8"/>
        <v>1.165E-3</v>
      </c>
      <c r="I107" s="26">
        <f t="shared" si="7"/>
        <v>10.043645575000001</v>
      </c>
      <c r="J107" s="31"/>
      <c r="K107" s="34"/>
      <c r="L107" s="34"/>
      <c r="M107" s="34"/>
    </row>
    <row r="108" spans="1:13" x14ac:dyDescent="0.2">
      <c r="A108" t="s">
        <v>188</v>
      </c>
      <c r="B108" t="s">
        <v>221</v>
      </c>
      <c r="C108" t="s">
        <v>222</v>
      </c>
      <c r="D108">
        <v>71.510000000000005</v>
      </c>
      <c r="E108" s="1"/>
      <c r="G108" s="30">
        <f t="shared" si="11"/>
        <v>1.165E-3</v>
      </c>
      <c r="H108" s="22">
        <f t="shared" si="8"/>
        <v>1.165E-3</v>
      </c>
      <c r="I108" s="19">
        <f t="shared" si="7"/>
        <v>10.043645575000001</v>
      </c>
      <c r="J108" s="31"/>
      <c r="K108" s="34"/>
      <c r="L108" s="34"/>
      <c r="M108" s="34"/>
    </row>
    <row r="109" spans="1:13" ht="15" x14ac:dyDescent="0.25">
      <c r="A109" s="23" t="s">
        <v>188</v>
      </c>
      <c r="B109" s="23" t="s">
        <v>223</v>
      </c>
      <c r="C109" s="23" t="s">
        <v>224</v>
      </c>
      <c r="D109" s="23">
        <v>69.569999999999993</v>
      </c>
      <c r="E109" s="24"/>
      <c r="F109" s="24"/>
      <c r="G109" s="28">
        <f t="shared" si="11"/>
        <v>1.165E-3</v>
      </c>
      <c r="H109" s="27">
        <f t="shared" si="8"/>
        <v>1.165E-3</v>
      </c>
      <c r="I109" s="26">
        <f t="shared" si="7"/>
        <v>10.043645575000001</v>
      </c>
      <c r="J109" s="31"/>
      <c r="K109" s="34"/>
      <c r="L109" s="34"/>
      <c r="M109" s="34"/>
    </row>
    <row r="110" spans="1:13" x14ac:dyDescent="0.2">
      <c r="A110" t="s">
        <v>188</v>
      </c>
      <c r="B110" t="s">
        <v>225</v>
      </c>
      <c r="C110" t="s">
        <v>226</v>
      </c>
      <c r="D110">
        <v>69.45</v>
      </c>
      <c r="E110" s="1"/>
      <c r="G110" s="30">
        <f t="shared" si="11"/>
        <v>1.165E-3</v>
      </c>
      <c r="H110" s="22">
        <f t="shared" si="8"/>
        <v>1.165E-3</v>
      </c>
      <c r="I110" s="19">
        <f t="shared" si="7"/>
        <v>10.043645575000001</v>
      </c>
      <c r="J110" s="31"/>
      <c r="K110" s="34"/>
      <c r="L110" s="34"/>
      <c r="M110" s="34"/>
    </row>
    <row r="111" spans="1:13" x14ac:dyDescent="0.2">
      <c r="A111" t="s">
        <v>188</v>
      </c>
      <c r="B111" t="s">
        <v>227</v>
      </c>
      <c r="C111" t="s">
        <v>228</v>
      </c>
      <c r="D111">
        <v>69.42</v>
      </c>
      <c r="E111" s="1"/>
      <c r="G111" s="30">
        <f t="shared" si="11"/>
        <v>1.165E-3</v>
      </c>
      <c r="H111" s="22">
        <f t="shared" si="8"/>
        <v>1.165E-3</v>
      </c>
      <c r="I111" s="19">
        <f t="shared" si="7"/>
        <v>10.043645575000001</v>
      </c>
      <c r="J111" s="31"/>
      <c r="K111" s="34"/>
      <c r="L111" s="34"/>
      <c r="M111" s="34"/>
    </row>
    <row r="112" spans="1:13" x14ac:dyDescent="0.2">
      <c r="A112" t="s">
        <v>188</v>
      </c>
      <c r="B112" t="s">
        <v>229</v>
      </c>
      <c r="C112" t="s">
        <v>230</v>
      </c>
      <c r="D112">
        <v>69.260000000000005</v>
      </c>
      <c r="G112" s="30">
        <f t="shared" si="11"/>
        <v>1.165E-3</v>
      </c>
      <c r="H112" s="22">
        <f t="shared" si="8"/>
        <v>1.165E-3</v>
      </c>
      <c r="I112" s="19">
        <f t="shared" si="7"/>
        <v>10.043645575000001</v>
      </c>
      <c r="J112" s="31"/>
      <c r="K112" s="34"/>
      <c r="L112" s="34"/>
      <c r="M112" s="34"/>
    </row>
    <row r="113" spans="11:13" x14ac:dyDescent="0.2">
      <c r="K113" s="34"/>
      <c r="L113" s="34"/>
      <c r="M113" s="34"/>
    </row>
    <row r="114" spans="11:13" x14ac:dyDescent="0.2">
      <c r="K114" s="34"/>
      <c r="L114" s="34"/>
      <c r="M114" s="34"/>
    </row>
    <row r="115" spans="11:13" x14ac:dyDescent="0.2">
      <c r="K115" s="34"/>
      <c r="L115" s="34"/>
      <c r="M115" s="34"/>
    </row>
    <row r="116" spans="11:13" x14ac:dyDescent="0.2">
      <c r="K116" s="34"/>
      <c r="L116" s="34"/>
      <c r="M116" s="34"/>
    </row>
    <row r="117" spans="11:13" x14ac:dyDescent="0.2">
      <c r="K117" s="34"/>
      <c r="L117" s="34"/>
      <c r="M117" s="34"/>
    </row>
    <row r="118" spans="11:13" x14ac:dyDescent="0.2">
      <c r="K118" s="34"/>
      <c r="L118" s="34"/>
      <c r="M118" s="34"/>
    </row>
    <row r="119" spans="11:13" x14ac:dyDescent="0.2">
      <c r="K119" s="34"/>
      <c r="L119" s="34"/>
      <c r="M119" s="34"/>
    </row>
    <row r="120" spans="11:13" x14ac:dyDescent="0.2">
      <c r="K120" s="34"/>
      <c r="L120" s="34"/>
      <c r="M120" s="34"/>
    </row>
    <row r="121" spans="11:13" x14ac:dyDescent="0.2">
      <c r="K121" s="34"/>
      <c r="L121" s="34"/>
      <c r="M121" s="34"/>
    </row>
    <row r="122" spans="11:13" x14ac:dyDescent="0.2">
      <c r="K122" s="34"/>
      <c r="L122" s="34"/>
      <c r="M122" s="34"/>
    </row>
    <row r="123" spans="11:13" x14ac:dyDescent="0.2">
      <c r="K123" s="34"/>
      <c r="L123" s="34"/>
      <c r="M123" s="34"/>
    </row>
    <row r="124" spans="11:13" x14ac:dyDescent="0.2">
      <c r="K124" s="34"/>
      <c r="L124" s="34"/>
      <c r="M124" s="34"/>
    </row>
    <row r="125" spans="11:13" x14ac:dyDescent="0.2">
      <c r="K125" s="34"/>
      <c r="L125" s="34"/>
      <c r="M125" s="34"/>
    </row>
    <row r="126" spans="11:13" x14ac:dyDescent="0.2">
      <c r="K126" s="34"/>
      <c r="L126" s="34"/>
      <c r="M126" s="34"/>
    </row>
  </sheetData>
  <autoFilter ref="A6:I112" xr:uid="{77763905-B2F0-43BD-A3D9-277BDAC3EA2F}"/>
  <mergeCells count="2">
    <mergeCell ref="E5:G5"/>
    <mergeCell ref="H5:I5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scale="69" orientation="portrait" r:id="rId1"/>
  <headerFooter>
    <oddHeader>&amp;C&amp;"Arial,Bold"&amp;14&amp;A - only reduce Category A</oddHeader>
    <oddFooter>&amp;F</oddFooter>
  </headerFooter>
  <ignoredErrors>
    <ignoredError sqref="G7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HLL Appeal QAM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Pamela Fairweather</dc:creator>
  <cp:lastModifiedBy>Tracey Pamela Fairweather</cp:lastModifiedBy>
  <dcterms:created xsi:type="dcterms:W3CDTF">2024-01-23T08:10:57Z</dcterms:created>
  <dcterms:modified xsi:type="dcterms:W3CDTF">2024-01-23T08:39:45Z</dcterms:modified>
</cp:coreProperties>
</file>