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pfairweather\Documents\FISHERIES\Resource Management\FRAP 2021 Allocations\Hake DST\appeals\"/>
    </mc:Choice>
  </mc:AlternateContent>
  <xr:revisionPtr revIDLastSave="0" documentId="13_ncr:1_{2182D628-D7FA-4C66-8E35-E2268D8DF102}" xr6:coauthVersionLast="47" xr6:coauthVersionMax="47" xr10:uidLastSave="{00000000-0000-0000-0000-000000000000}"/>
  <bookViews>
    <workbookView xWindow="-120" yWindow="-120" windowWidth="29040" windowHeight="15840" xr2:uid="{C4BB78D8-3951-44C4-8D40-3A8B4A35E3C9}"/>
  </bookViews>
  <sheets>
    <sheet name="README" sheetId="30" r:id="rId1"/>
    <sheet name="5_3 A" sheetId="3" r:id="rId2"/>
    <sheet name="6-3 A" sheetId="1" r:id="rId3"/>
    <sheet name="6-3 B" sheetId="20" r:id="rId4"/>
    <sheet name="6-3 C" sheetId="19" r:id="rId5"/>
    <sheet name="6-6 ABC" sheetId="23" r:id="rId6"/>
    <sheet name="6-7 ABC" sheetId="24" r:id="rId7"/>
    <sheet name="6-10 ABC" sheetId="25" r:id="rId8"/>
    <sheet name="6-14 ABC" sheetId="26" r:id="rId9"/>
    <sheet name="6-11 to 6-26 ABC" sheetId="27" r:id="rId10"/>
    <sheet name="7-1 A" sheetId="4" r:id="rId11"/>
    <sheet name="7-1 B" sheetId="7" r:id="rId12"/>
    <sheet name="7-1 C" sheetId="8" r:id="rId13"/>
    <sheet name="7-2 A" sheetId="6" r:id="rId14"/>
    <sheet name="7-2 B" sheetId="9" r:id="rId15"/>
    <sheet name="7-2 C" sheetId="11" r:id="rId16"/>
    <sheet name="8.4 A" sheetId="13" r:id="rId17"/>
    <sheet name="8-4 B" sheetId="10" r:id="rId18"/>
    <sheet name="8-4 C" sheetId="15" r:id="rId19"/>
    <sheet name="8-6 ABC" sheetId="16" r:id="rId20"/>
    <sheet name="8-7 ABC" sheetId="17" r:id="rId21"/>
    <sheet name="8-8 ABC" sheetId="18" r:id="rId22"/>
    <sheet name="9-1 A" sheetId="28" r:id="rId23"/>
  </sheets>
  <definedNames>
    <definedName name="_xlnm._FilterDatabase" localSheetId="1" hidden="1">'5_3 A'!$A$2:$K$33</definedName>
    <definedName name="_xlnm._FilterDatabase" localSheetId="7" hidden="1">'6-10 ABC'!$A$2:$N$177</definedName>
    <definedName name="_xlnm._FilterDatabase" localSheetId="9" hidden="1">'6-11 to 6-26 ABC'!$A$2:$T$177</definedName>
    <definedName name="_xlnm._FilterDatabase" localSheetId="8" hidden="1">'6-14 ABC'!$A$2:$L$177</definedName>
    <definedName name="_xlnm._FilterDatabase" localSheetId="2" hidden="1">'6-3 A'!$A$2:$W$37</definedName>
    <definedName name="_xlnm._FilterDatabase" localSheetId="3" hidden="1">'6-3 B'!$A$2:$W$74</definedName>
    <definedName name="_xlnm._FilterDatabase" localSheetId="4" hidden="1">'6-3 C'!$A$2:$W$82</definedName>
    <definedName name="_xlnm._FilterDatabase" localSheetId="5" hidden="1">'6-6 ABC'!$A$2:$H$177</definedName>
    <definedName name="_xlnm._FilterDatabase" localSheetId="6" hidden="1">'6-7 ABC'!$G$2:$L$177</definedName>
    <definedName name="_xlnm._FilterDatabase" localSheetId="10" hidden="1">'7-1 A'!$A$2:$M$35</definedName>
    <definedName name="_xlnm._FilterDatabase" localSheetId="11" hidden="1">'7-1 B'!$A$2:$H$70</definedName>
    <definedName name="_xlnm._FilterDatabase" localSheetId="12" hidden="1">'7-1 C'!$A$2:$H$78</definedName>
    <definedName name="_xlnm._FilterDatabase" localSheetId="13" hidden="1">'7-2 A'!$B$2:$M$35</definedName>
    <definedName name="_xlnm._FilterDatabase" localSheetId="14" hidden="1">'7-2 B'!$A$2:$H$30</definedName>
    <definedName name="_xlnm._FilterDatabase" localSheetId="15" hidden="1">'7-2 C'!$A$2:$H$78</definedName>
    <definedName name="_xlnm._FilterDatabase" localSheetId="16" hidden="1">'8.4 A'!$A$2:$Q$34</definedName>
    <definedName name="_xlnm._FilterDatabase" localSheetId="17" hidden="1">'8-4 B'!$A$2:$L$71</definedName>
    <definedName name="_xlnm._FilterDatabase" localSheetId="18" hidden="1">'8-4 C'!$A$2:$L$78</definedName>
    <definedName name="_xlnm._FilterDatabase" localSheetId="19" hidden="1">'8-6 ABC'!$A$2:$G$177</definedName>
    <definedName name="_xlnm._FilterDatabase" localSheetId="20" hidden="1">'8-7 ABC'!$A$2:$E$177</definedName>
    <definedName name="_xlnm._FilterDatabase" localSheetId="21" hidden="1">'8-8 ABC'!$A$2:$G$177</definedName>
    <definedName name="_xlnm._FilterDatabase" localSheetId="22" hidden="1">'9-1 A'!$A$2:$N$33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7" i="18" l="1"/>
  <c r="F176" i="18"/>
  <c r="F175" i="18"/>
  <c r="F174" i="18"/>
  <c r="F173" i="18"/>
  <c r="F172" i="18"/>
  <c r="F171" i="18"/>
  <c r="F170" i="18"/>
  <c r="F169" i="18"/>
  <c r="F168" i="18"/>
  <c r="F167" i="18"/>
  <c r="F166" i="18"/>
  <c r="F165" i="18"/>
  <c r="F164" i="18"/>
  <c r="F163" i="18"/>
  <c r="F162" i="18"/>
  <c r="F161" i="18"/>
  <c r="F160" i="18"/>
  <c r="F159" i="18"/>
  <c r="F158" i="18"/>
  <c r="F157" i="18"/>
  <c r="F156" i="18"/>
  <c r="F155" i="18"/>
  <c r="F154" i="18"/>
  <c r="F153" i="18"/>
  <c r="F152" i="18"/>
  <c r="F151" i="18"/>
  <c r="F150" i="18"/>
  <c r="F149" i="18"/>
  <c r="F148" i="18"/>
  <c r="F147" i="18"/>
  <c r="F146" i="18"/>
  <c r="F145" i="18"/>
  <c r="F144" i="18"/>
  <c r="F143" i="18"/>
  <c r="F142" i="18"/>
  <c r="F141" i="18"/>
  <c r="F140" i="18"/>
  <c r="F139" i="18"/>
  <c r="F138" i="18"/>
  <c r="F137" i="18"/>
  <c r="F136" i="18"/>
  <c r="F135" i="18"/>
  <c r="F134" i="18"/>
  <c r="F133" i="18"/>
  <c r="F132" i="18"/>
  <c r="F131" i="18"/>
  <c r="F130" i="18"/>
  <c r="F129" i="18"/>
  <c r="F128" i="18"/>
  <c r="F127" i="18"/>
  <c r="F126" i="18"/>
  <c r="F125" i="18"/>
  <c r="F124" i="18"/>
  <c r="F123" i="18"/>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33" i="18"/>
  <c r="F32" i="18"/>
  <c r="F31" i="18"/>
  <c r="F30" i="18"/>
  <c r="F29" i="18"/>
  <c r="F28" i="18"/>
  <c r="F27" i="18"/>
  <c r="F26" i="18"/>
  <c r="F25" i="18"/>
  <c r="F24" i="18"/>
  <c r="F23" i="18"/>
  <c r="F22" i="18"/>
  <c r="F21" i="18"/>
  <c r="F20" i="18"/>
  <c r="F19" i="18"/>
  <c r="F18" i="18"/>
  <c r="F17" i="18"/>
  <c r="F16" i="18"/>
  <c r="F15" i="18"/>
  <c r="F14" i="18"/>
  <c r="F13" i="18"/>
  <c r="F12" i="18"/>
  <c r="F11" i="18"/>
  <c r="F10" i="18"/>
  <c r="F9" i="18"/>
  <c r="F8" i="18"/>
  <c r="F7" i="18"/>
  <c r="F6" i="18"/>
  <c r="F5" i="18"/>
  <c r="F4" i="18"/>
  <c r="F3" i="18"/>
  <c r="D103" i="17"/>
  <c r="D104" i="17"/>
  <c r="D105" i="17"/>
  <c r="D106" i="17"/>
  <c r="D107" i="17"/>
  <c r="D108" i="17"/>
  <c r="D109" i="17"/>
  <c r="D110" i="17"/>
  <c r="D111" i="17"/>
  <c r="D112" i="17"/>
  <c r="D113" i="17"/>
  <c r="D114" i="17"/>
  <c r="D115" i="17"/>
  <c r="D116" i="17"/>
  <c r="D117" i="17"/>
  <c r="D118" i="17"/>
  <c r="D119" i="17"/>
  <c r="D120" i="17"/>
  <c r="D121" i="17"/>
  <c r="D122" i="17"/>
  <c r="D123" i="17"/>
  <c r="D124" i="17"/>
  <c r="D125" i="17"/>
  <c r="D126" i="17"/>
  <c r="D127" i="17"/>
  <c r="D128" i="17"/>
  <c r="D129" i="17"/>
  <c r="D130" i="17"/>
  <c r="D131" i="17"/>
  <c r="D132" i="17"/>
  <c r="D133" i="17"/>
  <c r="D134" i="17"/>
  <c r="D135" i="17"/>
  <c r="D136" i="17"/>
  <c r="D137" i="17"/>
  <c r="D138" i="17"/>
  <c r="D139" i="17"/>
  <c r="D140" i="17"/>
  <c r="D141" i="17"/>
  <c r="D142" i="17"/>
  <c r="D143" i="17"/>
  <c r="D144" i="17"/>
  <c r="D145" i="17"/>
  <c r="D146" i="17"/>
  <c r="D147" i="17"/>
  <c r="D148" i="17"/>
  <c r="D149" i="17"/>
  <c r="D150" i="17"/>
  <c r="D151" i="17"/>
  <c r="D152" i="17"/>
  <c r="D153" i="17"/>
  <c r="D154" i="17"/>
  <c r="D155" i="17"/>
  <c r="D156" i="17"/>
  <c r="D157" i="17"/>
  <c r="D158" i="17"/>
  <c r="D159" i="17"/>
  <c r="D160" i="17"/>
  <c r="D161" i="17"/>
  <c r="D162" i="17"/>
  <c r="D163" i="17"/>
  <c r="D164" i="17"/>
  <c r="D165" i="17"/>
  <c r="D166" i="17"/>
  <c r="D167" i="17"/>
  <c r="D168" i="17"/>
  <c r="D169" i="17"/>
  <c r="D170" i="17"/>
  <c r="D171" i="17"/>
  <c r="D172" i="17"/>
  <c r="D173" i="17"/>
  <c r="D174" i="17"/>
  <c r="D175" i="17"/>
  <c r="D176" i="17"/>
  <c r="D177" i="17"/>
  <c r="D102" i="17"/>
  <c r="D101" i="17"/>
  <c r="D100" i="17"/>
  <c r="D99" i="17"/>
  <c r="D98" i="17"/>
  <c r="D97" i="17"/>
  <c r="D96" i="17"/>
  <c r="D95" i="17"/>
  <c r="D94" i="17"/>
  <c r="D93" i="17"/>
  <c r="D92" i="17"/>
  <c r="D91" i="17"/>
  <c r="D90" i="17"/>
  <c r="D89" i="17"/>
  <c r="D88" i="17"/>
  <c r="D87" i="17"/>
  <c r="D86" i="17"/>
  <c r="D85" i="17"/>
  <c r="D84" i="17"/>
  <c r="D83" i="17"/>
  <c r="D82" i="17"/>
  <c r="D81" i="17"/>
  <c r="D80" i="17"/>
  <c r="D79" i="17"/>
  <c r="D78" i="17"/>
  <c r="D77" i="17"/>
  <c r="D76" i="17"/>
  <c r="D75" i="17"/>
  <c r="D74" i="17"/>
  <c r="D73" i="17"/>
  <c r="D72" i="17"/>
  <c r="D71" i="17"/>
  <c r="D70" i="17"/>
  <c r="D69" i="17"/>
  <c r="D68" i="17"/>
  <c r="D67" i="17"/>
  <c r="D66" i="17"/>
  <c r="D65" i="17"/>
  <c r="D64" i="17"/>
  <c r="D63" i="17"/>
  <c r="D62" i="17"/>
  <c r="D61" i="17"/>
  <c r="D60" i="17"/>
  <c r="D59" i="17"/>
  <c r="D58"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 i="17"/>
  <c r="J71" i="15"/>
  <c r="J72" i="15"/>
  <c r="J73" i="15"/>
  <c r="J74" i="15"/>
  <c r="J75" i="15"/>
  <c r="J76" i="15"/>
  <c r="J77" i="15"/>
  <c r="J78" i="15"/>
  <c r="J4" i="15"/>
  <c r="J5" i="15"/>
  <c r="J6" i="15"/>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3" i="15"/>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 i="10"/>
  <c r="O4"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 i="13"/>
  <c r="F3" i="9" l="1"/>
  <c r="F4" i="9"/>
  <c r="F5"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6" i="9"/>
  <c r="F71" i="8"/>
  <c r="F72" i="8"/>
  <c r="F73" i="8"/>
  <c r="F74" i="8"/>
  <c r="F75" i="8"/>
  <c r="F76" i="8"/>
  <c r="F77" i="8"/>
  <c r="F78" i="8"/>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3" i="8"/>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 i="7"/>
  <c r="J177" i="26"/>
  <c r="J176" i="26"/>
  <c r="J175" i="26"/>
  <c r="J174" i="26"/>
  <c r="J173" i="26"/>
  <c r="J172" i="26"/>
  <c r="J171" i="26"/>
  <c r="J170" i="26"/>
  <c r="J169" i="26"/>
  <c r="J168" i="26"/>
  <c r="J167" i="26"/>
  <c r="J166" i="26"/>
  <c r="J165" i="26"/>
  <c r="J164" i="26"/>
  <c r="J163" i="26"/>
  <c r="J162" i="26"/>
  <c r="J161" i="26"/>
  <c r="J160" i="26"/>
  <c r="J159" i="26"/>
  <c r="J158" i="26"/>
  <c r="J157" i="26"/>
  <c r="J156" i="26"/>
  <c r="J155" i="26"/>
  <c r="J154" i="26"/>
  <c r="J153" i="26"/>
  <c r="J152" i="26"/>
  <c r="J151" i="26"/>
  <c r="J150" i="26"/>
  <c r="J149" i="26"/>
  <c r="J148" i="26"/>
  <c r="J147" i="26"/>
  <c r="J146" i="26"/>
  <c r="J145" i="26"/>
  <c r="J144" i="26"/>
  <c r="J143" i="26"/>
  <c r="J142" i="26"/>
  <c r="J141" i="26"/>
  <c r="J140" i="26"/>
  <c r="J139" i="26"/>
  <c r="J138" i="26"/>
  <c r="J137" i="26"/>
  <c r="J136" i="26"/>
  <c r="J135" i="26"/>
  <c r="J134" i="26"/>
  <c r="J133" i="26"/>
  <c r="J132" i="26"/>
  <c r="J131" i="26"/>
  <c r="J130" i="26"/>
  <c r="J129" i="26"/>
  <c r="J128" i="26"/>
  <c r="J127" i="26"/>
  <c r="J126" i="26"/>
  <c r="J125" i="26"/>
  <c r="J124" i="26"/>
  <c r="J123" i="26"/>
  <c r="J122" i="26"/>
  <c r="J121" i="26"/>
  <c r="J120" i="26"/>
  <c r="J119" i="26"/>
  <c r="J118" i="26"/>
  <c r="J117" i="26"/>
  <c r="J116" i="26"/>
  <c r="J115" i="26"/>
  <c r="J114" i="26"/>
  <c r="J113" i="26"/>
  <c r="J112" i="26"/>
  <c r="J111" i="26"/>
  <c r="J110" i="26"/>
  <c r="J109" i="26"/>
  <c r="J108" i="26"/>
  <c r="J107" i="26"/>
  <c r="J106" i="26"/>
  <c r="J105" i="26"/>
  <c r="J104" i="26"/>
  <c r="J103" i="26"/>
  <c r="J102" i="26"/>
  <c r="J101" i="26"/>
  <c r="J100" i="26"/>
  <c r="J99" i="26"/>
  <c r="J98" i="26"/>
  <c r="J97" i="26"/>
  <c r="J96" i="26"/>
  <c r="J95" i="26"/>
  <c r="J94" i="26"/>
  <c r="J93" i="26"/>
  <c r="J92" i="26"/>
  <c r="J91" i="26"/>
  <c r="J90" i="26"/>
  <c r="J89" i="26"/>
  <c r="J88" i="26"/>
  <c r="J87" i="26"/>
  <c r="J86" i="26"/>
  <c r="J85" i="26"/>
  <c r="J84" i="26"/>
  <c r="J83" i="26"/>
  <c r="J82" i="26"/>
  <c r="J81" i="26"/>
  <c r="J80" i="26"/>
  <c r="J79" i="26"/>
  <c r="J78" i="26"/>
  <c r="J77" i="26"/>
  <c r="J76" i="26"/>
  <c r="J75" i="26"/>
  <c r="J74" i="26"/>
  <c r="J73" i="26"/>
  <c r="J72" i="26"/>
  <c r="J71" i="26"/>
  <c r="J70" i="26"/>
  <c r="J69" i="26"/>
  <c r="J68" i="26"/>
  <c r="J67" i="26"/>
  <c r="J66" i="26"/>
  <c r="J65" i="26"/>
  <c r="J64" i="26"/>
  <c r="J63" i="26"/>
  <c r="J62" i="26"/>
  <c r="J61" i="26"/>
  <c r="J60" i="26"/>
  <c r="J59" i="26"/>
  <c r="J58" i="26"/>
  <c r="J57" i="26"/>
  <c r="J56" i="26"/>
  <c r="J55" i="26"/>
  <c r="J54" i="26"/>
  <c r="J53" i="26"/>
  <c r="J52" i="26"/>
  <c r="J51" i="26"/>
  <c r="J50" i="26"/>
  <c r="J49" i="26"/>
  <c r="J48" i="26"/>
  <c r="J47" i="26"/>
  <c r="J46" i="26"/>
  <c r="J45" i="26"/>
  <c r="J44" i="26"/>
  <c r="J43" i="26"/>
  <c r="J42" i="26"/>
  <c r="J41" i="26"/>
  <c r="J40" i="26"/>
  <c r="J39" i="26"/>
  <c r="J38" i="26"/>
  <c r="J37" i="26"/>
  <c r="J36" i="26"/>
  <c r="J35" i="26"/>
  <c r="J34" i="26"/>
  <c r="J33" i="26"/>
  <c r="J4" i="26"/>
  <c r="J5" i="26"/>
  <c r="J6" i="26"/>
  <c r="J7" i="26"/>
  <c r="J8" i="26"/>
  <c r="J9" i="26"/>
  <c r="J10" i="26"/>
  <c r="J11" i="26"/>
  <c r="J12" i="26"/>
  <c r="J13" i="26"/>
  <c r="J14" i="26"/>
  <c r="J15" i="26"/>
  <c r="J16" i="26"/>
  <c r="J17" i="26"/>
  <c r="J18" i="26"/>
  <c r="J19" i="26"/>
  <c r="J20" i="26"/>
  <c r="J21" i="26"/>
  <c r="J22" i="26"/>
  <c r="J23" i="26"/>
  <c r="J24" i="26"/>
  <c r="J25" i="26"/>
  <c r="J26" i="26"/>
  <c r="J27" i="26"/>
  <c r="J28" i="26"/>
  <c r="J29" i="26"/>
  <c r="J30" i="26"/>
  <c r="J31" i="26"/>
  <c r="J32" i="26"/>
  <c r="J3" i="26"/>
  <c r="F3" i="26"/>
  <c r="J177" i="24"/>
  <c r="J176" i="24"/>
  <c r="J175" i="24"/>
  <c r="J174" i="24"/>
  <c r="J173" i="24"/>
  <c r="J172" i="24"/>
  <c r="J171" i="24"/>
  <c r="J170" i="24"/>
  <c r="J169" i="24"/>
  <c r="J168" i="24"/>
  <c r="J167" i="24"/>
  <c r="J166" i="24"/>
  <c r="J165" i="24"/>
  <c r="J164" i="24"/>
  <c r="J163" i="24"/>
  <c r="J162" i="24"/>
  <c r="J161" i="24"/>
  <c r="J160" i="24"/>
  <c r="J159" i="24"/>
  <c r="J158" i="24"/>
  <c r="J157" i="24"/>
  <c r="J156" i="24"/>
  <c r="J155" i="24"/>
  <c r="J154" i="24"/>
  <c r="J153" i="24"/>
  <c r="J152" i="24"/>
  <c r="J151" i="24"/>
  <c r="J150" i="24"/>
  <c r="J149" i="24"/>
  <c r="J148" i="24"/>
  <c r="J147" i="24"/>
  <c r="J146" i="24"/>
  <c r="J145" i="24"/>
  <c r="J144" i="24"/>
  <c r="J143" i="24"/>
  <c r="J142" i="24"/>
  <c r="J141" i="24"/>
  <c r="J140" i="24"/>
  <c r="J139" i="24"/>
  <c r="J138" i="24"/>
  <c r="J137" i="24"/>
  <c r="J136" i="24"/>
  <c r="J135" i="24"/>
  <c r="J134" i="24"/>
  <c r="J133" i="24"/>
  <c r="J132" i="24"/>
  <c r="J131" i="24"/>
  <c r="J130" i="24"/>
  <c r="J129" i="24"/>
  <c r="J128" i="24"/>
  <c r="J127" i="24"/>
  <c r="J126" i="24"/>
  <c r="J125" i="24"/>
  <c r="J124" i="24"/>
  <c r="J123" i="24"/>
  <c r="J122" i="24"/>
  <c r="J121" i="24"/>
  <c r="J120" i="24"/>
  <c r="J119" i="24"/>
  <c r="J118" i="24"/>
  <c r="J117" i="24"/>
  <c r="J116" i="24"/>
  <c r="J115" i="24"/>
  <c r="J114" i="24"/>
  <c r="J113" i="24"/>
  <c r="J112" i="24"/>
  <c r="J111" i="24"/>
  <c r="J110" i="24"/>
  <c r="J109" i="24"/>
  <c r="J108" i="24"/>
  <c r="J107" i="24"/>
  <c r="J106" i="24"/>
  <c r="J105" i="24"/>
  <c r="J104" i="24"/>
  <c r="J103" i="24"/>
  <c r="J102" i="24"/>
  <c r="J101" i="24"/>
  <c r="J100" i="24"/>
  <c r="J99" i="24"/>
  <c r="J98" i="24"/>
  <c r="J97" i="24"/>
  <c r="J96" i="24"/>
  <c r="J95" i="24"/>
  <c r="J94" i="24"/>
  <c r="J93" i="24"/>
  <c r="J92" i="24"/>
  <c r="J91" i="24"/>
  <c r="J90" i="24"/>
  <c r="J89" i="24"/>
  <c r="J88" i="24"/>
  <c r="J87" i="24"/>
  <c r="J86" i="24"/>
  <c r="J85" i="24"/>
  <c r="J84" i="24"/>
  <c r="J83" i="24"/>
  <c r="J82" i="24"/>
  <c r="J81" i="24"/>
  <c r="J80" i="24"/>
  <c r="J79" i="24"/>
  <c r="J78" i="24"/>
  <c r="J77" i="24"/>
  <c r="J76" i="24"/>
  <c r="J75" i="24"/>
  <c r="J74" i="24"/>
  <c r="J73" i="24"/>
  <c r="J72" i="24"/>
  <c r="J71" i="24"/>
  <c r="J70" i="24"/>
  <c r="J69" i="24"/>
  <c r="J68" i="24"/>
  <c r="J67" i="24"/>
  <c r="J66" i="24"/>
  <c r="J65" i="24"/>
  <c r="J64" i="24"/>
  <c r="J63" i="24"/>
  <c r="J62" i="24"/>
  <c r="J61" i="24"/>
  <c r="J60" i="24"/>
  <c r="J59" i="24"/>
  <c r="J58" i="24"/>
  <c r="J57" i="24"/>
  <c r="J56" i="24"/>
  <c r="J55" i="24"/>
  <c r="J54" i="24"/>
  <c r="J53" i="24"/>
  <c r="J52" i="24"/>
  <c r="J51" i="24"/>
  <c r="J50" i="24"/>
  <c r="J49" i="24"/>
  <c r="J48" i="24"/>
  <c r="J47" i="24"/>
  <c r="J46" i="24"/>
  <c r="J45" i="24"/>
  <c r="J44" i="24"/>
  <c r="J43" i="24"/>
  <c r="J42" i="24"/>
  <c r="J41" i="24"/>
  <c r="J40" i="24"/>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J7" i="24"/>
  <c r="J6" i="24"/>
  <c r="J5" i="24"/>
  <c r="J4" i="24"/>
  <c r="J3" i="24"/>
  <c r="E27" i="23"/>
  <c r="E176" i="23"/>
  <c r="E173" i="23"/>
  <c r="E172" i="23"/>
  <c r="E168" i="23"/>
  <c r="E167" i="23"/>
  <c r="E154" i="23"/>
  <c r="E148" i="23"/>
  <c r="E146" i="23"/>
  <c r="E145" i="23"/>
  <c r="E130" i="23"/>
  <c r="E125" i="23"/>
  <c r="E123" i="23"/>
  <c r="E120" i="23"/>
  <c r="E114" i="23"/>
  <c r="E108" i="23"/>
  <c r="E105" i="23"/>
  <c r="E75" i="23"/>
  <c r="E74" i="23"/>
  <c r="E59" i="23"/>
  <c r="E51" i="23"/>
  <c r="E49" i="23"/>
  <c r="E48" i="23"/>
  <c r="E47" i="23"/>
  <c r="E42" i="23"/>
  <c r="E37" i="23"/>
  <c r="U71" i="19"/>
  <c r="U72" i="19"/>
  <c r="U73" i="19"/>
  <c r="U74" i="19"/>
  <c r="U75" i="19"/>
  <c r="U76" i="19"/>
  <c r="U77" i="19"/>
  <c r="U78" i="19"/>
  <c r="U4" i="19"/>
  <c r="U5" i="19"/>
  <c r="U6" i="19"/>
  <c r="U7" i="19"/>
  <c r="U8" i="19"/>
  <c r="U9" i="19"/>
  <c r="U10" i="19"/>
  <c r="U11" i="19"/>
  <c r="U12" i="19"/>
  <c r="U13" i="19"/>
  <c r="U14" i="19"/>
  <c r="U15" i="19"/>
  <c r="U16" i="19"/>
  <c r="U17" i="19"/>
  <c r="U18" i="19"/>
  <c r="U19" i="19"/>
  <c r="U20" i="19"/>
  <c r="U21" i="19"/>
  <c r="U22" i="19"/>
  <c r="U23" i="19"/>
  <c r="U24" i="19"/>
  <c r="U25" i="19"/>
  <c r="U26" i="19"/>
  <c r="U27" i="19"/>
  <c r="U28" i="19"/>
  <c r="U29" i="19"/>
  <c r="U30" i="19"/>
  <c r="U31" i="19"/>
  <c r="U32" i="19"/>
  <c r="U33" i="19"/>
  <c r="U34" i="19"/>
  <c r="U35" i="19"/>
  <c r="U36" i="19"/>
  <c r="U37" i="19"/>
  <c r="U38" i="19"/>
  <c r="U39" i="19"/>
  <c r="U40" i="19"/>
  <c r="U41" i="19"/>
  <c r="U42" i="19"/>
  <c r="U43" i="19"/>
  <c r="U44" i="19"/>
  <c r="U45" i="19"/>
  <c r="U46" i="19"/>
  <c r="U47" i="19"/>
  <c r="U48" i="19"/>
  <c r="U49" i="19"/>
  <c r="U50" i="19"/>
  <c r="U51" i="19"/>
  <c r="U52" i="19"/>
  <c r="U53" i="19"/>
  <c r="U54" i="19"/>
  <c r="U55" i="19"/>
  <c r="U56" i="19"/>
  <c r="U57" i="19"/>
  <c r="U58" i="19"/>
  <c r="U59" i="19"/>
  <c r="U60" i="19"/>
  <c r="U61" i="19"/>
  <c r="U62" i="19"/>
  <c r="U63" i="19"/>
  <c r="U64" i="19"/>
  <c r="U65" i="19"/>
  <c r="U66" i="19"/>
  <c r="U67" i="19"/>
  <c r="U68" i="19"/>
  <c r="U69" i="19"/>
  <c r="U70" i="19"/>
  <c r="U3" i="19"/>
  <c r="I11" i="3"/>
  <c r="I12" i="3"/>
  <c r="C1" i="7"/>
  <c r="G3" i="25"/>
  <c r="E16" i="23"/>
  <c r="F16" i="23" s="1"/>
  <c r="E3" i="23"/>
  <c r="F3" i="23" s="1"/>
  <c r="J4" i="18" l="1"/>
  <c r="J3" i="18"/>
  <c r="J5" i="18" l="1"/>
  <c r="J6" i="18" s="1"/>
  <c r="G22" i="13"/>
  <c r="F156" i="26"/>
  <c r="F4" i="26"/>
  <c r="G4" i="26"/>
  <c r="H4" i="26"/>
  <c r="F5" i="26"/>
  <c r="G5" i="26"/>
  <c r="H5" i="26"/>
  <c r="F6" i="26"/>
  <c r="G6" i="26"/>
  <c r="H6" i="26"/>
  <c r="F7" i="26"/>
  <c r="G7" i="26"/>
  <c r="H7" i="26"/>
  <c r="F8" i="26"/>
  <c r="G8" i="26"/>
  <c r="H8" i="26"/>
  <c r="F9" i="26"/>
  <c r="G9" i="26"/>
  <c r="H9" i="26"/>
  <c r="F10" i="26"/>
  <c r="G10" i="26"/>
  <c r="H10" i="26"/>
  <c r="F11" i="26"/>
  <c r="G11" i="26"/>
  <c r="H11" i="26"/>
  <c r="F12" i="26"/>
  <c r="G12" i="26"/>
  <c r="H12" i="26"/>
  <c r="F13" i="26"/>
  <c r="G13" i="26"/>
  <c r="H13" i="26"/>
  <c r="F14" i="26"/>
  <c r="G14" i="26"/>
  <c r="H14" i="26"/>
  <c r="F15" i="26"/>
  <c r="G15" i="26"/>
  <c r="H15" i="26"/>
  <c r="F16" i="26"/>
  <c r="G16" i="26"/>
  <c r="H16" i="26"/>
  <c r="F17" i="26"/>
  <c r="G17" i="26"/>
  <c r="H17" i="26"/>
  <c r="F18" i="26"/>
  <c r="G18" i="26"/>
  <c r="H18" i="26"/>
  <c r="F19" i="26"/>
  <c r="G19" i="26"/>
  <c r="H19" i="26"/>
  <c r="F20" i="26"/>
  <c r="G20" i="26"/>
  <c r="H20" i="26"/>
  <c r="F21" i="26"/>
  <c r="G21" i="26"/>
  <c r="H21" i="26"/>
  <c r="F22" i="26"/>
  <c r="G22" i="26"/>
  <c r="H22" i="26"/>
  <c r="F23" i="26"/>
  <c r="G23" i="26"/>
  <c r="H23" i="26"/>
  <c r="F24" i="26"/>
  <c r="G24" i="26"/>
  <c r="H24" i="26"/>
  <c r="F25" i="26"/>
  <c r="G25" i="26"/>
  <c r="H25" i="26"/>
  <c r="F26" i="26"/>
  <c r="G26" i="26"/>
  <c r="H26" i="26"/>
  <c r="F27" i="26"/>
  <c r="G27" i="26"/>
  <c r="H27" i="26"/>
  <c r="F28" i="26"/>
  <c r="G28" i="26"/>
  <c r="H28" i="26"/>
  <c r="F29" i="26"/>
  <c r="G29" i="26"/>
  <c r="H29" i="26"/>
  <c r="F30" i="26"/>
  <c r="G30" i="26"/>
  <c r="H30" i="26"/>
  <c r="F31" i="26"/>
  <c r="G31" i="26"/>
  <c r="H31" i="26"/>
  <c r="F32" i="26"/>
  <c r="G32" i="26"/>
  <c r="H32" i="26"/>
  <c r="F33" i="26"/>
  <c r="G33" i="26"/>
  <c r="H33" i="26"/>
  <c r="F34" i="26"/>
  <c r="G34" i="26"/>
  <c r="H34" i="26"/>
  <c r="F35" i="26"/>
  <c r="G35" i="26"/>
  <c r="H35" i="26"/>
  <c r="F36" i="26"/>
  <c r="G36" i="26"/>
  <c r="H36" i="26"/>
  <c r="F37" i="26"/>
  <c r="G37" i="26"/>
  <c r="H37" i="26"/>
  <c r="F38" i="26"/>
  <c r="G38" i="26"/>
  <c r="H38" i="26"/>
  <c r="F39" i="26"/>
  <c r="G39" i="26"/>
  <c r="H39" i="26"/>
  <c r="F40" i="26"/>
  <c r="G40" i="26"/>
  <c r="H40" i="26"/>
  <c r="F41" i="26"/>
  <c r="G41" i="26"/>
  <c r="H41" i="26"/>
  <c r="F42" i="26"/>
  <c r="G42" i="26"/>
  <c r="H42" i="26"/>
  <c r="F43" i="26"/>
  <c r="G43" i="26"/>
  <c r="H43" i="26"/>
  <c r="F44" i="26"/>
  <c r="G44" i="26"/>
  <c r="H44" i="26"/>
  <c r="F45" i="26"/>
  <c r="G45" i="26"/>
  <c r="H45" i="26"/>
  <c r="F46" i="26"/>
  <c r="G46" i="26"/>
  <c r="H46" i="26"/>
  <c r="F47" i="26"/>
  <c r="G47" i="26"/>
  <c r="H47" i="26"/>
  <c r="F48" i="26"/>
  <c r="G48" i="26"/>
  <c r="H48" i="26"/>
  <c r="F49" i="26"/>
  <c r="G49" i="26"/>
  <c r="H49" i="26"/>
  <c r="F50" i="26"/>
  <c r="G50" i="26"/>
  <c r="H50" i="26"/>
  <c r="F51" i="26"/>
  <c r="G51" i="26"/>
  <c r="H51" i="26"/>
  <c r="F52" i="26"/>
  <c r="G52" i="26"/>
  <c r="H52" i="26"/>
  <c r="F53" i="26"/>
  <c r="G53" i="26"/>
  <c r="H53" i="26"/>
  <c r="F54" i="26"/>
  <c r="G54" i="26"/>
  <c r="H54" i="26"/>
  <c r="F55" i="26"/>
  <c r="G55" i="26"/>
  <c r="H55" i="26"/>
  <c r="F56" i="26"/>
  <c r="G56" i="26"/>
  <c r="H56" i="26"/>
  <c r="F57" i="26"/>
  <c r="G57" i="26"/>
  <c r="H57" i="26"/>
  <c r="F58" i="26"/>
  <c r="G58" i="26"/>
  <c r="H58" i="26"/>
  <c r="F59" i="26"/>
  <c r="G59" i="26"/>
  <c r="H59" i="26"/>
  <c r="F60" i="26"/>
  <c r="G60" i="26"/>
  <c r="H60" i="26"/>
  <c r="F61" i="26"/>
  <c r="G61" i="26"/>
  <c r="H61" i="26"/>
  <c r="F62" i="26"/>
  <c r="G62" i="26"/>
  <c r="H62" i="26"/>
  <c r="F63" i="26"/>
  <c r="G63" i="26"/>
  <c r="H63" i="26"/>
  <c r="F64" i="26"/>
  <c r="G64" i="26"/>
  <c r="H64" i="26"/>
  <c r="F65" i="26"/>
  <c r="G65" i="26"/>
  <c r="H65" i="26"/>
  <c r="F66" i="26"/>
  <c r="G66" i="26"/>
  <c r="H66" i="26"/>
  <c r="F67" i="26"/>
  <c r="G67" i="26"/>
  <c r="H67" i="26"/>
  <c r="F68" i="26"/>
  <c r="G68" i="26"/>
  <c r="H68" i="26"/>
  <c r="F69" i="26"/>
  <c r="G69" i="26"/>
  <c r="H69" i="26"/>
  <c r="F70" i="26"/>
  <c r="G70" i="26"/>
  <c r="H70" i="26"/>
  <c r="F71" i="26"/>
  <c r="G71" i="26"/>
  <c r="H71" i="26"/>
  <c r="F72" i="26"/>
  <c r="G72" i="26"/>
  <c r="H72" i="26"/>
  <c r="F73" i="26"/>
  <c r="G73" i="26"/>
  <c r="H73" i="26"/>
  <c r="F74" i="26"/>
  <c r="G74" i="26"/>
  <c r="H74" i="26"/>
  <c r="F75" i="26"/>
  <c r="G75" i="26"/>
  <c r="H75" i="26"/>
  <c r="F76" i="26"/>
  <c r="G76" i="26"/>
  <c r="H76" i="26"/>
  <c r="F77" i="26"/>
  <c r="G77" i="26"/>
  <c r="H77" i="26"/>
  <c r="F78" i="26"/>
  <c r="G78" i="26"/>
  <c r="H78" i="26"/>
  <c r="F79" i="26"/>
  <c r="G79" i="26"/>
  <c r="H79" i="26"/>
  <c r="F80" i="26"/>
  <c r="G80" i="26"/>
  <c r="H80" i="26"/>
  <c r="F81" i="26"/>
  <c r="G81" i="26"/>
  <c r="H81" i="26"/>
  <c r="F82" i="26"/>
  <c r="G82" i="26"/>
  <c r="H82" i="26"/>
  <c r="F83" i="26"/>
  <c r="G83" i="26"/>
  <c r="H83" i="26"/>
  <c r="F84" i="26"/>
  <c r="G84" i="26"/>
  <c r="H84" i="26"/>
  <c r="F85" i="26"/>
  <c r="G85" i="26"/>
  <c r="H85" i="26"/>
  <c r="F86" i="26"/>
  <c r="G86" i="26"/>
  <c r="H86" i="26"/>
  <c r="F87" i="26"/>
  <c r="G87" i="26"/>
  <c r="H87" i="26"/>
  <c r="F88" i="26"/>
  <c r="G88" i="26"/>
  <c r="H88" i="26"/>
  <c r="F89" i="26"/>
  <c r="G89" i="26"/>
  <c r="H89" i="26"/>
  <c r="F90" i="26"/>
  <c r="G90" i="26"/>
  <c r="H90" i="26"/>
  <c r="F91" i="26"/>
  <c r="G91" i="26"/>
  <c r="H91" i="26"/>
  <c r="F92" i="26"/>
  <c r="G92" i="26"/>
  <c r="H92" i="26"/>
  <c r="F93" i="26"/>
  <c r="G93" i="26"/>
  <c r="H93" i="26"/>
  <c r="F94" i="26"/>
  <c r="G94" i="26"/>
  <c r="H94" i="26"/>
  <c r="F95" i="26"/>
  <c r="G95" i="26"/>
  <c r="H95" i="26"/>
  <c r="F96" i="26"/>
  <c r="G96" i="26"/>
  <c r="H96" i="26"/>
  <c r="F97" i="26"/>
  <c r="G97" i="26"/>
  <c r="H97" i="26"/>
  <c r="F98" i="26"/>
  <c r="G98" i="26"/>
  <c r="H98" i="26"/>
  <c r="F99" i="26"/>
  <c r="G99" i="26"/>
  <c r="H99" i="26"/>
  <c r="F100" i="26"/>
  <c r="G100" i="26"/>
  <c r="H100" i="26"/>
  <c r="F101" i="26"/>
  <c r="G101" i="26"/>
  <c r="H101" i="26"/>
  <c r="F102" i="26"/>
  <c r="G102" i="26"/>
  <c r="H102" i="26"/>
  <c r="F103" i="26"/>
  <c r="G103" i="26"/>
  <c r="H103" i="26"/>
  <c r="F104" i="26"/>
  <c r="G104" i="26"/>
  <c r="H104" i="26"/>
  <c r="F105" i="26"/>
  <c r="G105" i="26"/>
  <c r="H105" i="26"/>
  <c r="F106" i="26"/>
  <c r="G106" i="26"/>
  <c r="H106" i="26"/>
  <c r="F107" i="26"/>
  <c r="G107" i="26"/>
  <c r="H107" i="26"/>
  <c r="F108" i="26"/>
  <c r="G108" i="26"/>
  <c r="H108" i="26"/>
  <c r="F109" i="26"/>
  <c r="G109" i="26"/>
  <c r="H109" i="26"/>
  <c r="F110" i="26"/>
  <c r="G110" i="26"/>
  <c r="H110" i="26"/>
  <c r="F111" i="26"/>
  <c r="G111" i="26"/>
  <c r="H111" i="26"/>
  <c r="F112" i="26"/>
  <c r="G112" i="26"/>
  <c r="H112" i="26"/>
  <c r="F113" i="26"/>
  <c r="G113" i="26"/>
  <c r="H113" i="26"/>
  <c r="F114" i="26"/>
  <c r="G114" i="26"/>
  <c r="H114" i="26"/>
  <c r="F115" i="26"/>
  <c r="G115" i="26"/>
  <c r="H115" i="26"/>
  <c r="F116" i="26"/>
  <c r="G116" i="26"/>
  <c r="H116" i="26"/>
  <c r="F117" i="26"/>
  <c r="G117" i="26"/>
  <c r="H117" i="26"/>
  <c r="F118" i="26"/>
  <c r="G118" i="26"/>
  <c r="H118" i="26"/>
  <c r="F119" i="26"/>
  <c r="G119" i="26"/>
  <c r="H119" i="26"/>
  <c r="F120" i="26"/>
  <c r="G120" i="26"/>
  <c r="H120" i="26"/>
  <c r="F121" i="26"/>
  <c r="G121" i="26"/>
  <c r="H121" i="26"/>
  <c r="F122" i="26"/>
  <c r="G122" i="26"/>
  <c r="H122" i="26"/>
  <c r="F123" i="26"/>
  <c r="G123" i="26"/>
  <c r="H123" i="26"/>
  <c r="F124" i="26"/>
  <c r="G124" i="26"/>
  <c r="H124" i="26"/>
  <c r="F125" i="26"/>
  <c r="G125" i="26"/>
  <c r="H125" i="26"/>
  <c r="F126" i="26"/>
  <c r="G126" i="26"/>
  <c r="H126" i="26"/>
  <c r="F127" i="26"/>
  <c r="G127" i="26"/>
  <c r="H127" i="26"/>
  <c r="F128" i="26"/>
  <c r="G128" i="26"/>
  <c r="H128" i="26"/>
  <c r="F129" i="26"/>
  <c r="G129" i="26"/>
  <c r="H129" i="26"/>
  <c r="F130" i="26"/>
  <c r="G130" i="26"/>
  <c r="H130" i="26"/>
  <c r="F131" i="26"/>
  <c r="G131" i="26"/>
  <c r="H131" i="26"/>
  <c r="F132" i="26"/>
  <c r="G132" i="26"/>
  <c r="H132" i="26"/>
  <c r="F133" i="26"/>
  <c r="G133" i="26"/>
  <c r="H133" i="26"/>
  <c r="F134" i="26"/>
  <c r="G134" i="26"/>
  <c r="H134" i="26"/>
  <c r="F135" i="26"/>
  <c r="G135" i="26"/>
  <c r="H135" i="26"/>
  <c r="F136" i="26"/>
  <c r="G136" i="26"/>
  <c r="H136" i="26"/>
  <c r="F137" i="26"/>
  <c r="G137" i="26"/>
  <c r="H137" i="26"/>
  <c r="F138" i="26"/>
  <c r="G138" i="26"/>
  <c r="H138" i="26"/>
  <c r="F139" i="26"/>
  <c r="G139" i="26"/>
  <c r="H139" i="26"/>
  <c r="F140" i="26"/>
  <c r="G140" i="26"/>
  <c r="H140" i="26"/>
  <c r="F141" i="26"/>
  <c r="G141" i="26"/>
  <c r="H141" i="26"/>
  <c r="F142" i="26"/>
  <c r="G142" i="26"/>
  <c r="H142" i="26"/>
  <c r="F143" i="26"/>
  <c r="G143" i="26"/>
  <c r="H143" i="26"/>
  <c r="F144" i="26"/>
  <c r="G144" i="26"/>
  <c r="H144" i="26"/>
  <c r="F145" i="26"/>
  <c r="G145" i="26"/>
  <c r="H145" i="26"/>
  <c r="F146" i="26"/>
  <c r="G146" i="26"/>
  <c r="H146" i="26"/>
  <c r="F147" i="26"/>
  <c r="G147" i="26"/>
  <c r="H147" i="26"/>
  <c r="F148" i="26"/>
  <c r="G148" i="26"/>
  <c r="H148" i="26"/>
  <c r="F149" i="26"/>
  <c r="G149" i="26"/>
  <c r="H149" i="26"/>
  <c r="F150" i="26"/>
  <c r="G150" i="26"/>
  <c r="H150" i="26"/>
  <c r="F151" i="26"/>
  <c r="G151" i="26"/>
  <c r="H151" i="26"/>
  <c r="F152" i="26"/>
  <c r="G152" i="26"/>
  <c r="H152" i="26"/>
  <c r="F153" i="26"/>
  <c r="G153" i="26"/>
  <c r="H153" i="26"/>
  <c r="F154" i="26"/>
  <c r="G154" i="26"/>
  <c r="H154" i="26"/>
  <c r="F155" i="26"/>
  <c r="G155" i="26"/>
  <c r="H155" i="26"/>
  <c r="G156" i="26"/>
  <c r="H156" i="26"/>
  <c r="F157" i="26"/>
  <c r="G157" i="26"/>
  <c r="H157" i="26"/>
  <c r="F158" i="26"/>
  <c r="G158" i="26"/>
  <c r="H158" i="26"/>
  <c r="F159" i="26"/>
  <c r="G159" i="26"/>
  <c r="H159" i="26"/>
  <c r="F160" i="26"/>
  <c r="G160" i="26"/>
  <c r="H160" i="26"/>
  <c r="F161" i="26"/>
  <c r="G161" i="26"/>
  <c r="H161" i="26"/>
  <c r="F162" i="26"/>
  <c r="G162" i="26"/>
  <c r="H162" i="26"/>
  <c r="F163" i="26"/>
  <c r="G163" i="26"/>
  <c r="H163" i="26"/>
  <c r="F164" i="26"/>
  <c r="G164" i="26"/>
  <c r="H164" i="26"/>
  <c r="F165" i="26"/>
  <c r="G165" i="26"/>
  <c r="H165" i="26"/>
  <c r="F166" i="26"/>
  <c r="G166" i="26"/>
  <c r="H166" i="26"/>
  <c r="F167" i="26"/>
  <c r="G167" i="26"/>
  <c r="H167" i="26"/>
  <c r="F168" i="26"/>
  <c r="G168" i="26"/>
  <c r="H168" i="26"/>
  <c r="F169" i="26"/>
  <c r="G169" i="26"/>
  <c r="H169" i="26"/>
  <c r="F170" i="26"/>
  <c r="G170" i="26"/>
  <c r="H170" i="26"/>
  <c r="F171" i="26"/>
  <c r="G171" i="26"/>
  <c r="H171" i="26"/>
  <c r="F172" i="26"/>
  <c r="G172" i="26"/>
  <c r="H172" i="26"/>
  <c r="F173" i="26"/>
  <c r="G173" i="26"/>
  <c r="H173" i="26"/>
  <c r="F174" i="26"/>
  <c r="G174" i="26"/>
  <c r="H174" i="26"/>
  <c r="F175" i="26"/>
  <c r="G175" i="26"/>
  <c r="H175" i="26"/>
  <c r="F176" i="26"/>
  <c r="G176" i="26"/>
  <c r="H176" i="26"/>
  <c r="F177" i="26"/>
  <c r="G177" i="26"/>
  <c r="H177" i="26"/>
  <c r="G3" i="26"/>
  <c r="H3" i="26"/>
  <c r="I13" i="26" l="1"/>
  <c r="I156" i="26"/>
  <c r="G3" i="15" l="1"/>
  <c r="C1" i="11"/>
  <c r="C1" i="8"/>
  <c r="D3" i="8" s="1"/>
  <c r="E3" i="8" s="1"/>
  <c r="O3" i="19"/>
  <c r="H3" i="19"/>
  <c r="F4" i="28" l="1"/>
  <c r="G4" i="28"/>
  <c r="F5" i="28"/>
  <c r="G5" i="28"/>
  <c r="F6" i="28"/>
  <c r="G6" i="28"/>
  <c r="F7" i="28"/>
  <c r="G7" i="28"/>
  <c r="F8" i="28"/>
  <c r="G8" i="28"/>
  <c r="F9" i="28"/>
  <c r="G9" i="28"/>
  <c r="F10" i="28"/>
  <c r="G10" i="28"/>
  <c r="F11" i="28"/>
  <c r="G11" i="28"/>
  <c r="F12" i="28"/>
  <c r="G12" i="28"/>
  <c r="F13" i="28"/>
  <c r="G13" i="28"/>
  <c r="F14" i="28"/>
  <c r="G14" i="28"/>
  <c r="F15" i="28"/>
  <c r="G15" i="28"/>
  <c r="F16" i="28"/>
  <c r="G16" i="28"/>
  <c r="F17" i="28"/>
  <c r="G17" i="28"/>
  <c r="F18" i="28"/>
  <c r="G18" i="28"/>
  <c r="F19" i="28"/>
  <c r="G19" i="28"/>
  <c r="F20" i="28"/>
  <c r="G20" i="28"/>
  <c r="F21" i="28"/>
  <c r="G21" i="28"/>
  <c r="F22" i="28"/>
  <c r="G22" i="28"/>
  <c r="F23" i="28"/>
  <c r="G23" i="28"/>
  <c r="F24" i="28"/>
  <c r="G24" i="28"/>
  <c r="F25" i="28"/>
  <c r="G25" i="28"/>
  <c r="F26" i="28"/>
  <c r="G26" i="28"/>
  <c r="F27" i="28"/>
  <c r="G27" i="28"/>
  <c r="G28" i="28"/>
  <c r="F29" i="28"/>
  <c r="G29" i="28"/>
  <c r="F30" i="28"/>
  <c r="G30" i="28"/>
  <c r="F31" i="28"/>
  <c r="G31" i="28"/>
  <c r="F32" i="28"/>
  <c r="G32" i="28"/>
  <c r="F33" i="28"/>
  <c r="G33" i="28"/>
  <c r="F3" i="28"/>
  <c r="G3" i="28"/>
  <c r="K4" i="27"/>
  <c r="L4" i="27"/>
  <c r="M4" i="27"/>
  <c r="N4" i="27"/>
  <c r="O4" i="27"/>
  <c r="P4" i="27"/>
  <c r="Q4" i="27"/>
  <c r="R4" i="27"/>
  <c r="K5" i="27"/>
  <c r="L5" i="27"/>
  <c r="M5" i="27"/>
  <c r="N5" i="27"/>
  <c r="O5" i="27"/>
  <c r="P5" i="27"/>
  <c r="Q5" i="27"/>
  <c r="R5" i="27"/>
  <c r="K6" i="27"/>
  <c r="L6" i="27"/>
  <c r="M6" i="27"/>
  <c r="N6" i="27"/>
  <c r="O6" i="27"/>
  <c r="P6" i="27"/>
  <c r="Q6" i="27"/>
  <c r="R6" i="27"/>
  <c r="K7" i="27"/>
  <c r="L7" i="27"/>
  <c r="M7" i="27"/>
  <c r="N7" i="27"/>
  <c r="O7" i="27"/>
  <c r="P7" i="27"/>
  <c r="Q7" i="27"/>
  <c r="R7" i="27"/>
  <c r="K8" i="27"/>
  <c r="L8" i="27"/>
  <c r="M8" i="27"/>
  <c r="N8" i="27"/>
  <c r="O8" i="27"/>
  <c r="P8" i="27"/>
  <c r="Q8" i="27"/>
  <c r="R8" i="27"/>
  <c r="K9" i="27"/>
  <c r="L9" i="27"/>
  <c r="M9" i="27"/>
  <c r="N9" i="27"/>
  <c r="O9" i="27"/>
  <c r="P9" i="27"/>
  <c r="Q9" i="27"/>
  <c r="R9" i="27"/>
  <c r="K10" i="27"/>
  <c r="L10" i="27"/>
  <c r="M10" i="27"/>
  <c r="N10" i="27"/>
  <c r="O10" i="27"/>
  <c r="P10" i="27"/>
  <c r="Q10" i="27"/>
  <c r="R10" i="27"/>
  <c r="K11" i="27"/>
  <c r="L11" i="27"/>
  <c r="M11" i="27"/>
  <c r="N11" i="27"/>
  <c r="O11" i="27"/>
  <c r="P11" i="27"/>
  <c r="Q11" i="27"/>
  <c r="R11" i="27"/>
  <c r="K12" i="27"/>
  <c r="L12" i="27"/>
  <c r="M12" i="27"/>
  <c r="N12" i="27"/>
  <c r="O12" i="27"/>
  <c r="P12" i="27"/>
  <c r="Q12" i="27"/>
  <c r="R12" i="27"/>
  <c r="K13" i="27"/>
  <c r="L13" i="27"/>
  <c r="M13" i="27"/>
  <c r="N13" i="27"/>
  <c r="O13" i="27"/>
  <c r="P13" i="27"/>
  <c r="Q13" i="27"/>
  <c r="R13" i="27"/>
  <c r="K14" i="27"/>
  <c r="L14" i="27"/>
  <c r="M14" i="27"/>
  <c r="N14" i="27"/>
  <c r="O14" i="27"/>
  <c r="P14" i="27"/>
  <c r="Q14" i="27"/>
  <c r="R14" i="27"/>
  <c r="K15" i="27"/>
  <c r="L15" i="27"/>
  <c r="M15" i="27"/>
  <c r="N15" i="27"/>
  <c r="O15" i="27"/>
  <c r="P15" i="27"/>
  <c r="Q15" i="27"/>
  <c r="R15" i="27"/>
  <c r="K16" i="27"/>
  <c r="L16" i="27"/>
  <c r="M16" i="27"/>
  <c r="N16" i="27"/>
  <c r="O16" i="27"/>
  <c r="P16" i="27"/>
  <c r="Q16" i="27"/>
  <c r="R16" i="27"/>
  <c r="K17" i="27"/>
  <c r="L17" i="27"/>
  <c r="M17" i="27"/>
  <c r="N17" i="27"/>
  <c r="O17" i="27"/>
  <c r="P17" i="27"/>
  <c r="Q17" i="27"/>
  <c r="R17" i="27"/>
  <c r="K18" i="27"/>
  <c r="L18" i="27"/>
  <c r="M18" i="27"/>
  <c r="N18" i="27"/>
  <c r="O18" i="27"/>
  <c r="P18" i="27"/>
  <c r="Q18" i="27"/>
  <c r="R18" i="27"/>
  <c r="K19" i="27"/>
  <c r="L19" i="27"/>
  <c r="M19" i="27"/>
  <c r="N19" i="27"/>
  <c r="O19" i="27"/>
  <c r="P19" i="27"/>
  <c r="Q19" i="27"/>
  <c r="R19" i="27"/>
  <c r="K20" i="27"/>
  <c r="L20" i="27"/>
  <c r="M20" i="27"/>
  <c r="N20" i="27"/>
  <c r="O20" i="27"/>
  <c r="P20" i="27"/>
  <c r="Q20" i="27"/>
  <c r="R20" i="27"/>
  <c r="K21" i="27"/>
  <c r="L21" i="27"/>
  <c r="M21" i="27"/>
  <c r="N21" i="27"/>
  <c r="O21" i="27"/>
  <c r="P21" i="27"/>
  <c r="Q21" i="27"/>
  <c r="R21" i="27"/>
  <c r="K22" i="27"/>
  <c r="L22" i="27"/>
  <c r="M22" i="27"/>
  <c r="N22" i="27"/>
  <c r="O22" i="27"/>
  <c r="P22" i="27"/>
  <c r="Q22" i="27"/>
  <c r="R22" i="27"/>
  <c r="K23" i="27"/>
  <c r="L23" i="27"/>
  <c r="M23" i="27"/>
  <c r="N23" i="27"/>
  <c r="O23" i="27"/>
  <c r="P23" i="27"/>
  <c r="Q23" i="27"/>
  <c r="R23" i="27"/>
  <c r="K24" i="27"/>
  <c r="L24" i="27"/>
  <c r="M24" i="27"/>
  <c r="N24" i="27"/>
  <c r="O24" i="27"/>
  <c r="P24" i="27"/>
  <c r="Q24" i="27"/>
  <c r="R24" i="27"/>
  <c r="K25" i="27"/>
  <c r="L25" i="27"/>
  <c r="M25" i="27"/>
  <c r="N25" i="27"/>
  <c r="O25" i="27"/>
  <c r="P25" i="27"/>
  <c r="Q25" i="27"/>
  <c r="R25" i="27"/>
  <c r="K26" i="27"/>
  <c r="L26" i="27"/>
  <c r="M26" i="27"/>
  <c r="N26" i="27"/>
  <c r="O26" i="27"/>
  <c r="P26" i="27"/>
  <c r="Q26" i="27"/>
  <c r="R26" i="27"/>
  <c r="K27" i="27"/>
  <c r="L27" i="27"/>
  <c r="M27" i="27"/>
  <c r="N27" i="27"/>
  <c r="O27" i="27"/>
  <c r="P27" i="27"/>
  <c r="Q27" i="27"/>
  <c r="R27" i="27"/>
  <c r="K28" i="27"/>
  <c r="L28" i="27"/>
  <c r="M28" i="27"/>
  <c r="N28" i="27"/>
  <c r="O28" i="27"/>
  <c r="P28" i="27"/>
  <c r="Q28" i="27"/>
  <c r="R28" i="27"/>
  <c r="K29" i="27"/>
  <c r="L29" i="27"/>
  <c r="M29" i="27"/>
  <c r="N29" i="27"/>
  <c r="O29" i="27"/>
  <c r="P29" i="27"/>
  <c r="Q29" i="27"/>
  <c r="R29" i="27"/>
  <c r="K30" i="27"/>
  <c r="L30" i="27"/>
  <c r="M30" i="27"/>
  <c r="N30" i="27"/>
  <c r="O30" i="27"/>
  <c r="P30" i="27"/>
  <c r="Q30" i="27"/>
  <c r="R30" i="27"/>
  <c r="K31" i="27"/>
  <c r="L31" i="27"/>
  <c r="M31" i="27"/>
  <c r="N31" i="27"/>
  <c r="O31" i="27"/>
  <c r="P31" i="27"/>
  <c r="Q31" i="27"/>
  <c r="R31" i="27"/>
  <c r="K32" i="27"/>
  <c r="L32" i="27"/>
  <c r="M32" i="27"/>
  <c r="N32" i="27"/>
  <c r="O32" i="27"/>
  <c r="P32" i="27"/>
  <c r="Q32" i="27"/>
  <c r="R32" i="27"/>
  <c r="K33" i="27"/>
  <c r="L33" i="27"/>
  <c r="M33" i="27"/>
  <c r="N33" i="27"/>
  <c r="O33" i="27"/>
  <c r="P33" i="27"/>
  <c r="Q33" i="27"/>
  <c r="R33" i="27"/>
  <c r="K34" i="27"/>
  <c r="L34" i="27"/>
  <c r="M34" i="27"/>
  <c r="N34" i="27"/>
  <c r="O34" i="27"/>
  <c r="P34" i="27"/>
  <c r="Q34" i="27"/>
  <c r="R34" i="27"/>
  <c r="K35" i="27"/>
  <c r="L35" i="27"/>
  <c r="M35" i="27"/>
  <c r="N35" i="27"/>
  <c r="O35" i="27"/>
  <c r="P35" i="27"/>
  <c r="Q35" i="27"/>
  <c r="R35" i="27"/>
  <c r="K36" i="27"/>
  <c r="L36" i="27"/>
  <c r="M36" i="27"/>
  <c r="N36" i="27"/>
  <c r="O36" i="27"/>
  <c r="P36" i="27"/>
  <c r="Q36" i="27"/>
  <c r="R36" i="27"/>
  <c r="K37" i="27"/>
  <c r="L37" i="27"/>
  <c r="M37" i="27"/>
  <c r="N37" i="27"/>
  <c r="O37" i="27"/>
  <c r="P37" i="27"/>
  <c r="Q37" i="27"/>
  <c r="R37" i="27"/>
  <c r="K38" i="27"/>
  <c r="L38" i="27"/>
  <c r="M38" i="27"/>
  <c r="N38" i="27"/>
  <c r="O38" i="27"/>
  <c r="P38" i="27"/>
  <c r="Q38" i="27"/>
  <c r="R38" i="27"/>
  <c r="K102" i="27"/>
  <c r="L102" i="27"/>
  <c r="M102" i="27"/>
  <c r="N102" i="27"/>
  <c r="O102" i="27"/>
  <c r="P102" i="27"/>
  <c r="Q102" i="27"/>
  <c r="R102" i="27"/>
  <c r="K39" i="27"/>
  <c r="L39" i="27"/>
  <c r="M39" i="27"/>
  <c r="N39" i="27"/>
  <c r="O39" i="27"/>
  <c r="P39" i="27"/>
  <c r="Q39" i="27"/>
  <c r="R39" i="27"/>
  <c r="K40" i="27"/>
  <c r="L40" i="27"/>
  <c r="M40" i="27"/>
  <c r="N40" i="27"/>
  <c r="O40" i="27"/>
  <c r="P40" i="27"/>
  <c r="Q40" i="27"/>
  <c r="R40" i="27"/>
  <c r="K41" i="27"/>
  <c r="L41" i="27"/>
  <c r="M41" i="27"/>
  <c r="N41" i="27"/>
  <c r="O41" i="27"/>
  <c r="P41" i="27"/>
  <c r="Q41" i="27"/>
  <c r="R41" i="27"/>
  <c r="K42" i="27"/>
  <c r="L42" i="27"/>
  <c r="M42" i="27"/>
  <c r="N42" i="27"/>
  <c r="O42" i="27"/>
  <c r="P42" i="27"/>
  <c r="Q42" i="27"/>
  <c r="R42" i="27"/>
  <c r="K43" i="27"/>
  <c r="L43" i="27"/>
  <c r="M43" i="27"/>
  <c r="N43" i="27"/>
  <c r="O43" i="27"/>
  <c r="P43" i="27"/>
  <c r="Q43" i="27"/>
  <c r="R43" i="27"/>
  <c r="K44" i="27"/>
  <c r="L44" i="27"/>
  <c r="M44" i="27"/>
  <c r="N44" i="27"/>
  <c r="O44" i="27"/>
  <c r="P44" i="27"/>
  <c r="Q44" i="27"/>
  <c r="R44" i="27"/>
  <c r="K45" i="27"/>
  <c r="L45" i="27"/>
  <c r="M45" i="27"/>
  <c r="N45" i="27"/>
  <c r="O45" i="27"/>
  <c r="P45" i="27"/>
  <c r="Q45" i="27"/>
  <c r="R45" i="27"/>
  <c r="K46" i="27"/>
  <c r="L46" i="27"/>
  <c r="M46" i="27"/>
  <c r="N46" i="27"/>
  <c r="O46" i="27"/>
  <c r="P46" i="27"/>
  <c r="Q46" i="27"/>
  <c r="R46" i="27"/>
  <c r="K47" i="27"/>
  <c r="L47" i="27"/>
  <c r="M47" i="27"/>
  <c r="N47" i="27"/>
  <c r="O47" i="27"/>
  <c r="P47" i="27"/>
  <c r="Q47" i="27"/>
  <c r="R47" i="27"/>
  <c r="K48" i="27"/>
  <c r="L48" i="27"/>
  <c r="M48" i="27"/>
  <c r="N48" i="27"/>
  <c r="O48" i="27"/>
  <c r="P48" i="27"/>
  <c r="Q48" i="27"/>
  <c r="R48" i="27"/>
  <c r="K49" i="27"/>
  <c r="L49" i="27"/>
  <c r="M49" i="27"/>
  <c r="N49" i="27"/>
  <c r="O49" i="27"/>
  <c r="P49" i="27"/>
  <c r="Q49" i="27"/>
  <c r="R49" i="27"/>
  <c r="K50" i="27"/>
  <c r="L50" i="27"/>
  <c r="M50" i="27"/>
  <c r="N50" i="27"/>
  <c r="O50" i="27"/>
  <c r="P50" i="27"/>
  <c r="Q50" i="27"/>
  <c r="R50" i="27"/>
  <c r="K51" i="27"/>
  <c r="L51" i="27"/>
  <c r="M51" i="27"/>
  <c r="N51" i="27"/>
  <c r="O51" i="27"/>
  <c r="P51" i="27"/>
  <c r="Q51" i="27"/>
  <c r="R51" i="27"/>
  <c r="K52" i="27"/>
  <c r="L52" i="27"/>
  <c r="M52" i="27"/>
  <c r="N52" i="27"/>
  <c r="O52" i="27"/>
  <c r="P52" i="27"/>
  <c r="Q52" i="27"/>
  <c r="R52" i="27"/>
  <c r="K53" i="27"/>
  <c r="L53" i="27"/>
  <c r="M53" i="27"/>
  <c r="N53" i="27"/>
  <c r="O53" i="27"/>
  <c r="P53" i="27"/>
  <c r="Q53" i="27"/>
  <c r="R53" i="27"/>
  <c r="K54" i="27"/>
  <c r="L54" i="27"/>
  <c r="M54" i="27"/>
  <c r="N54" i="27"/>
  <c r="O54" i="27"/>
  <c r="P54" i="27"/>
  <c r="Q54" i="27"/>
  <c r="R54" i="27"/>
  <c r="K55" i="27"/>
  <c r="L55" i="27"/>
  <c r="M55" i="27"/>
  <c r="N55" i="27"/>
  <c r="O55" i="27"/>
  <c r="P55" i="27"/>
  <c r="Q55" i="27"/>
  <c r="R55" i="27"/>
  <c r="K56" i="27"/>
  <c r="L56" i="27"/>
  <c r="M56" i="27"/>
  <c r="N56" i="27"/>
  <c r="O56" i="27"/>
  <c r="P56" i="27"/>
  <c r="Q56" i="27"/>
  <c r="R56" i="27"/>
  <c r="K57" i="27"/>
  <c r="L57" i="27"/>
  <c r="M57" i="27"/>
  <c r="N57" i="27"/>
  <c r="O57" i="27"/>
  <c r="P57" i="27"/>
  <c r="Q57" i="27"/>
  <c r="R57" i="27"/>
  <c r="K58" i="27"/>
  <c r="L58" i="27"/>
  <c r="M58" i="27"/>
  <c r="N58" i="27"/>
  <c r="O58" i="27"/>
  <c r="P58" i="27"/>
  <c r="Q58" i="27"/>
  <c r="R58" i="27"/>
  <c r="K59" i="27"/>
  <c r="L59" i="27"/>
  <c r="M59" i="27"/>
  <c r="N59" i="27"/>
  <c r="O59" i="27"/>
  <c r="P59" i="27"/>
  <c r="Q59" i="27"/>
  <c r="R59" i="27"/>
  <c r="K60" i="27"/>
  <c r="L60" i="27"/>
  <c r="M60" i="27"/>
  <c r="N60" i="27"/>
  <c r="O60" i="27"/>
  <c r="P60" i="27"/>
  <c r="Q60" i="27"/>
  <c r="R60" i="27"/>
  <c r="K61" i="27"/>
  <c r="L61" i="27"/>
  <c r="M61" i="27"/>
  <c r="N61" i="27"/>
  <c r="O61" i="27"/>
  <c r="P61" i="27"/>
  <c r="Q61" i="27"/>
  <c r="R61" i="27"/>
  <c r="K62" i="27"/>
  <c r="L62" i="27"/>
  <c r="M62" i="27"/>
  <c r="N62" i="27"/>
  <c r="O62" i="27"/>
  <c r="P62" i="27"/>
  <c r="Q62" i="27"/>
  <c r="R62" i="27"/>
  <c r="K63" i="27"/>
  <c r="L63" i="27"/>
  <c r="M63" i="27"/>
  <c r="N63" i="27"/>
  <c r="O63" i="27"/>
  <c r="P63" i="27"/>
  <c r="Q63" i="27"/>
  <c r="R63" i="27"/>
  <c r="K64" i="27"/>
  <c r="L64" i="27"/>
  <c r="M64" i="27"/>
  <c r="N64" i="27"/>
  <c r="O64" i="27"/>
  <c r="P64" i="27"/>
  <c r="Q64" i="27"/>
  <c r="R64" i="27"/>
  <c r="K65" i="27"/>
  <c r="L65" i="27"/>
  <c r="M65" i="27"/>
  <c r="N65" i="27"/>
  <c r="O65" i="27"/>
  <c r="P65" i="27"/>
  <c r="Q65" i="27"/>
  <c r="R65" i="27"/>
  <c r="K66" i="27"/>
  <c r="L66" i="27"/>
  <c r="M66" i="27"/>
  <c r="N66" i="27"/>
  <c r="O66" i="27"/>
  <c r="P66" i="27"/>
  <c r="Q66" i="27"/>
  <c r="R66" i="27"/>
  <c r="K67" i="27"/>
  <c r="L67" i="27"/>
  <c r="M67" i="27"/>
  <c r="N67" i="27"/>
  <c r="O67" i="27"/>
  <c r="P67" i="27"/>
  <c r="Q67" i="27"/>
  <c r="R67" i="27"/>
  <c r="K68" i="27"/>
  <c r="L68" i="27"/>
  <c r="M68" i="27"/>
  <c r="N68" i="27"/>
  <c r="O68" i="27"/>
  <c r="P68" i="27"/>
  <c r="Q68" i="27"/>
  <c r="R68" i="27"/>
  <c r="K69" i="27"/>
  <c r="L69" i="27"/>
  <c r="M69" i="27"/>
  <c r="N69" i="27"/>
  <c r="O69" i="27"/>
  <c r="P69" i="27"/>
  <c r="Q69" i="27"/>
  <c r="R69" i="27"/>
  <c r="K70" i="27"/>
  <c r="L70" i="27"/>
  <c r="M70" i="27"/>
  <c r="N70" i="27"/>
  <c r="O70" i="27"/>
  <c r="P70" i="27"/>
  <c r="Q70" i="27"/>
  <c r="R70" i="27"/>
  <c r="K71" i="27"/>
  <c r="L71" i="27"/>
  <c r="M71" i="27"/>
  <c r="N71" i="27"/>
  <c r="O71" i="27"/>
  <c r="P71" i="27"/>
  <c r="Q71" i="27"/>
  <c r="R71" i="27"/>
  <c r="K72" i="27"/>
  <c r="L72" i="27"/>
  <c r="M72" i="27"/>
  <c r="N72" i="27"/>
  <c r="O72" i="27"/>
  <c r="P72" i="27"/>
  <c r="Q72" i="27"/>
  <c r="R72" i="27"/>
  <c r="K73" i="27"/>
  <c r="L73" i="27"/>
  <c r="M73" i="27"/>
  <c r="N73" i="27"/>
  <c r="O73" i="27"/>
  <c r="P73" i="27"/>
  <c r="Q73" i="27"/>
  <c r="R73" i="27"/>
  <c r="K74" i="27"/>
  <c r="L74" i="27"/>
  <c r="M74" i="27"/>
  <c r="N74" i="27"/>
  <c r="O74" i="27"/>
  <c r="P74" i="27"/>
  <c r="Q74" i="27"/>
  <c r="R74" i="27"/>
  <c r="K75" i="27"/>
  <c r="L75" i="27"/>
  <c r="M75" i="27"/>
  <c r="N75" i="27"/>
  <c r="O75" i="27"/>
  <c r="P75" i="27"/>
  <c r="Q75" i="27"/>
  <c r="R75" i="27"/>
  <c r="K76" i="27"/>
  <c r="L76" i="27"/>
  <c r="M76" i="27"/>
  <c r="N76" i="27"/>
  <c r="O76" i="27"/>
  <c r="P76" i="27"/>
  <c r="Q76" i="27"/>
  <c r="R76" i="27"/>
  <c r="K77" i="27"/>
  <c r="L77" i="27"/>
  <c r="M77" i="27"/>
  <c r="N77" i="27"/>
  <c r="O77" i="27"/>
  <c r="P77" i="27"/>
  <c r="Q77" i="27"/>
  <c r="R77" i="27"/>
  <c r="K78" i="27"/>
  <c r="L78" i="27"/>
  <c r="M78" i="27"/>
  <c r="N78" i="27"/>
  <c r="O78" i="27"/>
  <c r="P78" i="27"/>
  <c r="Q78" i="27"/>
  <c r="R78" i="27"/>
  <c r="K79" i="27"/>
  <c r="L79" i="27"/>
  <c r="M79" i="27"/>
  <c r="N79" i="27"/>
  <c r="O79" i="27"/>
  <c r="P79" i="27"/>
  <c r="Q79" i="27"/>
  <c r="R79" i="27"/>
  <c r="K80" i="27"/>
  <c r="L80" i="27"/>
  <c r="M80" i="27"/>
  <c r="N80" i="27"/>
  <c r="O80" i="27"/>
  <c r="P80" i="27"/>
  <c r="Q80" i="27"/>
  <c r="R80" i="27"/>
  <c r="K81" i="27"/>
  <c r="L81" i="27"/>
  <c r="M81" i="27"/>
  <c r="N81" i="27"/>
  <c r="O81" i="27"/>
  <c r="P81" i="27"/>
  <c r="Q81" i="27"/>
  <c r="R81" i="27"/>
  <c r="K82" i="27"/>
  <c r="L82" i="27"/>
  <c r="M82" i="27"/>
  <c r="N82" i="27"/>
  <c r="O82" i="27"/>
  <c r="P82" i="27"/>
  <c r="Q82" i="27"/>
  <c r="R82" i="27"/>
  <c r="K83" i="27"/>
  <c r="L83" i="27"/>
  <c r="M83" i="27"/>
  <c r="N83" i="27"/>
  <c r="O83" i="27"/>
  <c r="P83" i="27"/>
  <c r="Q83" i="27"/>
  <c r="R83" i="27"/>
  <c r="K84" i="27"/>
  <c r="L84" i="27"/>
  <c r="M84" i="27"/>
  <c r="N84" i="27"/>
  <c r="O84" i="27"/>
  <c r="P84" i="27"/>
  <c r="Q84" i="27"/>
  <c r="R84" i="27"/>
  <c r="K85" i="27"/>
  <c r="L85" i="27"/>
  <c r="M85" i="27"/>
  <c r="N85" i="27"/>
  <c r="O85" i="27"/>
  <c r="P85" i="27"/>
  <c r="Q85" i="27"/>
  <c r="R85" i="27"/>
  <c r="K86" i="27"/>
  <c r="L86" i="27"/>
  <c r="M86" i="27"/>
  <c r="N86" i="27"/>
  <c r="O86" i="27"/>
  <c r="P86" i="27"/>
  <c r="Q86" i="27"/>
  <c r="R86" i="27"/>
  <c r="K87" i="27"/>
  <c r="L87" i="27"/>
  <c r="M87" i="27"/>
  <c r="N87" i="27"/>
  <c r="O87" i="27"/>
  <c r="P87" i="27"/>
  <c r="Q87" i="27"/>
  <c r="R87" i="27"/>
  <c r="K88" i="27"/>
  <c r="L88" i="27"/>
  <c r="M88" i="27"/>
  <c r="N88" i="27"/>
  <c r="O88" i="27"/>
  <c r="P88" i="27"/>
  <c r="Q88" i="27"/>
  <c r="R88" i="27"/>
  <c r="K89" i="27"/>
  <c r="L89" i="27"/>
  <c r="M89" i="27"/>
  <c r="N89" i="27"/>
  <c r="O89" i="27"/>
  <c r="P89" i="27"/>
  <c r="Q89" i="27"/>
  <c r="R89" i="27"/>
  <c r="K90" i="27"/>
  <c r="L90" i="27"/>
  <c r="M90" i="27"/>
  <c r="N90" i="27"/>
  <c r="O90" i="27"/>
  <c r="P90" i="27"/>
  <c r="Q90" i="27"/>
  <c r="R90" i="27"/>
  <c r="K91" i="27"/>
  <c r="L91" i="27"/>
  <c r="M91" i="27"/>
  <c r="N91" i="27"/>
  <c r="O91" i="27"/>
  <c r="P91" i="27"/>
  <c r="Q91" i="27"/>
  <c r="R91" i="27"/>
  <c r="K92" i="27"/>
  <c r="L92" i="27"/>
  <c r="M92" i="27"/>
  <c r="N92" i="27"/>
  <c r="O92" i="27"/>
  <c r="P92" i="27"/>
  <c r="Q92" i="27"/>
  <c r="R92" i="27"/>
  <c r="K93" i="27"/>
  <c r="L93" i="27"/>
  <c r="M93" i="27"/>
  <c r="N93" i="27"/>
  <c r="O93" i="27"/>
  <c r="P93" i="27"/>
  <c r="Q93" i="27"/>
  <c r="R93" i="27"/>
  <c r="K94" i="27"/>
  <c r="L94" i="27"/>
  <c r="M94" i="27"/>
  <c r="N94" i="27"/>
  <c r="O94" i="27"/>
  <c r="P94" i="27"/>
  <c r="Q94" i="27"/>
  <c r="R94" i="27"/>
  <c r="K95" i="27"/>
  <c r="L95" i="27"/>
  <c r="M95" i="27"/>
  <c r="N95" i="27"/>
  <c r="O95" i="27"/>
  <c r="P95" i="27"/>
  <c r="Q95" i="27"/>
  <c r="R95" i="27"/>
  <c r="K96" i="27"/>
  <c r="L96" i="27"/>
  <c r="M96" i="27"/>
  <c r="N96" i="27"/>
  <c r="O96" i="27"/>
  <c r="P96" i="27"/>
  <c r="Q96" i="27"/>
  <c r="R96" i="27"/>
  <c r="K97" i="27"/>
  <c r="L97" i="27"/>
  <c r="M97" i="27"/>
  <c r="N97" i="27"/>
  <c r="O97" i="27"/>
  <c r="P97" i="27"/>
  <c r="Q97" i="27"/>
  <c r="R97" i="27"/>
  <c r="K98" i="27"/>
  <c r="L98" i="27"/>
  <c r="M98" i="27"/>
  <c r="N98" i="27"/>
  <c r="O98" i="27"/>
  <c r="P98" i="27"/>
  <c r="Q98" i="27"/>
  <c r="R98" i="27"/>
  <c r="K99" i="27"/>
  <c r="L99" i="27"/>
  <c r="M99" i="27"/>
  <c r="N99" i="27"/>
  <c r="O99" i="27"/>
  <c r="P99" i="27"/>
  <c r="Q99" i="27"/>
  <c r="R99" i="27"/>
  <c r="K100" i="27"/>
  <c r="L100" i="27"/>
  <c r="M100" i="27"/>
  <c r="N100" i="27"/>
  <c r="O100" i="27"/>
  <c r="P100" i="27"/>
  <c r="Q100" i="27"/>
  <c r="R100" i="27"/>
  <c r="K101" i="27"/>
  <c r="L101" i="27"/>
  <c r="M101" i="27"/>
  <c r="N101" i="27"/>
  <c r="O101" i="27"/>
  <c r="P101" i="27"/>
  <c r="Q101" i="27"/>
  <c r="R101" i="27"/>
  <c r="K103" i="27"/>
  <c r="L103" i="27"/>
  <c r="M103" i="27"/>
  <c r="N103" i="27"/>
  <c r="O103" i="27"/>
  <c r="P103" i="27"/>
  <c r="Q103" i="27"/>
  <c r="R103" i="27"/>
  <c r="K104" i="27"/>
  <c r="L104" i="27"/>
  <c r="M104" i="27"/>
  <c r="N104" i="27"/>
  <c r="O104" i="27"/>
  <c r="P104" i="27"/>
  <c r="Q104" i="27"/>
  <c r="R104" i="27"/>
  <c r="K105" i="27"/>
  <c r="L105" i="27"/>
  <c r="M105" i="27"/>
  <c r="N105" i="27"/>
  <c r="O105" i="27"/>
  <c r="P105" i="27"/>
  <c r="Q105" i="27"/>
  <c r="R105" i="27"/>
  <c r="K106" i="27"/>
  <c r="L106" i="27"/>
  <c r="M106" i="27"/>
  <c r="N106" i="27"/>
  <c r="O106" i="27"/>
  <c r="P106" i="27"/>
  <c r="Q106" i="27"/>
  <c r="R106" i="27"/>
  <c r="K107" i="27"/>
  <c r="L107" i="27"/>
  <c r="M107" i="27"/>
  <c r="N107" i="27"/>
  <c r="O107" i="27"/>
  <c r="P107" i="27"/>
  <c r="Q107" i="27"/>
  <c r="R107" i="27"/>
  <c r="K108" i="27"/>
  <c r="L108" i="27"/>
  <c r="M108" i="27"/>
  <c r="N108" i="27"/>
  <c r="O108" i="27"/>
  <c r="P108" i="27"/>
  <c r="Q108" i="27"/>
  <c r="R108" i="27"/>
  <c r="K109" i="27"/>
  <c r="L109" i="27"/>
  <c r="M109" i="27"/>
  <c r="N109" i="27"/>
  <c r="O109" i="27"/>
  <c r="P109" i="27"/>
  <c r="Q109" i="27"/>
  <c r="R109" i="27"/>
  <c r="K110" i="27"/>
  <c r="L110" i="27"/>
  <c r="M110" i="27"/>
  <c r="N110" i="27"/>
  <c r="O110" i="27"/>
  <c r="P110" i="27"/>
  <c r="Q110" i="27"/>
  <c r="R110" i="27"/>
  <c r="K111" i="27"/>
  <c r="L111" i="27"/>
  <c r="M111" i="27"/>
  <c r="N111" i="27"/>
  <c r="O111" i="27"/>
  <c r="P111" i="27"/>
  <c r="Q111" i="27"/>
  <c r="R111" i="27"/>
  <c r="K112" i="27"/>
  <c r="L112" i="27"/>
  <c r="M112" i="27"/>
  <c r="N112" i="27"/>
  <c r="O112" i="27"/>
  <c r="P112" i="27"/>
  <c r="Q112" i="27"/>
  <c r="R112" i="27"/>
  <c r="K113" i="27"/>
  <c r="L113" i="27"/>
  <c r="M113" i="27"/>
  <c r="N113" i="27"/>
  <c r="O113" i="27"/>
  <c r="P113" i="27"/>
  <c r="Q113" i="27"/>
  <c r="R113" i="27"/>
  <c r="K114" i="27"/>
  <c r="L114" i="27"/>
  <c r="M114" i="27"/>
  <c r="N114" i="27"/>
  <c r="O114" i="27"/>
  <c r="P114" i="27"/>
  <c r="Q114" i="27"/>
  <c r="R114" i="27"/>
  <c r="K115" i="27"/>
  <c r="L115" i="27"/>
  <c r="M115" i="27"/>
  <c r="N115" i="27"/>
  <c r="O115" i="27"/>
  <c r="P115" i="27"/>
  <c r="Q115" i="27"/>
  <c r="R115" i="27"/>
  <c r="K116" i="27"/>
  <c r="L116" i="27"/>
  <c r="M116" i="27"/>
  <c r="N116" i="27"/>
  <c r="O116" i="27"/>
  <c r="P116" i="27"/>
  <c r="Q116" i="27"/>
  <c r="R116" i="27"/>
  <c r="K117" i="27"/>
  <c r="L117" i="27"/>
  <c r="M117" i="27"/>
  <c r="N117" i="27"/>
  <c r="O117" i="27"/>
  <c r="P117" i="27"/>
  <c r="Q117" i="27"/>
  <c r="R117" i="27"/>
  <c r="K118" i="27"/>
  <c r="L118" i="27"/>
  <c r="M118" i="27"/>
  <c r="N118" i="27"/>
  <c r="O118" i="27"/>
  <c r="P118" i="27"/>
  <c r="Q118" i="27"/>
  <c r="R118" i="27"/>
  <c r="K119" i="27"/>
  <c r="L119" i="27"/>
  <c r="M119" i="27"/>
  <c r="N119" i="27"/>
  <c r="O119" i="27"/>
  <c r="P119" i="27"/>
  <c r="Q119" i="27"/>
  <c r="R119" i="27"/>
  <c r="K120" i="27"/>
  <c r="L120" i="27"/>
  <c r="M120" i="27"/>
  <c r="N120" i="27"/>
  <c r="O120" i="27"/>
  <c r="P120" i="27"/>
  <c r="Q120" i="27"/>
  <c r="R120" i="27"/>
  <c r="K121" i="27"/>
  <c r="L121" i="27"/>
  <c r="M121" i="27"/>
  <c r="N121" i="27"/>
  <c r="O121" i="27"/>
  <c r="P121" i="27"/>
  <c r="Q121" i="27"/>
  <c r="R121" i="27"/>
  <c r="K122" i="27"/>
  <c r="L122" i="27"/>
  <c r="M122" i="27"/>
  <c r="N122" i="27"/>
  <c r="O122" i="27"/>
  <c r="P122" i="27"/>
  <c r="Q122" i="27"/>
  <c r="R122" i="27"/>
  <c r="K123" i="27"/>
  <c r="L123" i="27"/>
  <c r="M123" i="27"/>
  <c r="N123" i="27"/>
  <c r="O123" i="27"/>
  <c r="P123" i="27"/>
  <c r="Q123" i="27"/>
  <c r="R123" i="27"/>
  <c r="K124" i="27"/>
  <c r="L124" i="27"/>
  <c r="M124" i="27"/>
  <c r="N124" i="27"/>
  <c r="O124" i="27"/>
  <c r="P124" i="27"/>
  <c r="Q124" i="27"/>
  <c r="R124" i="27"/>
  <c r="K125" i="27"/>
  <c r="L125" i="27"/>
  <c r="M125" i="27"/>
  <c r="N125" i="27"/>
  <c r="O125" i="27"/>
  <c r="P125" i="27"/>
  <c r="Q125" i="27"/>
  <c r="R125" i="27"/>
  <c r="K126" i="27"/>
  <c r="L126" i="27"/>
  <c r="M126" i="27"/>
  <c r="N126" i="27"/>
  <c r="O126" i="27"/>
  <c r="P126" i="27"/>
  <c r="Q126" i="27"/>
  <c r="R126" i="27"/>
  <c r="K127" i="27"/>
  <c r="L127" i="27"/>
  <c r="M127" i="27"/>
  <c r="N127" i="27"/>
  <c r="O127" i="27"/>
  <c r="P127" i="27"/>
  <c r="Q127" i="27"/>
  <c r="R127" i="27"/>
  <c r="K128" i="27"/>
  <c r="L128" i="27"/>
  <c r="M128" i="27"/>
  <c r="N128" i="27"/>
  <c r="O128" i="27"/>
  <c r="P128" i="27"/>
  <c r="Q128" i="27"/>
  <c r="R128" i="27"/>
  <c r="K129" i="27"/>
  <c r="L129" i="27"/>
  <c r="M129" i="27"/>
  <c r="N129" i="27"/>
  <c r="O129" i="27"/>
  <c r="P129" i="27"/>
  <c r="Q129" i="27"/>
  <c r="R129" i="27"/>
  <c r="K130" i="27"/>
  <c r="L130" i="27"/>
  <c r="M130" i="27"/>
  <c r="N130" i="27"/>
  <c r="O130" i="27"/>
  <c r="P130" i="27"/>
  <c r="Q130" i="27"/>
  <c r="R130" i="27"/>
  <c r="K131" i="27"/>
  <c r="L131" i="27"/>
  <c r="M131" i="27"/>
  <c r="N131" i="27"/>
  <c r="O131" i="27"/>
  <c r="P131" i="27"/>
  <c r="Q131" i="27"/>
  <c r="R131" i="27"/>
  <c r="K132" i="27"/>
  <c r="L132" i="27"/>
  <c r="M132" i="27"/>
  <c r="N132" i="27"/>
  <c r="O132" i="27"/>
  <c r="P132" i="27"/>
  <c r="Q132" i="27"/>
  <c r="R132" i="27"/>
  <c r="K133" i="27"/>
  <c r="L133" i="27"/>
  <c r="M133" i="27"/>
  <c r="N133" i="27"/>
  <c r="O133" i="27"/>
  <c r="P133" i="27"/>
  <c r="Q133" i="27"/>
  <c r="R133" i="27"/>
  <c r="K134" i="27"/>
  <c r="L134" i="27"/>
  <c r="M134" i="27"/>
  <c r="N134" i="27"/>
  <c r="O134" i="27"/>
  <c r="P134" i="27"/>
  <c r="Q134" i="27"/>
  <c r="R134" i="27"/>
  <c r="K135" i="27"/>
  <c r="L135" i="27"/>
  <c r="M135" i="27"/>
  <c r="N135" i="27"/>
  <c r="O135" i="27"/>
  <c r="P135" i="27"/>
  <c r="Q135" i="27"/>
  <c r="R135" i="27"/>
  <c r="K136" i="27"/>
  <c r="L136" i="27"/>
  <c r="M136" i="27"/>
  <c r="N136" i="27"/>
  <c r="O136" i="27"/>
  <c r="P136" i="27"/>
  <c r="Q136" i="27"/>
  <c r="R136" i="27"/>
  <c r="K137" i="27"/>
  <c r="L137" i="27"/>
  <c r="M137" i="27"/>
  <c r="N137" i="27"/>
  <c r="O137" i="27"/>
  <c r="P137" i="27"/>
  <c r="Q137" i="27"/>
  <c r="R137" i="27"/>
  <c r="K138" i="27"/>
  <c r="L138" i="27"/>
  <c r="M138" i="27"/>
  <c r="N138" i="27"/>
  <c r="O138" i="27"/>
  <c r="P138" i="27"/>
  <c r="Q138" i="27"/>
  <c r="R138" i="27"/>
  <c r="K139" i="27"/>
  <c r="L139" i="27"/>
  <c r="M139" i="27"/>
  <c r="N139" i="27"/>
  <c r="O139" i="27"/>
  <c r="P139" i="27"/>
  <c r="Q139" i="27"/>
  <c r="R139" i="27"/>
  <c r="K140" i="27"/>
  <c r="L140" i="27"/>
  <c r="M140" i="27"/>
  <c r="N140" i="27"/>
  <c r="O140" i="27"/>
  <c r="P140" i="27"/>
  <c r="Q140" i="27"/>
  <c r="R140" i="27"/>
  <c r="K141" i="27"/>
  <c r="L141" i="27"/>
  <c r="M141" i="27"/>
  <c r="N141" i="27"/>
  <c r="O141" i="27"/>
  <c r="P141" i="27"/>
  <c r="Q141" i="27"/>
  <c r="R141" i="27"/>
  <c r="K142" i="27"/>
  <c r="L142" i="27"/>
  <c r="M142" i="27"/>
  <c r="N142" i="27"/>
  <c r="O142" i="27"/>
  <c r="P142" i="27"/>
  <c r="Q142" i="27"/>
  <c r="R142" i="27"/>
  <c r="K143" i="27"/>
  <c r="L143" i="27"/>
  <c r="M143" i="27"/>
  <c r="N143" i="27"/>
  <c r="O143" i="27"/>
  <c r="P143" i="27"/>
  <c r="Q143" i="27"/>
  <c r="R143" i="27"/>
  <c r="K144" i="27"/>
  <c r="L144" i="27"/>
  <c r="M144" i="27"/>
  <c r="N144" i="27"/>
  <c r="O144" i="27"/>
  <c r="P144" i="27"/>
  <c r="Q144" i="27"/>
  <c r="R144" i="27"/>
  <c r="K145" i="27"/>
  <c r="L145" i="27"/>
  <c r="M145" i="27"/>
  <c r="N145" i="27"/>
  <c r="O145" i="27"/>
  <c r="P145" i="27"/>
  <c r="Q145" i="27"/>
  <c r="R145" i="27"/>
  <c r="K146" i="27"/>
  <c r="L146" i="27"/>
  <c r="M146" i="27"/>
  <c r="N146" i="27"/>
  <c r="O146" i="27"/>
  <c r="P146" i="27"/>
  <c r="Q146" i="27"/>
  <c r="R146" i="27"/>
  <c r="K147" i="27"/>
  <c r="L147" i="27"/>
  <c r="M147" i="27"/>
  <c r="N147" i="27"/>
  <c r="O147" i="27"/>
  <c r="P147" i="27"/>
  <c r="Q147" i="27"/>
  <c r="R147" i="27"/>
  <c r="K148" i="27"/>
  <c r="L148" i="27"/>
  <c r="M148" i="27"/>
  <c r="N148" i="27"/>
  <c r="O148" i="27"/>
  <c r="P148" i="27"/>
  <c r="Q148" i="27"/>
  <c r="R148" i="27"/>
  <c r="K149" i="27"/>
  <c r="L149" i="27"/>
  <c r="M149" i="27"/>
  <c r="N149" i="27"/>
  <c r="O149" i="27"/>
  <c r="P149" i="27"/>
  <c r="Q149" i="27"/>
  <c r="R149" i="27"/>
  <c r="K150" i="27"/>
  <c r="L150" i="27"/>
  <c r="M150" i="27"/>
  <c r="N150" i="27"/>
  <c r="O150" i="27"/>
  <c r="P150" i="27"/>
  <c r="Q150" i="27"/>
  <c r="R150" i="27"/>
  <c r="K151" i="27"/>
  <c r="L151" i="27"/>
  <c r="M151" i="27"/>
  <c r="N151" i="27"/>
  <c r="O151" i="27"/>
  <c r="P151" i="27"/>
  <c r="Q151" i="27"/>
  <c r="R151" i="27"/>
  <c r="K152" i="27"/>
  <c r="L152" i="27"/>
  <c r="M152" i="27"/>
  <c r="N152" i="27"/>
  <c r="O152" i="27"/>
  <c r="P152" i="27"/>
  <c r="Q152" i="27"/>
  <c r="R152" i="27"/>
  <c r="K153" i="27"/>
  <c r="L153" i="27"/>
  <c r="M153" i="27"/>
  <c r="N153" i="27"/>
  <c r="O153" i="27"/>
  <c r="P153" i="27"/>
  <c r="Q153" i="27"/>
  <c r="R153" i="27"/>
  <c r="K154" i="27"/>
  <c r="L154" i="27"/>
  <c r="M154" i="27"/>
  <c r="N154" i="27"/>
  <c r="O154" i="27"/>
  <c r="P154" i="27"/>
  <c r="Q154" i="27"/>
  <c r="R154" i="27"/>
  <c r="K155" i="27"/>
  <c r="L155" i="27"/>
  <c r="M155" i="27"/>
  <c r="N155" i="27"/>
  <c r="O155" i="27"/>
  <c r="P155" i="27"/>
  <c r="Q155" i="27"/>
  <c r="R155" i="27"/>
  <c r="K156" i="27"/>
  <c r="L156" i="27"/>
  <c r="M156" i="27"/>
  <c r="N156" i="27"/>
  <c r="O156" i="27"/>
  <c r="P156" i="27"/>
  <c r="Q156" i="27"/>
  <c r="R156" i="27"/>
  <c r="K157" i="27"/>
  <c r="L157" i="27"/>
  <c r="M157" i="27"/>
  <c r="N157" i="27"/>
  <c r="O157" i="27"/>
  <c r="P157" i="27"/>
  <c r="Q157" i="27"/>
  <c r="R157" i="27"/>
  <c r="K158" i="27"/>
  <c r="L158" i="27"/>
  <c r="M158" i="27"/>
  <c r="N158" i="27"/>
  <c r="O158" i="27"/>
  <c r="P158" i="27"/>
  <c r="Q158" i="27"/>
  <c r="R158" i="27"/>
  <c r="K159" i="27"/>
  <c r="L159" i="27"/>
  <c r="M159" i="27"/>
  <c r="N159" i="27"/>
  <c r="O159" i="27"/>
  <c r="P159" i="27"/>
  <c r="Q159" i="27"/>
  <c r="R159" i="27"/>
  <c r="K160" i="27"/>
  <c r="L160" i="27"/>
  <c r="M160" i="27"/>
  <c r="N160" i="27"/>
  <c r="O160" i="27"/>
  <c r="P160" i="27"/>
  <c r="Q160" i="27"/>
  <c r="R160" i="27"/>
  <c r="K161" i="27"/>
  <c r="L161" i="27"/>
  <c r="M161" i="27"/>
  <c r="N161" i="27"/>
  <c r="O161" i="27"/>
  <c r="P161" i="27"/>
  <c r="Q161" i="27"/>
  <c r="R161" i="27"/>
  <c r="K162" i="27"/>
  <c r="L162" i="27"/>
  <c r="M162" i="27"/>
  <c r="N162" i="27"/>
  <c r="O162" i="27"/>
  <c r="P162" i="27"/>
  <c r="Q162" i="27"/>
  <c r="R162" i="27"/>
  <c r="K163" i="27"/>
  <c r="L163" i="27"/>
  <c r="M163" i="27"/>
  <c r="N163" i="27"/>
  <c r="O163" i="27"/>
  <c r="P163" i="27"/>
  <c r="Q163" i="27"/>
  <c r="R163" i="27"/>
  <c r="K164" i="27"/>
  <c r="L164" i="27"/>
  <c r="M164" i="27"/>
  <c r="N164" i="27"/>
  <c r="O164" i="27"/>
  <c r="P164" i="27"/>
  <c r="Q164" i="27"/>
  <c r="R164" i="27"/>
  <c r="K165" i="27"/>
  <c r="L165" i="27"/>
  <c r="M165" i="27"/>
  <c r="N165" i="27"/>
  <c r="O165" i="27"/>
  <c r="P165" i="27"/>
  <c r="Q165" i="27"/>
  <c r="R165" i="27"/>
  <c r="K166" i="27"/>
  <c r="L166" i="27"/>
  <c r="M166" i="27"/>
  <c r="N166" i="27"/>
  <c r="O166" i="27"/>
  <c r="P166" i="27"/>
  <c r="Q166" i="27"/>
  <c r="R166" i="27"/>
  <c r="K167" i="27"/>
  <c r="L167" i="27"/>
  <c r="M167" i="27"/>
  <c r="N167" i="27"/>
  <c r="O167" i="27"/>
  <c r="P167" i="27"/>
  <c r="Q167" i="27"/>
  <c r="R167" i="27"/>
  <c r="K168" i="27"/>
  <c r="L168" i="27"/>
  <c r="M168" i="27"/>
  <c r="N168" i="27"/>
  <c r="O168" i="27"/>
  <c r="P168" i="27"/>
  <c r="Q168" i="27"/>
  <c r="R168" i="27"/>
  <c r="K169" i="27"/>
  <c r="L169" i="27"/>
  <c r="M169" i="27"/>
  <c r="N169" i="27"/>
  <c r="O169" i="27"/>
  <c r="P169" i="27"/>
  <c r="Q169" i="27"/>
  <c r="R169" i="27"/>
  <c r="K170" i="27"/>
  <c r="L170" i="27"/>
  <c r="M170" i="27"/>
  <c r="N170" i="27"/>
  <c r="O170" i="27"/>
  <c r="P170" i="27"/>
  <c r="Q170" i="27"/>
  <c r="R170" i="27"/>
  <c r="K171" i="27"/>
  <c r="L171" i="27"/>
  <c r="M171" i="27"/>
  <c r="N171" i="27"/>
  <c r="O171" i="27"/>
  <c r="P171" i="27"/>
  <c r="Q171" i="27"/>
  <c r="R171" i="27"/>
  <c r="K172" i="27"/>
  <c r="L172" i="27"/>
  <c r="M172" i="27"/>
  <c r="N172" i="27"/>
  <c r="O172" i="27"/>
  <c r="P172" i="27"/>
  <c r="Q172" i="27"/>
  <c r="R172" i="27"/>
  <c r="K173" i="27"/>
  <c r="L173" i="27"/>
  <c r="M173" i="27"/>
  <c r="N173" i="27"/>
  <c r="O173" i="27"/>
  <c r="P173" i="27"/>
  <c r="Q173" i="27"/>
  <c r="R173" i="27"/>
  <c r="K174" i="27"/>
  <c r="L174" i="27"/>
  <c r="M174" i="27"/>
  <c r="N174" i="27"/>
  <c r="O174" i="27"/>
  <c r="P174" i="27"/>
  <c r="Q174" i="27"/>
  <c r="R174" i="27"/>
  <c r="K175" i="27"/>
  <c r="L175" i="27"/>
  <c r="M175" i="27"/>
  <c r="N175" i="27"/>
  <c r="O175" i="27"/>
  <c r="P175" i="27"/>
  <c r="Q175" i="27"/>
  <c r="R175" i="27"/>
  <c r="K176" i="27"/>
  <c r="L176" i="27"/>
  <c r="M176" i="27"/>
  <c r="N176" i="27"/>
  <c r="O176" i="27"/>
  <c r="P176" i="27"/>
  <c r="Q176" i="27"/>
  <c r="R176" i="27"/>
  <c r="K177" i="27"/>
  <c r="L177" i="27"/>
  <c r="M177" i="27"/>
  <c r="N177" i="27"/>
  <c r="O177" i="27"/>
  <c r="P177" i="27"/>
  <c r="Q177" i="27"/>
  <c r="R177" i="27"/>
  <c r="L3" i="27"/>
  <c r="M3" i="27"/>
  <c r="N3" i="27"/>
  <c r="O3" i="27"/>
  <c r="P3" i="27"/>
  <c r="Q3" i="27"/>
  <c r="R3" i="27"/>
  <c r="K3" i="27"/>
  <c r="S177" i="27" l="1"/>
  <c r="S175" i="27"/>
  <c r="S173" i="27"/>
  <c r="S170" i="27"/>
  <c r="S168" i="27"/>
  <c r="S166" i="27"/>
  <c r="S164" i="27"/>
  <c r="S163" i="27"/>
  <c r="S161" i="27"/>
  <c r="S160" i="27"/>
  <c r="S159" i="27"/>
  <c r="S158" i="27"/>
  <c r="S157" i="27"/>
  <c r="S156" i="27"/>
  <c r="S155" i="27"/>
  <c r="S154" i="27"/>
  <c r="S153" i="27"/>
  <c r="S152" i="27"/>
  <c r="S151" i="27"/>
  <c r="S150" i="27"/>
  <c r="S149" i="27"/>
  <c r="S148" i="27"/>
  <c r="S147" i="27"/>
  <c r="S146" i="27"/>
  <c r="S145" i="27"/>
  <c r="S144" i="27"/>
  <c r="S143" i="27"/>
  <c r="S142" i="27"/>
  <c r="S141" i="27"/>
  <c r="S140" i="27"/>
  <c r="S139" i="27"/>
  <c r="S138" i="27"/>
  <c r="S137" i="27"/>
  <c r="S136" i="27"/>
  <c r="S135" i="27"/>
  <c r="S134" i="27"/>
  <c r="S133" i="27"/>
  <c r="S132" i="27"/>
  <c r="S131" i="27"/>
  <c r="S130" i="27"/>
  <c r="S129" i="27"/>
  <c r="S128" i="27"/>
  <c r="S127" i="27"/>
  <c r="S126" i="27"/>
  <c r="S125" i="27"/>
  <c r="S124" i="27"/>
  <c r="S123" i="27"/>
  <c r="S122" i="27"/>
  <c r="S121" i="27"/>
  <c r="S120" i="27"/>
  <c r="S119" i="27"/>
  <c r="S118" i="27"/>
  <c r="S117" i="27"/>
  <c r="S116" i="27"/>
  <c r="S115" i="27"/>
  <c r="S114" i="27"/>
  <c r="S113" i="27"/>
  <c r="S112" i="27"/>
  <c r="S111" i="27"/>
  <c r="S110" i="27"/>
  <c r="S109" i="27"/>
  <c r="S108" i="27"/>
  <c r="S107" i="27"/>
  <c r="S106" i="27"/>
  <c r="S105" i="27"/>
  <c r="S104" i="27"/>
  <c r="S103" i="27"/>
  <c r="S101" i="27"/>
  <c r="S100" i="27"/>
  <c r="S99" i="27"/>
  <c r="S98" i="27"/>
  <c r="S97" i="27"/>
  <c r="S96" i="27"/>
  <c r="S95" i="27"/>
  <c r="S94" i="27"/>
  <c r="S93" i="27"/>
  <c r="S92" i="27"/>
  <c r="S91" i="27"/>
  <c r="S90" i="27"/>
  <c r="S89" i="27"/>
  <c r="S88" i="27"/>
  <c r="S87" i="27"/>
  <c r="S86" i="27"/>
  <c r="S85" i="27"/>
  <c r="S84" i="27"/>
  <c r="S83" i="27"/>
  <c r="S82" i="27"/>
  <c r="S81" i="27"/>
  <c r="S80" i="27"/>
  <c r="S79" i="27"/>
  <c r="S78" i="27"/>
  <c r="S77" i="27"/>
  <c r="S76" i="27"/>
  <c r="S75" i="27"/>
  <c r="S74" i="27"/>
  <c r="S73" i="27"/>
  <c r="S72" i="27"/>
  <c r="S71" i="27"/>
  <c r="S70" i="27"/>
  <c r="S69" i="27"/>
  <c r="S68" i="27"/>
  <c r="S67" i="27"/>
  <c r="S66" i="27"/>
  <c r="S65" i="27"/>
  <c r="S64" i="27"/>
  <c r="S63" i="27"/>
  <c r="S62" i="27"/>
  <c r="S61" i="27"/>
  <c r="S60" i="27"/>
  <c r="S59" i="27"/>
  <c r="S58" i="27"/>
  <c r="S57" i="27"/>
  <c r="S56" i="27"/>
  <c r="S55" i="27"/>
  <c r="S54" i="27"/>
  <c r="S53" i="27"/>
  <c r="S52" i="27"/>
  <c r="S51" i="27"/>
  <c r="S50" i="27"/>
  <c r="S49" i="27"/>
  <c r="S48" i="27"/>
  <c r="S47" i="27"/>
  <c r="S46" i="27"/>
  <c r="S45" i="27"/>
  <c r="S44" i="27"/>
  <c r="S43" i="27"/>
  <c r="S42" i="27"/>
  <c r="S41" i="27"/>
  <c r="S40" i="27"/>
  <c r="S39" i="27"/>
  <c r="S102" i="27"/>
  <c r="S38" i="27"/>
  <c r="S37" i="27"/>
  <c r="S36" i="27"/>
  <c r="S35" i="27"/>
  <c r="S34" i="27"/>
  <c r="S33" i="27"/>
  <c r="S32" i="27"/>
  <c r="S31" i="27"/>
  <c r="S30" i="27"/>
  <c r="S29" i="27"/>
  <c r="S28" i="27"/>
  <c r="S27" i="27"/>
  <c r="S26" i="27"/>
  <c r="S25" i="27"/>
  <c r="S24" i="27"/>
  <c r="S23" i="27"/>
  <c r="S22" i="27"/>
  <c r="S21" i="27"/>
  <c r="S20" i="27"/>
  <c r="S19" i="27"/>
  <c r="S18" i="27"/>
  <c r="S17" i="27"/>
  <c r="S16" i="27"/>
  <c r="S15" i="27"/>
  <c r="S14" i="27"/>
  <c r="S13" i="27"/>
  <c r="S12" i="27"/>
  <c r="S11" i="27"/>
  <c r="S10" i="27"/>
  <c r="S9" i="27"/>
  <c r="S8" i="27"/>
  <c r="S7" i="27"/>
  <c r="S6" i="27"/>
  <c r="S5" i="27"/>
  <c r="S4" i="27"/>
  <c r="S176" i="27"/>
  <c r="S174" i="27"/>
  <c r="S172" i="27"/>
  <c r="S171" i="27"/>
  <c r="S169" i="27"/>
  <c r="S167" i="27"/>
  <c r="S165" i="27"/>
  <c r="S162" i="27"/>
  <c r="S3" i="27"/>
  <c r="F37" i="28"/>
  <c r="H27" i="28" s="1"/>
  <c r="J27" i="28" s="1"/>
  <c r="G37" i="28"/>
  <c r="I16" i="28" s="1"/>
  <c r="K16" i="28" s="1"/>
  <c r="L16" i="28" s="1"/>
  <c r="I69" i="26"/>
  <c r="I81" i="26"/>
  <c r="I174" i="26"/>
  <c r="I90" i="26"/>
  <c r="I167" i="26"/>
  <c r="I3" i="26"/>
  <c r="I146" i="26"/>
  <c r="I128" i="26"/>
  <c r="I126" i="26"/>
  <c r="I118" i="26"/>
  <c r="I110" i="26"/>
  <c r="I97" i="26"/>
  <c r="I77" i="26"/>
  <c r="I49" i="26"/>
  <c r="I22" i="26"/>
  <c r="I150" i="26"/>
  <c r="I142" i="26"/>
  <c r="I134" i="26"/>
  <c r="I114" i="26"/>
  <c r="I85" i="26"/>
  <c r="I34" i="26"/>
  <c r="I170" i="26"/>
  <c r="I162" i="26"/>
  <c r="I61" i="26"/>
  <c r="I14" i="26"/>
  <c r="I6" i="26"/>
  <c r="I175" i="26"/>
  <c r="I171" i="26"/>
  <c r="I163" i="26"/>
  <c r="I159" i="26"/>
  <c r="I155" i="26"/>
  <c r="I151" i="26"/>
  <c r="I147" i="26"/>
  <c r="I143" i="26"/>
  <c r="I139" i="26"/>
  <c r="I135" i="26"/>
  <c r="I131" i="26"/>
  <c r="I127" i="26"/>
  <c r="I123" i="26"/>
  <c r="I119" i="26"/>
  <c r="I115" i="26"/>
  <c r="I111" i="26"/>
  <c r="I107" i="26"/>
  <c r="I103" i="26"/>
  <c r="I98" i="26"/>
  <c r="I94" i="26"/>
  <c r="I86" i="26"/>
  <c r="I82" i="26"/>
  <c r="I78" i="26"/>
  <c r="I74" i="26"/>
  <c r="I70" i="26"/>
  <c r="I66" i="26"/>
  <c r="I62" i="26"/>
  <c r="I58" i="26"/>
  <c r="I54" i="26"/>
  <c r="I50" i="26"/>
  <c r="I46" i="26"/>
  <c r="I42" i="26"/>
  <c r="I39" i="26"/>
  <c r="I102" i="26"/>
  <c r="I35" i="26"/>
  <c r="I31" i="26"/>
  <c r="I27" i="26"/>
  <c r="I23" i="26"/>
  <c r="I19" i="26"/>
  <c r="I15" i="26"/>
  <c r="I12" i="26"/>
  <c r="I11" i="26"/>
  <c r="I7" i="26"/>
  <c r="I172" i="26"/>
  <c r="I168" i="26"/>
  <c r="I160" i="26"/>
  <c r="I152" i="26"/>
  <c r="I140" i="26"/>
  <c r="I124" i="26"/>
  <c r="I120" i="26"/>
  <c r="I112" i="26"/>
  <c r="I104" i="26"/>
  <c r="I95" i="26"/>
  <c r="I91" i="26"/>
  <c r="I87" i="26"/>
  <c r="I75" i="26"/>
  <c r="I63" i="26"/>
  <c r="I55" i="26"/>
  <c r="I47" i="26"/>
  <c r="I28" i="26"/>
  <c r="I176" i="26"/>
  <c r="I164" i="26"/>
  <c r="I148" i="26"/>
  <c r="I144" i="26"/>
  <c r="I136" i="26"/>
  <c r="I132" i="26"/>
  <c r="I116" i="26"/>
  <c r="I108" i="26"/>
  <c r="I99" i="26"/>
  <c r="I83" i="26"/>
  <c r="I79" i="26"/>
  <c r="I71" i="26"/>
  <c r="I67" i="26"/>
  <c r="I59" i="26"/>
  <c r="I51" i="26"/>
  <c r="I43" i="26"/>
  <c r="I36" i="26"/>
  <c r="I32" i="26"/>
  <c r="I24" i="26"/>
  <c r="I20" i="26"/>
  <c r="I16" i="26"/>
  <c r="I8" i="26"/>
  <c r="I4" i="26"/>
  <c r="I177" i="26"/>
  <c r="I173" i="26"/>
  <c r="I169" i="26"/>
  <c r="I166" i="26"/>
  <c r="I165" i="26"/>
  <c r="I161" i="26"/>
  <c r="I158" i="26"/>
  <c r="I157" i="26"/>
  <c r="I153" i="26"/>
  <c r="I149" i="26"/>
  <c r="I145" i="26"/>
  <c r="I141" i="26"/>
  <c r="I137" i="26"/>
  <c r="I133" i="26"/>
  <c r="I130" i="26"/>
  <c r="I129" i="26"/>
  <c r="I125" i="26"/>
  <c r="I121" i="26"/>
  <c r="I117" i="26"/>
  <c r="I113" i="26"/>
  <c r="I109" i="26"/>
  <c r="I105" i="26"/>
  <c r="I101" i="26"/>
  <c r="I100" i="26"/>
  <c r="I96" i="26"/>
  <c r="I93" i="26"/>
  <c r="I92" i="26"/>
  <c r="I88" i="26"/>
  <c r="I84" i="26"/>
  <c r="I80" i="26"/>
  <c r="I76" i="26"/>
  <c r="I72" i="26"/>
  <c r="I68" i="26"/>
  <c r="I65" i="26"/>
  <c r="I64" i="26"/>
  <c r="I60" i="26"/>
  <c r="I56" i="26"/>
  <c r="I53" i="26"/>
  <c r="I52" i="26"/>
  <c r="I48" i="26"/>
  <c r="I45" i="26"/>
  <c r="I44" i="26"/>
  <c r="I40" i="26"/>
  <c r="I38" i="26"/>
  <c r="I37" i="26"/>
  <c r="I33" i="26"/>
  <c r="I30" i="26"/>
  <c r="I29" i="26"/>
  <c r="I25" i="26"/>
  <c r="I21" i="26"/>
  <c r="I18" i="26"/>
  <c r="I17" i="26"/>
  <c r="I9" i="26"/>
  <c r="I5" i="26"/>
  <c r="I154" i="26"/>
  <c r="I138" i="26"/>
  <c r="I122" i="26"/>
  <c r="I106" i="26"/>
  <c r="I89" i="26"/>
  <c r="I73" i="26"/>
  <c r="I57" i="26"/>
  <c r="I41" i="26"/>
  <c r="I26" i="26"/>
  <c r="I10" i="26"/>
  <c r="H3" i="28" l="1"/>
  <c r="J3" i="28" s="1"/>
  <c r="H30" i="28"/>
  <c r="J30" i="28" s="1"/>
  <c r="H10" i="28"/>
  <c r="J10" i="28" s="1"/>
  <c r="H18" i="28"/>
  <c r="J18" i="28" s="1"/>
  <c r="H7" i="28"/>
  <c r="J7" i="28" s="1"/>
  <c r="H32" i="28"/>
  <c r="J32" i="28" s="1"/>
  <c r="H14" i="28"/>
  <c r="J14" i="28" s="1"/>
  <c r="H19" i="28"/>
  <c r="J19" i="28" s="1"/>
  <c r="H26" i="28"/>
  <c r="J26" i="28" s="1"/>
  <c r="H28" i="28"/>
  <c r="J28" i="28" s="1"/>
  <c r="H24" i="28"/>
  <c r="J24" i="28" s="1"/>
  <c r="H13" i="28"/>
  <c r="J13" i="28" s="1"/>
  <c r="I8" i="28"/>
  <c r="K8" i="28" s="1"/>
  <c r="L8" i="28" s="1"/>
  <c r="H8" i="28"/>
  <c r="J8" i="28" s="1"/>
  <c r="H17" i="28"/>
  <c r="J17" i="28" s="1"/>
  <c r="H31" i="28"/>
  <c r="J31" i="28" s="1"/>
  <c r="H22" i="28"/>
  <c r="J22" i="28" s="1"/>
  <c r="H6" i="28"/>
  <c r="J6" i="28" s="1"/>
  <c r="H29" i="28"/>
  <c r="J29" i="28" s="1"/>
  <c r="H12" i="28"/>
  <c r="J12" i="28" s="1"/>
  <c r="I24" i="28"/>
  <c r="K24" i="28" s="1"/>
  <c r="L24" i="28" s="1"/>
  <c r="I11" i="28"/>
  <c r="K11" i="28" s="1"/>
  <c r="L11" i="28" s="1"/>
  <c r="I29" i="28"/>
  <c r="K29" i="28" s="1"/>
  <c r="L29" i="28" s="1"/>
  <c r="I15" i="28"/>
  <c r="K15" i="28" s="1"/>
  <c r="L15" i="28" s="1"/>
  <c r="I32" i="28"/>
  <c r="K32" i="28" s="1"/>
  <c r="L32" i="28" s="1"/>
  <c r="H23" i="28"/>
  <c r="J23" i="28" s="1"/>
  <c r="H33" i="28"/>
  <c r="J33" i="28" s="1"/>
  <c r="I23" i="28"/>
  <c r="K23" i="28" s="1"/>
  <c r="L23" i="28" s="1"/>
  <c r="I12" i="28"/>
  <c r="K12" i="28" s="1"/>
  <c r="L12" i="28" s="1"/>
  <c r="I31" i="28"/>
  <c r="K31" i="28" s="1"/>
  <c r="L31" i="28" s="1"/>
  <c r="H11" i="28"/>
  <c r="J11" i="28" s="1"/>
  <c r="H25" i="28"/>
  <c r="J25" i="28" s="1"/>
  <c r="H16" i="28"/>
  <c r="J16" i="28" s="1"/>
  <c r="H5" i="28"/>
  <c r="J5" i="28" s="1"/>
  <c r="H21" i="28"/>
  <c r="J21" i="28" s="1"/>
  <c r="I7" i="28"/>
  <c r="K7" i="28" s="1"/>
  <c r="L7" i="28" s="1"/>
  <c r="I27" i="28"/>
  <c r="K27" i="28" s="1"/>
  <c r="L27" i="28" s="1"/>
  <c r="I28" i="28"/>
  <c r="K28" i="28" s="1"/>
  <c r="L28" i="28" s="1"/>
  <c r="H15" i="28"/>
  <c r="J15" i="28" s="1"/>
  <c r="H4" i="28"/>
  <c r="J4" i="28" s="1"/>
  <c r="H20" i="28"/>
  <c r="J20" i="28" s="1"/>
  <c r="H9" i="28"/>
  <c r="J9" i="28" s="1"/>
  <c r="I5" i="28"/>
  <c r="K5" i="28" s="1"/>
  <c r="L5" i="28" s="1"/>
  <c r="I9" i="28"/>
  <c r="K9" i="28" s="1"/>
  <c r="L9" i="28" s="1"/>
  <c r="I13" i="28"/>
  <c r="K13" i="28" s="1"/>
  <c r="L13" i="28" s="1"/>
  <c r="I17" i="28"/>
  <c r="K17" i="28" s="1"/>
  <c r="L17" i="28" s="1"/>
  <c r="I21" i="28"/>
  <c r="K21" i="28" s="1"/>
  <c r="L21" i="28" s="1"/>
  <c r="I25" i="28"/>
  <c r="K25" i="28" s="1"/>
  <c r="L25" i="28" s="1"/>
  <c r="I6" i="28"/>
  <c r="K6" i="28" s="1"/>
  <c r="L6" i="28" s="1"/>
  <c r="I10" i="28"/>
  <c r="K10" i="28" s="1"/>
  <c r="L10" i="28" s="1"/>
  <c r="I14" i="28"/>
  <c r="K14" i="28" s="1"/>
  <c r="L14" i="28" s="1"/>
  <c r="I18" i="28"/>
  <c r="K18" i="28" s="1"/>
  <c r="L18" i="28" s="1"/>
  <c r="I22" i="28"/>
  <c r="K22" i="28" s="1"/>
  <c r="L22" i="28" s="1"/>
  <c r="I26" i="28"/>
  <c r="K26" i="28" s="1"/>
  <c r="L26" i="28" s="1"/>
  <c r="I30" i="28"/>
  <c r="K30" i="28" s="1"/>
  <c r="L30" i="28" s="1"/>
  <c r="I3" i="28"/>
  <c r="K3" i="28" s="1"/>
  <c r="L3" i="28" s="1"/>
  <c r="I19" i="28"/>
  <c r="K19" i="28" s="1"/>
  <c r="L19" i="28" s="1"/>
  <c r="I4" i="28"/>
  <c r="K4" i="28" s="1"/>
  <c r="L4" i="28" s="1"/>
  <c r="I20" i="28"/>
  <c r="K20" i="28" s="1"/>
  <c r="L20" i="28" s="1"/>
  <c r="I33" i="28"/>
  <c r="K33" i="28" s="1"/>
  <c r="L33" i="28" s="1"/>
  <c r="G4" i="25"/>
  <c r="H4" i="25"/>
  <c r="I4" i="25"/>
  <c r="J4" i="25"/>
  <c r="G5" i="25"/>
  <c r="H5" i="25"/>
  <c r="I5" i="25"/>
  <c r="J5" i="25"/>
  <c r="G6" i="25"/>
  <c r="H6" i="25"/>
  <c r="I6" i="25"/>
  <c r="J6" i="25"/>
  <c r="G7" i="25"/>
  <c r="H7" i="25"/>
  <c r="I7" i="25"/>
  <c r="J7" i="25"/>
  <c r="G8" i="25"/>
  <c r="H8" i="25"/>
  <c r="I8" i="25"/>
  <c r="J8" i="25"/>
  <c r="G9" i="25"/>
  <c r="H9" i="25"/>
  <c r="I9" i="25"/>
  <c r="J9" i="25"/>
  <c r="G10" i="25"/>
  <c r="H10" i="25"/>
  <c r="I10" i="25"/>
  <c r="J10" i="25"/>
  <c r="G11" i="25"/>
  <c r="H11" i="25"/>
  <c r="I11" i="25"/>
  <c r="J11" i="25"/>
  <c r="G12" i="25"/>
  <c r="H12" i="25"/>
  <c r="I12" i="25"/>
  <c r="J12" i="25"/>
  <c r="G13" i="25"/>
  <c r="H13" i="25"/>
  <c r="I13" i="25"/>
  <c r="J13" i="25"/>
  <c r="G14" i="25"/>
  <c r="H14" i="25"/>
  <c r="I14" i="25"/>
  <c r="J14" i="25"/>
  <c r="G15" i="25"/>
  <c r="H15" i="25"/>
  <c r="I15" i="25"/>
  <c r="J15" i="25"/>
  <c r="G16" i="25"/>
  <c r="H16" i="25"/>
  <c r="I16" i="25"/>
  <c r="J16" i="25"/>
  <c r="G17" i="25"/>
  <c r="H17" i="25"/>
  <c r="I17" i="25"/>
  <c r="J17" i="25"/>
  <c r="G18" i="25"/>
  <c r="H18" i="25"/>
  <c r="I18" i="25"/>
  <c r="J18" i="25"/>
  <c r="G19" i="25"/>
  <c r="H19" i="25"/>
  <c r="I19" i="25"/>
  <c r="J19" i="25"/>
  <c r="G20" i="25"/>
  <c r="H20" i="25"/>
  <c r="I20" i="25"/>
  <c r="J20" i="25"/>
  <c r="G21" i="25"/>
  <c r="H21" i="25"/>
  <c r="I21" i="25"/>
  <c r="J21" i="25"/>
  <c r="G22" i="25"/>
  <c r="H22" i="25"/>
  <c r="I22" i="25"/>
  <c r="J22" i="25"/>
  <c r="G23" i="25"/>
  <c r="H23" i="25"/>
  <c r="I23" i="25"/>
  <c r="J23" i="25"/>
  <c r="G24" i="25"/>
  <c r="H24" i="25"/>
  <c r="I24" i="25"/>
  <c r="J24" i="25"/>
  <c r="G25" i="25"/>
  <c r="H25" i="25"/>
  <c r="I25" i="25"/>
  <c r="J25" i="25"/>
  <c r="G26" i="25"/>
  <c r="H26" i="25"/>
  <c r="I26" i="25"/>
  <c r="J26" i="25"/>
  <c r="G27" i="25"/>
  <c r="H27" i="25"/>
  <c r="I27" i="25"/>
  <c r="J27" i="25"/>
  <c r="G28" i="25"/>
  <c r="H28" i="25"/>
  <c r="I28" i="25"/>
  <c r="J28" i="25"/>
  <c r="G29" i="25"/>
  <c r="H29" i="25"/>
  <c r="I29" i="25"/>
  <c r="J29" i="25"/>
  <c r="G30" i="25"/>
  <c r="H30" i="25"/>
  <c r="I30" i="25"/>
  <c r="J30" i="25"/>
  <c r="G31" i="25"/>
  <c r="H31" i="25"/>
  <c r="I31" i="25"/>
  <c r="J31" i="25"/>
  <c r="G32" i="25"/>
  <c r="H32" i="25"/>
  <c r="I32" i="25"/>
  <c r="J32" i="25"/>
  <c r="G33" i="25"/>
  <c r="H33" i="25"/>
  <c r="I33" i="25"/>
  <c r="J33" i="25"/>
  <c r="G34" i="25"/>
  <c r="H34" i="25"/>
  <c r="I34" i="25"/>
  <c r="J34" i="25"/>
  <c r="G35" i="25"/>
  <c r="H35" i="25"/>
  <c r="I35" i="25"/>
  <c r="J35" i="25"/>
  <c r="G36" i="25"/>
  <c r="H36" i="25"/>
  <c r="I36" i="25"/>
  <c r="J36" i="25"/>
  <c r="G37" i="25"/>
  <c r="H37" i="25"/>
  <c r="I37" i="25"/>
  <c r="J37" i="25"/>
  <c r="G38" i="25"/>
  <c r="H38" i="25"/>
  <c r="I38" i="25"/>
  <c r="J38" i="25"/>
  <c r="G102" i="25"/>
  <c r="H102" i="25"/>
  <c r="I102" i="25"/>
  <c r="J102" i="25"/>
  <c r="G39" i="25"/>
  <c r="H39" i="25"/>
  <c r="I39" i="25"/>
  <c r="J39" i="25"/>
  <c r="G40" i="25"/>
  <c r="H40" i="25"/>
  <c r="I40" i="25"/>
  <c r="J40" i="25"/>
  <c r="G41" i="25"/>
  <c r="H41" i="25"/>
  <c r="I41" i="25"/>
  <c r="J41" i="25"/>
  <c r="G42" i="25"/>
  <c r="H42" i="25"/>
  <c r="I42" i="25"/>
  <c r="J42" i="25"/>
  <c r="G43" i="25"/>
  <c r="H43" i="25"/>
  <c r="I43" i="25"/>
  <c r="J43" i="25"/>
  <c r="G44" i="25"/>
  <c r="H44" i="25"/>
  <c r="I44" i="25"/>
  <c r="J44" i="25"/>
  <c r="G45" i="25"/>
  <c r="H45" i="25"/>
  <c r="I45" i="25"/>
  <c r="J45" i="25"/>
  <c r="G46" i="25"/>
  <c r="H46" i="25"/>
  <c r="I46" i="25"/>
  <c r="J46" i="25"/>
  <c r="G47" i="25"/>
  <c r="H47" i="25"/>
  <c r="I47" i="25"/>
  <c r="J47" i="25"/>
  <c r="G48" i="25"/>
  <c r="H48" i="25"/>
  <c r="I48" i="25"/>
  <c r="J48" i="25"/>
  <c r="G49" i="25"/>
  <c r="H49" i="25"/>
  <c r="I49" i="25"/>
  <c r="J49" i="25"/>
  <c r="G50" i="25"/>
  <c r="H50" i="25"/>
  <c r="I50" i="25"/>
  <c r="J50" i="25"/>
  <c r="G51" i="25"/>
  <c r="H51" i="25"/>
  <c r="I51" i="25"/>
  <c r="J51" i="25"/>
  <c r="G52" i="25"/>
  <c r="H52" i="25"/>
  <c r="I52" i="25"/>
  <c r="J52" i="25"/>
  <c r="G53" i="25"/>
  <c r="H53" i="25"/>
  <c r="I53" i="25"/>
  <c r="J53" i="25"/>
  <c r="G54" i="25"/>
  <c r="H54" i="25"/>
  <c r="I54" i="25"/>
  <c r="J54" i="25"/>
  <c r="G55" i="25"/>
  <c r="H55" i="25"/>
  <c r="I55" i="25"/>
  <c r="J55" i="25"/>
  <c r="G56" i="25"/>
  <c r="H56" i="25"/>
  <c r="I56" i="25"/>
  <c r="J56" i="25"/>
  <c r="G57" i="25"/>
  <c r="H57" i="25"/>
  <c r="I57" i="25"/>
  <c r="J57" i="25"/>
  <c r="G58" i="25"/>
  <c r="H58" i="25"/>
  <c r="I58" i="25"/>
  <c r="J58" i="25"/>
  <c r="G59" i="25"/>
  <c r="H59" i="25"/>
  <c r="I59" i="25"/>
  <c r="J59" i="25"/>
  <c r="G60" i="25"/>
  <c r="H60" i="25"/>
  <c r="I60" i="25"/>
  <c r="J60" i="25"/>
  <c r="G61" i="25"/>
  <c r="H61" i="25"/>
  <c r="I61" i="25"/>
  <c r="J61" i="25"/>
  <c r="G62" i="25"/>
  <c r="H62" i="25"/>
  <c r="I62" i="25"/>
  <c r="J62" i="25"/>
  <c r="G63" i="25"/>
  <c r="H63" i="25"/>
  <c r="I63" i="25"/>
  <c r="J63" i="25"/>
  <c r="G64" i="25"/>
  <c r="H64" i="25"/>
  <c r="I64" i="25"/>
  <c r="J64" i="25"/>
  <c r="G65" i="25"/>
  <c r="H65" i="25"/>
  <c r="I65" i="25"/>
  <c r="J65" i="25"/>
  <c r="G66" i="25"/>
  <c r="H66" i="25"/>
  <c r="I66" i="25"/>
  <c r="J66" i="25"/>
  <c r="G67" i="25"/>
  <c r="H67" i="25"/>
  <c r="I67" i="25"/>
  <c r="J67" i="25"/>
  <c r="G68" i="25"/>
  <c r="H68" i="25"/>
  <c r="I68" i="25"/>
  <c r="J68" i="25"/>
  <c r="G69" i="25"/>
  <c r="H69" i="25"/>
  <c r="I69" i="25"/>
  <c r="J69" i="25"/>
  <c r="G70" i="25"/>
  <c r="H70" i="25"/>
  <c r="I70" i="25"/>
  <c r="J70" i="25"/>
  <c r="G71" i="25"/>
  <c r="H71" i="25"/>
  <c r="I71" i="25"/>
  <c r="J71" i="25"/>
  <c r="G72" i="25"/>
  <c r="H72" i="25"/>
  <c r="I72" i="25"/>
  <c r="J72" i="25"/>
  <c r="G73" i="25"/>
  <c r="H73" i="25"/>
  <c r="I73" i="25"/>
  <c r="J73" i="25"/>
  <c r="G74" i="25"/>
  <c r="H74" i="25"/>
  <c r="I74" i="25"/>
  <c r="J74" i="25"/>
  <c r="G75" i="25"/>
  <c r="H75" i="25"/>
  <c r="I75" i="25"/>
  <c r="J75" i="25"/>
  <c r="G76" i="25"/>
  <c r="H76" i="25"/>
  <c r="I76" i="25"/>
  <c r="J76" i="25"/>
  <c r="G77" i="25"/>
  <c r="H77" i="25"/>
  <c r="I77" i="25"/>
  <c r="J77" i="25"/>
  <c r="G78" i="25"/>
  <c r="H78" i="25"/>
  <c r="I78" i="25"/>
  <c r="J78" i="25"/>
  <c r="G79" i="25"/>
  <c r="H79" i="25"/>
  <c r="I79" i="25"/>
  <c r="J79" i="25"/>
  <c r="G80" i="25"/>
  <c r="H80" i="25"/>
  <c r="I80" i="25"/>
  <c r="J80" i="25"/>
  <c r="G81" i="25"/>
  <c r="H81" i="25"/>
  <c r="I81" i="25"/>
  <c r="J81" i="25"/>
  <c r="G82" i="25"/>
  <c r="H82" i="25"/>
  <c r="I82" i="25"/>
  <c r="J82" i="25"/>
  <c r="G83" i="25"/>
  <c r="H83" i="25"/>
  <c r="I83" i="25"/>
  <c r="J83" i="25"/>
  <c r="G84" i="25"/>
  <c r="H84" i="25"/>
  <c r="I84" i="25"/>
  <c r="J84" i="25"/>
  <c r="G85" i="25"/>
  <c r="H85" i="25"/>
  <c r="I85" i="25"/>
  <c r="J85" i="25"/>
  <c r="G86" i="25"/>
  <c r="H86" i="25"/>
  <c r="I86" i="25"/>
  <c r="J86" i="25"/>
  <c r="G87" i="25"/>
  <c r="H87" i="25"/>
  <c r="I87" i="25"/>
  <c r="J87" i="25"/>
  <c r="G88" i="25"/>
  <c r="H88" i="25"/>
  <c r="I88" i="25"/>
  <c r="J88" i="25"/>
  <c r="G89" i="25"/>
  <c r="H89" i="25"/>
  <c r="I89" i="25"/>
  <c r="J89" i="25"/>
  <c r="G90" i="25"/>
  <c r="H90" i="25"/>
  <c r="I90" i="25"/>
  <c r="J90" i="25"/>
  <c r="G91" i="25"/>
  <c r="H91" i="25"/>
  <c r="I91" i="25"/>
  <c r="J91" i="25"/>
  <c r="G92" i="25"/>
  <c r="H92" i="25"/>
  <c r="I92" i="25"/>
  <c r="J92" i="25"/>
  <c r="G93" i="25"/>
  <c r="H93" i="25"/>
  <c r="I93" i="25"/>
  <c r="J93" i="25"/>
  <c r="G94" i="25"/>
  <c r="H94" i="25"/>
  <c r="I94" i="25"/>
  <c r="J94" i="25"/>
  <c r="G95" i="25"/>
  <c r="H95" i="25"/>
  <c r="I95" i="25"/>
  <c r="J95" i="25"/>
  <c r="G96" i="25"/>
  <c r="H96" i="25"/>
  <c r="I96" i="25"/>
  <c r="J96" i="25"/>
  <c r="G97" i="25"/>
  <c r="H97" i="25"/>
  <c r="I97" i="25"/>
  <c r="J97" i="25"/>
  <c r="G98" i="25"/>
  <c r="H98" i="25"/>
  <c r="I98" i="25"/>
  <c r="J98" i="25"/>
  <c r="G99" i="25"/>
  <c r="H99" i="25"/>
  <c r="I99" i="25"/>
  <c r="J99" i="25"/>
  <c r="G100" i="25"/>
  <c r="H100" i="25"/>
  <c r="I100" i="25"/>
  <c r="J100" i="25"/>
  <c r="G101" i="25"/>
  <c r="H101" i="25"/>
  <c r="I101" i="25"/>
  <c r="J101" i="25"/>
  <c r="G103" i="25"/>
  <c r="H103" i="25"/>
  <c r="I103" i="25"/>
  <c r="J103" i="25"/>
  <c r="G104" i="25"/>
  <c r="H104" i="25"/>
  <c r="I104" i="25"/>
  <c r="J104" i="25"/>
  <c r="G105" i="25"/>
  <c r="H105" i="25"/>
  <c r="I105" i="25"/>
  <c r="J105" i="25"/>
  <c r="G106" i="25"/>
  <c r="H106" i="25"/>
  <c r="I106" i="25"/>
  <c r="J106" i="25"/>
  <c r="G107" i="25"/>
  <c r="H107" i="25"/>
  <c r="I107" i="25"/>
  <c r="J107" i="25"/>
  <c r="G108" i="25"/>
  <c r="H108" i="25"/>
  <c r="I108" i="25"/>
  <c r="J108" i="25"/>
  <c r="G109" i="25"/>
  <c r="H109" i="25"/>
  <c r="I109" i="25"/>
  <c r="J109" i="25"/>
  <c r="G110" i="25"/>
  <c r="H110" i="25"/>
  <c r="I110" i="25"/>
  <c r="J110" i="25"/>
  <c r="G111" i="25"/>
  <c r="H111" i="25"/>
  <c r="I111" i="25"/>
  <c r="J111" i="25"/>
  <c r="G112" i="25"/>
  <c r="H112" i="25"/>
  <c r="I112" i="25"/>
  <c r="J112" i="25"/>
  <c r="G113" i="25"/>
  <c r="H113" i="25"/>
  <c r="I113" i="25"/>
  <c r="J113" i="25"/>
  <c r="G114" i="25"/>
  <c r="H114" i="25"/>
  <c r="I114" i="25"/>
  <c r="J114" i="25"/>
  <c r="G115" i="25"/>
  <c r="H115" i="25"/>
  <c r="I115" i="25"/>
  <c r="J115" i="25"/>
  <c r="G116" i="25"/>
  <c r="H116" i="25"/>
  <c r="I116" i="25"/>
  <c r="J116" i="25"/>
  <c r="G117" i="25"/>
  <c r="H117" i="25"/>
  <c r="I117" i="25"/>
  <c r="J117" i="25"/>
  <c r="G118" i="25"/>
  <c r="H118" i="25"/>
  <c r="I118" i="25"/>
  <c r="J118" i="25"/>
  <c r="G119" i="25"/>
  <c r="H119" i="25"/>
  <c r="I119" i="25"/>
  <c r="J119" i="25"/>
  <c r="G120" i="25"/>
  <c r="H120" i="25"/>
  <c r="I120" i="25"/>
  <c r="J120" i="25"/>
  <c r="G121" i="25"/>
  <c r="H121" i="25"/>
  <c r="I121" i="25"/>
  <c r="J121" i="25"/>
  <c r="G122" i="25"/>
  <c r="H122" i="25"/>
  <c r="I122" i="25"/>
  <c r="J122" i="25"/>
  <c r="G123" i="25"/>
  <c r="H123" i="25"/>
  <c r="I123" i="25"/>
  <c r="J123" i="25"/>
  <c r="G124" i="25"/>
  <c r="H124" i="25"/>
  <c r="I124" i="25"/>
  <c r="J124" i="25"/>
  <c r="G125" i="25"/>
  <c r="H125" i="25"/>
  <c r="I125" i="25"/>
  <c r="J125" i="25"/>
  <c r="G126" i="25"/>
  <c r="H126" i="25"/>
  <c r="I126" i="25"/>
  <c r="J126" i="25"/>
  <c r="G127" i="25"/>
  <c r="H127" i="25"/>
  <c r="I127" i="25"/>
  <c r="J127" i="25"/>
  <c r="G128" i="25"/>
  <c r="H128" i="25"/>
  <c r="I128" i="25"/>
  <c r="J128" i="25"/>
  <c r="G129" i="25"/>
  <c r="H129" i="25"/>
  <c r="I129" i="25"/>
  <c r="J129" i="25"/>
  <c r="G130" i="25"/>
  <c r="H130" i="25"/>
  <c r="I130" i="25"/>
  <c r="J130" i="25"/>
  <c r="G131" i="25"/>
  <c r="H131" i="25"/>
  <c r="I131" i="25"/>
  <c r="J131" i="25"/>
  <c r="G132" i="25"/>
  <c r="H132" i="25"/>
  <c r="I132" i="25"/>
  <c r="J132" i="25"/>
  <c r="G133" i="25"/>
  <c r="H133" i="25"/>
  <c r="I133" i="25"/>
  <c r="J133" i="25"/>
  <c r="G134" i="25"/>
  <c r="H134" i="25"/>
  <c r="I134" i="25"/>
  <c r="J134" i="25"/>
  <c r="G135" i="25"/>
  <c r="H135" i="25"/>
  <c r="I135" i="25"/>
  <c r="J135" i="25"/>
  <c r="G136" i="25"/>
  <c r="H136" i="25"/>
  <c r="I136" i="25"/>
  <c r="J136" i="25"/>
  <c r="G137" i="25"/>
  <c r="H137" i="25"/>
  <c r="I137" i="25"/>
  <c r="J137" i="25"/>
  <c r="G138" i="25"/>
  <c r="H138" i="25"/>
  <c r="I138" i="25"/>
  <c r="J138" i="25"/>
  <c r="G139" i="25"/>
  <c r="H139" i="25"/>
  <c r="I139" i="25"/>
  <c r="J139" i="25"/>
  <c r="G140" i="25"/>
  <c r="H140" i="25"/>
  <c r="I140" i="25"/>
  <c r="J140" i="25"/>
  <c r="G141" i="25"/>
  <c r="H141" i="25"/>
  <c r="I141" i="25"/>
  <c r="J141" i="25"/>
  <c r="G142" i="25"/>
  <c r="H142" i="25"/>
  <c r="I142" i="25"/>
  <c r="J142" i="25"/>
  <c r="G143" i="25"/>
  <c r="H143" i="25"/>
  <c r="I143" i="25"/>
  <c r="J143" i="25"/>
  <c r="G144" i="25"/>
  <c r="H144" i="25"/>
  <c r="I144" i="25"/>
  <c r="J144" i="25"/>
  <c r="G145" i="25"/>
  <c r="H145" i="25"/>
  <c r="I145" i="25"/>
  <c r="J145" i="25"/>
  <c r="G146" i="25"/>
  <c r="H146" i="25"/>
  <c r="I146" i="25"/>
  <c r="J146" i="25"/>
  <c r="G147" i="25"/>
  <c r="H147" i="25"/>
  <c r="I147" i="25"/>
  <c r="J147" i="25"/>
  <c r="G148" i="25"/>
  <c r="H148" i="25"/>
  <c r="I148" i="25"/>
  <c r="J148" i="25"/>
  <c r="G149" i="25"/>
  <c r="H149" i="25"/>
  <c r="I149" i="25"/>
  <c r="J149" i="25"/>
  <c r="G150" i="25"/>
  <c r="H150" i="25"/>
  <c r="I150" i="25"/>
  <c r="J150" i="25"/>
  <c r="G151" i="25"/>
  <c r="H151" i="25"/>
  <c r="I151" i="25"/>
  <c r="J151" i="25"/>
  <c r="G152" i="25"/>
  <c r="H152" i="25"/>
  <c r="I152" i="25"/>
  <c r="J152" i="25"/>
  <c r="G153" i="25"/>
  <c r="H153" i="25"/>
  <c r="I153" i="25"/>
  <c r="J153" i="25"/>
  <c r="G154" i="25"/>
  <c r="H154" i="25"/>
  <c r="I154" i="25"/>
  <c r="J154" i="25"/>
  <c r="G155" i="25"/>
  <c r="H155" i="25"/>
  <c r="I155" i="25"/>
  <c r="J155" i="25"/>
  <c r="G156" i="25"/>
  <c r="H156" i="25"/>
  <c r="I156" i="25"/>
  <c r="J156" i="25"/>
  <c r="G157" i="25"/>
  <c r="H157" i="25"/>
  <c r="I157" i="25"/>
  <c r="J157" i="25"/>
  <c r="G158" i="25"/>
  <c r="H158" i="25"/>
  <c r="I158" i="25"/>
  <c r="J158" i="25"/>
  <c r="G159" i="25"/>
  <c r="H159" i="25"/>
  <c r="I159" i="25"/>
  <c r="J159" i="25"/>
  <c r="G160" i="25"/>
  <c r="H160" i="25"/>
  <c r="I160" i="25"/>
  <c r="J160" i="25"/>
  <c r="G161" i="25"/>
  <c r="H161" i="25"/>
  <c r="I161" i="25"/>
  <c r="J161" i="25"/>
  <c r="G162" i="25"/>
  <c r="H162" i="25"/>
  <c r="I162" i="25"/>
  <c r="J162" i="25"/>
  <c r="G163" i="25"/>
  <c r="H163" i="25"/>
  <c r="I163" i="25"/>
  <c r="J163" i="25"/>
  <c r="G164" i="25"/>
  <c r="H164" i="25"/>
  <c r="I164" i="25"/>
  <c r="J164" i="25"/>
  <c r="G165" i="25"/>
  <c r="H165" i="25"/>
  <c r="I165" i="25"/>
  <c r="J165" i="25"/>
  <c r="G166" i="25"/>
  <c r="H166" i="25"/>
  <c r="I166" i="25"/>
  <c r="J166" i="25"/>
  <c r="G167" i="25"/>
  <c r="H167" i="25"/>
  <c r="I167" i="25"/>
  <c r="J167" i="25"/>
  <c r="G168" i="25"/>
  <c r="H168" i="25"/>
  <c r="I168" i="25"/>
  <c r="J168" i="25"/>
  <c r="G169" i="25"/>
  <c r="H169" i="25"/>
  <c r="I169" i="25"/>
  <c r="J169" i="25"/>
  <c r="G170" i="25"/>
  <c r="H170" i="25"/>
  <c r="I170" i="25"/>
  <c r="J170" i="25"/>
  <c r="G171" i="25"/>
  <c r="H171" i="25"/>
  <c r="I171" i="25"/>
  <c r="J171" i="25"/>
  <c r="G172" i="25"/>
  <c r="H172" i="25"/>
  <c r="I172" i="25"/>
  <c r="J172" i="25"/>
  <c r="G173" i="25"/>
  <c r="H173" i="25"/>
  <c r="I173" i="25"/>
  <c r="J173" i="25"/>
  <c r="G174" i="25"/>
  <c r="H174" i="25"/>
  <c r="I174" i="25"/>
  <c r="J174" i="25"/>
  <c r="G175" i="25"/>
  <c r="H175" i="25"/>
  <c r="I175" i="25"/>
  <c r="J175" i="25"/>
  <c r="G176" i="25"/>
  <c r="H176" i="25"/>
  <c r="I176" i="25"/>
  <c r="J176" i="25"/>
  <c r="G177" i="25"/>
  <c r="H177" i="25"/>
  <c r="I177" i="25"/>
  <c r="J177" i="25"/>
  <c r="H3" i="25"/>
  <c r="I3" i="25"/>
  <c r="J3" i="25"/>
  <c r="Q7" i="25"/>
  <c r="Q8" i="25"/>
  <c r="Q6" i="25"/>
  <c r="AA16" i="25"/>
  <c r="AA17" i="25"/>
  <c r="AA18" i="25"/>
  <c r="AA19" i="25"/>
  <c r="AA20" i="25"/>
  <c r="AA21" i="25"/>
  <c r="AA22" i="25"/>
  <c r="AA23" i="25"/>
  <c r="AA15" i="25"/>
  <c r="Z15" i="25"/>
  <c r="Z16" i="25"/>
  <c r="Z17" i="25"/>
  <c r="Z18" i="25"/>
  <c r="Z19" i="25"/>
  <c r="Z20" i="25"/>
  <c r="Z21" i="25"/>
  <c r="Z22" i="25"/>
  <c r="Z23" i="25"/>
  <c r="Y16" i="25"/>
  <c r="Y17" i="25"/>
  <c r="Y18" i="25"/>
  <c r="Y19" i="25"/>
  <c r="Y20" i="25"/>
  <c r="Y21" i="25"/>
  <c r="Y22" i="25"/>
  <c r="Y23" i="25"/>
  <c r="Y15" i="25"/>
  <c r="AD3" i="25"/>
  <c r="AC3" i="25" s="1"/>
  <c r="AD4" i="25"/>
  <c r="AD5" i="25"/>
  <c r="AD6" i="25"/>
  <c r="AD7" i="25"/>
  <c r="AD8" i="25"/>
  <c r="AD9" i="25"/>
  <c r="AD10" i="25"/>
  <c r="AD11" i="25"/>
  <c r="K3" i="25" l="1"/>
  <c r="L3" i="25" s="1"/>
  <c r="X18" i="25"/>
  <c r="AC6" i="25"/>
  <c r="W18" i="25" s="1"/>
  <c r="X21" i="25"/>
  <c r="AC9" i="25"/>
  <c r="W21" i="25" s="1"/>
  <c r="X15" i="25"/>
  <c r="W15" i="25"/>
  <c r="X20" i="25"/>
  <c r="AC8" i="25"/>
  <c r="W20" i="25" s="1"/>
  <c r="X16" i="25"/>
  <c r="AC4" i="25"/>
  <c r="W16" i="25" s="1"/>
  <c r="X22" i="25"/>
  <c r="AC10" i="25"/>
  <c r="W22" i="25" s="1"/>
  <c r="X17" i="25"/>
  <c r="AC5" i="25"/>
  <c r="W17" i="25" s="1"/>
  <c r="X23" i="25"/>
  <c r="AC11" i="25"/>
  <c r="W23" i="25" s="1"/>
  <c r="X19" i="25"/>
  <c r="AC7" i="25"/>
  <c r="W19" i="25" s="1"/>
  <c r="K168" i="25"/>
  <c r="L168" i="25" s="1"/>
  <c r="K103" i="25"/>
  <c r="L103" i="25" s="1"/>
  <c r="K70" i="25"/>
  <c r="L70" i="25" s="1"/>
  <c r="K102" i="25"/>
  <c r="L102" i="25" s="1"/>
  <c r="K7" i="25"/>
  <c r="L7" i="25" s="1"/>
  <c r="K119" i="25"/>
  <c r="L119" i="25" s="1"/>
  <c r="K54" i="25"/>
  <c r="L54" i="25" s="1"/>
  <c r="K135" i="25"/>
  <c r="L135" i="25" s="1"/>
  <c r="K23" i="25"/>
  <c r="L23" i="25" s="1"/>
  <c r="K151" i="25"/>
  <c r="L151" i="25" s="1"/>
  <c r="K86" i="25"/>
  <c r="L86" i="25" s="1"/>
  <c r="K176" i="25"/>
  <c r="L176" i="25" s="1"/>
  <c r="K172" i="25"/>
  <c r="L172" i="25" s="1"/>
  <c r="K164" i="25"/>
  <c r="L164" i="25" s="1"/>
  <c r="K160" i="25"/>
  <c r="L160" i="25" s="1"/>
  <c r="K155" i="25"/>
  <c r="L155" i="25" s="1"/>
  <c r="K147" i="25"/>
  <c r="L147" i="25" s="1"/>
  <c r="K143" i="25"/>
  <c r="L143" i="25" s="1"/>
  <c r="K139" i="25"/>
  <c r="L139" i="25" s="1"/>
  <c r="K131" i="25"/>
  <c r="L131" i="25" s="1"/>
  <c r="K127" i="25"/>
  <c r="L127" i="25" s="1"/>
  <c r="K123" i="25"/>
  <c r="L123" i="25" s="1"/>
  <c r="K115" i="25"/>
  <c r="L115" i="25" s="1"/>
  <c r="K111" i="25"/>
  <c r="L111" i="25" s="1"/>
  <c r="K107" i="25"/>
  <c r="L107" i="25" s="1"/>
  <c r="K98" i="25"/>
  <c r="L98" i="25" s="1"/>
  <c r="K94" i="25"/>
  <c r="L94" i="25" s="1"/>
  <c r="K90" i="25"/>
  <c r="L90" i="25" s="1"/>
  <c r="K82" i="25"/>
  <c r="L82" i="25" s="1"/>
  <c r="K78" i="25"/>
  <c r="L78" i="25" s="1"/>
  <c r="K74" i="25"/>
  <c r="L74" i="25" s="1"/>
  <c r="K66" i="25"/>
  <c r="L66" i="25" s="1"/>
  <c r="K62" i="25"/>
  <c r="L62" i="25" s="1"/>
  <c r="K58" i="25"/>
  <c r="L58" i="25" s="1"/>
  <c r="K50" i="25"/>
  <c r="L50" i="25" s="1"/>
  <c r="K46" i="25"/>
  <c r="L46" i="25" s="1"/>
  <c r="K42" i="25"/>
  <c r="L42" i="25" s="1"/>
  <c r="K35" i="25"/>
  <c r="L35" i="25" s="1"/>
  <c r="K31" i="25"/>
  <c r="L31" i="25" s="1"/>
  <c r="K27" i="25"/>
  <c r="L27" i="25" s="1"/>
  <c r="K19" i="25"/>
  <c r="L19" i="25" s="1"/>
  <c r="K15" i="25"/>
  <c r="L15" i="25" s="1"/>
  <c r="K11" i="25"/>
  <c r="L11" i="25" s="1"/>
  <c r="K167" i="25"/>
  <c r="L167" i="25" s="1"/>
  <c r="K163" i="25"/>
  <c r="L163" i="25" s="1"/>
  <c r="K150" i="25"/>
  <c r="L150" i="25" s="1"/>
  <c r="K146" i="25"/>
  <c r="L146" i="25" s="1"/>
  <c r="K142" i="25"/>
  <c r="L142" i="25" s="1"/>
  <c r="K138" i="25"/>
  <c r="L138" i="25" s="1"/>
  <c r="K134" i="25"/>
  <c r="L134" i="25" s="1"/>
  <c r="K130" i="25"/>
  <c r="L130" i="25" s="1"/>
  <c r="K126" i="25"/>
  <c r="L126" i="25" s="1"/>
  <c r="K118" i="25"/>
  <c r="L118" i="25" s="1"/>
  <c r="K114" i="25"/>
  <c r="L114" i="25" s="1"/>
  <c r="K106" i="25"/>
  <c r="L106" i="25" s="1"/>
  <c r="K97" i="25"/>
  <c r="L97" i="25" s="1"/>
  <c r="K89" i="25"/>
  <c r="L89" i="25" s="1"/>
  <c r="K81" i="25"/>
  <c r="L81" i="25" s="1"/>
  <c r="K77" i="25"/>
  <c r="L77" i="25" s="1"/>
  <c r="K73" i="25"/>
  <c r="L73" i="25" s="1"/>
  <c r="K69" i="25"/>
  <c r="L69" i="25" s="1"/>
  <c r="K65" i="25"/>
  <c r="L65" i="25" s="1"/>
  <c r="K61" i="25"/>
  <c r="L61" i="25" s="1"/>
  <c r="K57" i="25"/>
  <c r="L57" i="25" s="1"/>
  <c r="K53" i="25"/>
  <c r="L53" i="25" s="1"/>
  <c r="K49" i="25"/>
  <c r="L49" i="25" s="1"/>
  <c r="K45" i="25"/>
  <c r="L45" i="25" s="1"/>
  <c r="K41" i="25"/>
  <c r="L41" i="25" s="1"/>
  <c r="K38" i="25"/>
  <c r="L38" i="25" s="1"/>
  <c r="K34" i="25"/>
  <c r="L34" i="25" s="1"/>
  <c r="K30" i="25"/>
  <c r="L30" i="25" s="1"/>
  <c r="K26" i="25"/>
  <c r="L26" i="25" s="1"/>
  <c r="K22" i="25"/>
  <c r="L22" i="25" s="1"/>
  <c r="K18" i="25"/>
  <c r="L18" i="25" s="1"/>
  <c r="K14" i="25"/>
  <c r="L14" i="25" s="1"/>
  <c r="K10" i="25"/>
  <c r="L10" i="25" s="1"/>
  <c r="K6" i="25"/>
  <c r="L6" i="25" s="1"/>
  <c r="K177" i="25"/>
  <c r="L177" i="25" s="1"/>
  <c r="K174" i="25"/>
  <c r="L174" i="25" s="1"/>
  <c r="K173" i="25"/>
  <c r="L173" i="25" s="1"/>
  <c r="K170" i="25"/>
  <c r="L170" i="25" s="1"/>
  <c r="K169" i="25"/>
  <c r="L169" i="25" s="1"/>
  <c r="K166" i="25"/>
  <c r="L166" i="25" s="1"/>
  <c r="K165" i="25"/>
  <c r="L165" i="25" s="1"/>
  <c r="K162" i="25"/>
  <c r="L162" i="25" s="1"/>
  <c r="K161" i="25"/>
  <c r="L161" i="25" s="1"/>
  <c r="K158" i="25"/>
  <c r="L158" i="25" s="1"/>
  <c r="K157" i="25"/>
  <c r="L157" i="25" s="1"/>
  <c r="K153" i="25"/>
  <c r="L153" i="25" s="1"/>
  <c r="K152" i="25"/>
  <c r="L152" i="25" s="1"/>
  <c r="K149" i="25"/>
  <c r="L149" i="25" s="1"/>
  <c r="K148" i="25"/>
  <c r="L148" i="25" s="1"/>
  <c r="K145" i="25"/>
  <c r="L145" i="25" s="1"/>
  <c r="K144" i="25"/>
  <c r="L144" i="25" s="1"/>
  <c r="K141" i="25"/>
  <c r="L141" i="25" s="1"/>
  <c r="K140" i="25"/>
  <c r="L140" i="25" s="1"/>
  <c r="K137" i="25"/>
  <c r="L137" i="25" s="1"/>
  <c r="K136" i="25"/>
  <c r="L136" i="25" s="1"/>
  <c r="K133" i="25"/>
  <c r="L133" i="25" s="1"/>
  <c r="K132" i="25"/>
  <c r="L132" i="25" s="1"/>
  <c r="K129" i="25"/>
  <c r="L129" i="25" s="1"/>
  <c r="K128" i="25"/>
  <c r="L128" i="25" s="1"/>
  <c r="K125" i="25"/>
  <c r="L125" i="25" s="1"/>
  <c r="K124" i="25"/>
  <c r="L124" i="25" s="1"/>
  <c r="K121" i="25"/>
  <c r="L121" i="25" s="1"/>
  <c r="K120" i="25"/>
  <c r="L120" i="25" s="1"/>
  <c r="K117" i="25"/>
  <c r="L117" i="25" s="1"/>
  <c r="K116" i="25"/>
  <c r="L116" i="25" s="1"/>
  <c r="K113" i="25"/>
  <c r="L113" i="25" s="1"/>
  <c r="K112" i="25"/>
  <c r="L112" i="25" s="1"/>
  <c r="K109" i="25"/>
  <c r="L109" i="25" s="1"/>
  <c r="K108" i="25"/>
  <c r="L108" i="25" s="1"/>
  <c r="K105" i="25"/>
  <c r="L105" i="25" s="1"/>
  <c r="K104" i="25"/>
  <c r="L104" i="25" s="1"/>
  <c r="K100" i="25"/>
  <c r="L100" i="25" s="1"/>
  <c r="K99" i="25"/>
  <c r="L99" i="25" s="1"/>
  <c r="K96" i="25"/>
  <c r="L96" i="25" s="1"/>
  <c r="K95" i="25"/>
  <c r="L95" i="25" s="1"/>
  <c r="K92" i="25"/>
  <c r="L92" i="25" s="1"/>
  <c r="K91" i="25"/>
  <c r="L91" i="25" s="1"/>
  <c r="K88" i="25"/>
  <c r="L88" i="25" s="1"/>
  <c r="K87" i="25"/>
  <c r="L87" i="25" s="1"/>
  <c r="K84" i="25"/>
  <c r="L84" i="25" s="1"/>
  <c r="K175" i="25"/>
  <c r="L175" i="25" s="1"/>
  <c r="K171" i="25"/>
  <c r="L171" i="25" s="1"/>
  <c r="K159" i="25"/>
  <c r="L159" i="25" s="1"/>
  <c r="K154" i="25"/>
  <c r="L154" i="25" s="1"/>
  <c r="K122" i="25"/>
  <c r="L122" i="25" s="1"/>
  <c r="K110" i="25"/>
  <c r="L110" i="25" s="1"/>
  <c r="K101" i="25"/>
  <c r="L101" i="25" s="1"/>
  <c r="K93" i="25"/>
  <c r="L93" i="25" s="1"/>
  <c r="K85" i="25"/>
  <c r="L85" i="25" s="1"/>
  <c r="K83" i="25"/>
  <c r="L83" i="25" s="1"/>
  <c r="K80" i="25"/>
  <c r="L80" i="25" s="1"/>
  <c r="K79" i="25"/>
  <c r="L79" i="25" s="1"/>
  <c r="K76" i="25"/>
  <c r="L76" i="25" s="1"/>
  <c r="K75" i="25"/>
  <c r="L75" i="25" s="1"/>
  <c r="K72" i="25"/>
  <c r="L72" i="25" s="1"/>
  <c r="K71" i="25"/>
  <c r="L71" i="25" s="1"/>
  <c r="K68" i="25"/>
  <c r="L68" i="25" s="1"/>
  <c r="K67" i="25"/>
  <c r="L67" i="25" s="1"/>
  <c r="K64" i="25"/>
  <c r="L64" i="25" s="1"/>
  <c r="K63" i="25"/>
  <c r="L63" i="25" s="1"/>
  <c r="K60" i="25"/>
  <c r="L60" i="25" s="1"/>
  <c r="K59" i="25"/>
  <c r="L59" i="25" s="1"/>
  <c r="K56" i="25"/>
  <c r="L56" i="25" s="1"/>
  <c r="K55" i="25"/>
  <c r="L55" i="25" s="1"/>
  <c r="K52" i="25"/>
  <c r="L52" i="25" s="1"/>
  <c r="K51" i="25"/>
  <c r="L51" i="25" s="1"/>
  <c r="K48" i="25"/>
  <c r="L48" i="25" s="1"/>
  <c r="K47" i="25"/>
  <c r="L47" i="25" s="1"/>
  <c r="K44" i="25"/>
  <c r="L44" i="25" s="1"/>
  <c r="K43" i="25"/>
  <c r="L43" i="25" s="1"/>
  <c r="K40" i="25"/>
  <c r="L40" i="25" s="1"/>
  <c r="K39" i="25"/>
  <c r="L39" i="25" s="1"/>
  <c r="K37" i="25"/>
  <c r="L37" i="25" s="1"/>
  <c r="K36" i="25"/>
  <c r="L36" i="25" s="1"/>
  <c r="K33" i="25"/>
  <c r="L33" i="25" s="1"/>
  <c r="K32" i="25"/>
  <c r="L32" i="25" s="1"/>
  <c r="K29" i="25"/>
  <c r="L29" i="25" s="1"/>
  <c r="K28" i="25"/>
  <c r="L28" i="25" s="1"/>
  <c r="K25" i="25"/>
  <c r="L25" i="25" s="1"/>
  <c r="K24" i="25"/>
  <c r="L24" i="25" s="1"/>
  <c r="K21" i="25"/>
  <c r="L21" i="25" s="1"/>
  <c r="K20" i="25"/>
  <c r="L20" i="25" s="1"/>
  <c r="K17" i="25"/>
  <c r="L17" i="25" s="1"/>
  <c r="K16" i="25"/>
  <c r="L16" i="25" s="1"/>
  <c r="K13" i="25"/>
  <c r="L13" i="25" s="1"/>
  <c r="K12" i="25"/>
  <c r="L12" i="25" s="1"/>
  <c r="K9" i="25"/>
  <c r="L9" i="25" s="1"/>
  <c r="K8" i="25"/>
  <c r="L8" i="25" s="1"/>
  <c r="K5" i="25"/>
  <c r="L5" i="25" s="1"/>
  <c r="K4" i="25"/>
  <c r="L4" i="25" s="1"/>
  <c r="K156" i="25"/>
  <c r="L156" i="25" s="1"/>
  <c r="Z27" i="25"/>
  <c r="Y27" i="25"/>
  <c r="AA27" i="25"/>
  <c r="X27" i="25" l="1"/>
  <c r="W27" i="25"/>
  <c r="Y31" i="25" s="1"/>
  <c r="Y32" i="25" s="1"/>
  <c r="Z31" i="25"/>
  <c r="Z32" i="25" s="1"/>
  <c r="AA31" i="25" l="1"/>
  <c r="AA32" i="25" s="1"/>
  <c r="X31" i="25"/>
  <c r="X32" i="25" s="1"/>
  <c r="E4" i="23" l="1"/>
  <c r="F4" i="23" s="1"/>
  <c r="E5" i="23"/>
  <c r="F5" i="23" s="1"/>
  <c r="E6" i="23"/>
  <c r="F6" i="23" s="1"/>
  <c r="E7" i="23"/>
  <c r="F7" i="23" s="1"/>
  <c r="E8" i="23"/>
  <c r="F8" i="23" s="1"/>
  <c r="E9" i="23"/>
  <c r="F9" i="23" s="1"/>
  <c r="E10" i="23"/>
  <c r="F10" i="23" s="1"/>
  <c r="E11" i="23"/>
  <c r="F11" i="23" s="1"/>
  <c r="E12" i="23"/>
  <c r="F12" i="23" s="1"/>
  <c r="E13" i="23"/>
  <c r="F13" i="23" s="1"/>
  <c r="E14" i="23"/>
  <c r="F14" i="23" s="1"/>
  <c r="E15" i="23"/>
  <c r="F15" i="23" s="1"/>
  <c r="E17" i="23"/>
  <c r="F17" i="23" s="1"/>
  <c r="E18" i="23"/>
  <c r="F18" i="23" s="1"/>
  <c r="E19" i="23"/>
  <c r="F19" i="23" s="1"/>
  <c r="E20" i="23"/>
  <c r="F20" i="23" s="1"/>
  <c r="E21" i="23"/>
  <c r="F21" i="23" s="1"/>
  <c r="E22" i="23"/>
  <c r="F22" i="23" s="1"/>
  <c r="E23" i="23"/>
  <c r="F23" i="23" s="1"/>
  <c r="E24" i="23"/>
  <c r="F24" i="23" s="1"/>
  <c r="E25" i="23"/>
  <c r="F25" i="23" s="1"/>
  <c r="E26" i="23"/>
  <c r="F26" i="23" s="1"/>
  <c r="F27" i="23"/>
  <c r="E28" i="23"/>
  <c r="F28" i="23" s="1"/>
  <c r="E29" i="23"/>
  <c r="F29" i="23" s="1"/>
  <c r="E30" i="23"/>
  <c r="F30" i="23" s="1"/>
  <c r="E31" i="23"/>
  <c r="F31" i="23" s="1"/>
  <c r="E32" i="23"/>
  <c r="F32" i="23" s="1"/>
  <c r="E33" i="23"/>
  <c r="F33" i="23" s="1"/>
  <c r="E34" i="23"/>
  <c r="F34" i="23" s="1"/>
  <c r="E35" i="23"/>
  <c r="F35" i="23" s="1"/>
  <c r="E36" i="23"/>
  <c r="F36" i="23" s="1"/>
  <c r="F37" i="23"/>
  <c r="E38" i="23"/>
  <c r="F38" i="23" s="1"/>
  <c r="E102" i="23"/>
  <c r="F102" i="23" s="1"/>
  <c r="E39" i="23"/>
  <c r="F39" i="23" s="1"/>
  <c r="E40" i="23"/>
  <c r="F40" i="23" s="1"/>
  <c r="E41" i="23"/>
  <c r="F41" i="23" s="1"/>
  <c r="F42" i="23"/>
  <c r="E43" i="23"/>
  <c r="F43" i="23" s="1"/>
  <c r="E44" i="23"/>
  <c r="F44" i="23" s="1"/>
  <c r="E45" i="23"/>
  <c r="F45" i="23" s="1"/>
  <c r="E46" i="23"/>
  <c r="F46" i="23" s="1"/>
  <c r="F47" i="23"/>
  <c r="F48" i="23"/>
  <c r="F49" i="23"/>
  <c r="E50" i="23"/>
  <c r="F50" i="23" s="1"/>
  <c r="F51" i="23"/>
  <c r="E52" i="23"/>
  <c r="F52" i="23" s="1"/>
  <c r="E53" i="23"/>
  <c r="F53" i="23" s="1"/>
  <c r="E54" i="23"/>
  <c r="F54" i="23" s="1"/>
  <c r="E55" i="23"/>
  <c r="F55" i="23" s="1"/>
  <c r="E56" i="23"/>
  <c r="F56" i="23" s="1"/>
  <c r="E57" i="23"/>
  <c r="F57" i="23" s="1"/>
  <c r="E58" i="23"/>
  <c r="F58" i="23" s="1"/>
  <c r="F59" i="23"/>
  <c r="E60" i="23"/>
  <c r="F60" i="23" s="1"/>
  <c r="E61" i="23"/>
  <c r="F61" i="23" s="1"/>
  <c r="E62" i="23"/>
  <c r="F62" i="23" s="1"/>
  <c r="E63" i="23"/>
  <c r="F63" i="23" s="1"/>
  <c r="E64" i="23"/>
  <c r="F64" i="23" s="1"/>
  <c r="E65" i="23"/>
  <c r="F65" i="23" s="1"/>
  <c r="E66" i="23"/>
  <c r="F66" i="23" s="1"/>
  <c r="E67" i="23"/>
  <c r="F67" i="23" s="1"/>
  <c r="E68" i="23"/>
  <c r="F68" i="23" s="1"/>
  <c r="E69" i="23"/>
  <c r="F69" i="23" s="1"/>
  <c r="E70" i="23"/>
  <c r="F70" i="23" s="1"/>
  <c r="E71" i="23"/>
  <c r="F71" i="23" s="1"/>
  <c r="E72" i="23"/>
  <c r="F72" i="23" s="1"/>
  <c r="E73" i="23"/>
  <c r="F73" i="23" s="1"/>
  <c r="F74" i="23"/>
  <c r="F75" i="23"/>
  <c r="E76" i="23"/>
  <c r="F76" i="23" s="1"/>
  <c r="E77" i="23"/>
  <c r="F77" i="23" s="1"/>
  <c r="E78" i="23"/>
  <c r="F78" i="23" s="1"/>
  <c r="E79" i="23"/>
  <c r="F79" i="23" s="1"/>
  <c r="E80" i="23"/>
  <c r="F80" i="23" s="1"/>
  <c r="E81" i="23"/>
  <c r="F81" i="23" s="1"/>
  <c r="E82" i="23"/>
  <c r="F82" i="23" s="1"/>
  <c r="E83" i="23"/>
  <c r="F83" i="23" s="1"/>
  <c r="E84" i="23"/>
  <c r="F84" i="23" s="1"/>
  <c r="E85" i="23"/>
  <c r="F85" i="23" s="1"/>
  <c r="E86" i="23"/>
  <c r="F86" i="23" s="1"/>
  <c r="E87" i="23"/>
  <c r="F87" i="23" s="1"/>
  <c r="E88" i="23"/>
  <c r="F88" i="23" s="1"/>
  <c r="E89" i="23"/>
  <c r="F89" i="23" s="1"/>
  <c r="E90" i="23"/>
  <c r="F90" i="23" s="1"/>
  <c r="E91" i="23"/>
  <c r="F91" i="23" s="1"/>
  <c r="E92" i="23"/>
  <c r="F92" i="23" s="1"/>
  <c r="E93" i="23"/>
  <c r="F93" i="23" s="1"/>
  <c r="E94" i="23"/>
  <c r="F94" i="23" s="1"/>
  <c r="E95" i="23"/>
  <c r="F95" i="23" s="1"/>
  <c r="E96" i="23"/>
  <c r="F96" i="23" s="1"/>
  <c r="E97" i="23"/>
  <c r="F97" i="23" s="1"/>
  <c r="E98" i="23"/>
  <c r="F98" i="23" s="1"/>
  <c r="E99" i="23"/>
  <c r="F99" i="23" s="1"/>
  <c r="E100" i="23"/>
  <c r="F100" i="23" s="1"/>
  <c r="E101" i="23"/>
  <c r="F101" i="23" s="1"/>
  <c r="E103" i="23"/>
  <c r="F103" i="23" s="1"/>
  <c r="E104" i="23"/>
  <c r="F104" i="23" s="1"/>
  <c r="F105" i="23"/>
  <c r="E106" i="23"/>
  <c r="F106" i="23" s="1"/>
  <c r="E107" i="23"/>
  <c r="F107" i="23" s="1"/>
  <c r="F108" i="23"/>
  <c r="E109" i="23"/>
  <c r="F109" i="23" s="1"/>
  <c r="E110" i="23"/>
  <c r="F110" i="23" s="1"/>
  <c r="E111" i="23"/>
  <c r="F111" i="23" s="1"/>
  <c r="E112" i="23"/>
  <c r="F112" i="23" s="1"/>
  <c r="E113" i="23"/>
  <c r="F113" i="23" s="1"/>
  <c r="F114" i="23"/>
  <c r="E115" i="23"/>
  <c r="F115" i="23" s="1"/>
  <c r="E116" i="23"/>
  <c r="F116" i="23" s="1"/>
  <c r="E117" i="23"/>
  <c r="F117" i="23" s="1"/>
  <c r="E118" i="23"/>
  <c r="F118" i="23" s="1"/>
  <c r="E119" i="23"/>
  <c r="F119" i="23" s="1"/>
  <c r="F120" i="23"/>
  <c r="E121" i="23"/>
  <c r="F121" i="23" s="1"/>
  <c r="E122" i="23"/>
  <c r="F122" i="23" s="1"/>
  <c r="F123" i="23"/>
  <c r="E124" i="23"/>
  <c r="F124" i="23" s="1"/>
  <c r="F125" i="23"/>
  <c r="E126" i="23"/>
  <c r="F126" i="23" s="1"/>
  <c r="E127" i="23"/>
  <c r="F127" i="23" s="1"/>
  <c r="E128" i="23"/>
  <c r="F128" i="23" s="1"/>
  <c r="E129" i="23"/>
  <c r="F129" i="23" s="1"/>
  <c r="F130" i="23"/>
  <c r="E131" i="23"/>
  <c r="F131" i="23" s="1"/>
  <c r="E132" i="23"/>
  <c r="F132" i="23" s="1"/>
  <c r="E133" i="23"/>
  <c r="F133" i="23" s="1"/>
  <c r="E134" i="23"/>
  <c r="F134" i="23" s="1"/>
  <c r="E135" i="23"/>
  <c r="F135" i="23" s="1"/>
  <c r="E136" i="23"/>
  <c r="F136" i="23" s="1"/>
  <c r="E137" i="23"/>
  <c r="F137" i="23" s="1"/>
  <c r="E138" i="23"/>
  <c r="F138" i="23" s="1"/>
  <c r="E139" i="23"/>
  <c r="F139" i="23" s="1"/>
  <c r="E140" i="23"/>
  <c r="F140" i="23" s="1"/>
  <c r="E141" i="23"/>
  <c r="F141" i="23" s="1"/>
  <c r="E142" i="23"/>
  <c r="F142" i="23" s="1"/>
  <c r="E143" i="23"/>
  <c r="F143" i="23" s="1"/>
  <c r="E144" i="23"/>
  <c r="F144" i="23" s="1"/>
  <c r="F145" i="23"/>
  <c r="F146" i="23"/>
  <c r="E147" i="23"/>
  <c r="F147" i="23" s="1"/>
  <c r="F148" i="23"/>
  <c r="E149" i="23"/>
  <c r="F149" i="23" s="1"/>
  <c r="E150" i="23"/>
  <c r="F150" i="23" s="1"/>
  <c r="E151" i="23"/>
  <c r="F151" i="23" s="1"/>
  <c r="E152" i="23"/>
  <c r="F152" i="23" s="1"/>
  <c r="E153" i="23"/>
  <c r="F153" i="23" s="1"/>
  <c r="F154" i="23"/>
  <c r="E155" i="23"/>
  <c r="F155" i="23" s="1"/>
  <c r="E156" i="23"/>
  <c r="F156" i="23" s="1"/>
  <c r="E157" i="23"/>
  <c r="F157" i="23" s="1"/>
  <c r="E158" i="23"/>
  <c r="F158" i="23" s="1"/>
  <c r="E159" i="23"/>
  <c r="F159" i="23" s="1"/>
  <c r="E160" i="23"/>
  <c r="F160" i="23" s="1"/>
  <c r="E161" i="23"/>
  <c r="F161" i="23" s="1"/>
  <c r="E162" i="23"/>
  <c r="F162" i="23" s="1"/>
  <c r="E163" i="23"/>
  <c r="F163" i="23" s="1"/>
  <c r="E164" i="23"/>
  <c r="F164" i="23" s="1"/>
  <c r="E165" i="23"/>
  <c r="F165" i="23" s="1"/>
  <c r="E166" i="23"/>
  <c r="F166" i="23" s="1"/>
  <c r="F167" i="23"/>
  <c r="F168" i="23"/>
  <c r="E169" i="23"/>
  <c r="F169" i="23" s="1"/>
  <c r="E170" i="23"/>
  <c r="F170" i="23" s="1"/>
  <c r="E171" i="23"/>
  <c r="F171" i="23" s="1"/>
  <c r="F172" i="23"/>
  <c r="F173" i="23"/>
  <c r="E174" i="23"/>
  <c r="F174" i="23" s="1"/>
  <c r="E175" i="23"/>
  <c r="F175" i="23" s="1"/>
  <c r="F176" i="23"/>
  <c r="E177" i="23"/>
  <c r="F177" i="23" s="1"/>
  <c r="G37" i="15" l="1"/>
  <c r="C1" i="9"/>
  <c r="O37" i="19"/>
  <c r="H37" i="19"/>
  <c r="D4" i="7" l="1"/>
  <c r="E4" i="7" s="1"/>
  <c r="D65" i="7"/>
  <c r="E65" i="7" s="1"/>
  <c r="D54" i="7"/>
  <c r="E54" i="7" s="1"/>
  <c r="D44" i="7"/>
  <c r="E44" i="7" s="1"/>
  <c r="D33" i="7"/>
  <c r="E33" i="7" s="1"/>
  <c r="D22" i="7"/>
  <c r="E22" i="7" s="1"/>
  <c r="D12" i="7"/>
  <c r="E12" i="7" s="1"/>
  <c r="D69" i="7"/>
  <c r="E69" i="7" s="1"/>
  <c r="D64" i="7"/>
  <c r="E64" i="7" s="1"/>
  <c r="D58" i="7"/>
  <c r="E58" i="7" s="1"/>
  <c r="D53" i="7"/>
  <c r="E53" i="7" s="1"/>
  <c r="D48" i="7"/>
  <c r="E48" i="7" s="1"/>
  <c r="D42" i="7"/>
  <c r="E42" i="7" s="1"/>
  <c r="D37" i="7"/>
  <c r="E37" i="7" s="1"/>
  <c r="D32" i="7"/>
  <c r="E32" i="7" s="1"/>
  <c r="D26" i="7"/>
  <c r="E26" i="7" s="1"/>
  <c r="D21" i="7"/>
  <c r="E21" i="7" s="1"/>
  <c r="D16" i="7"/>
  <c r="E16" i="7" s="1"/>
  <c r="D10" i="7"/>
  <c r="E10" i="7" s="1"/>
  <c r="D6" i="7"/>
  <c r="E6" i="7" s="1"/>
  <c r="D70" i="7"/>
  <c r="E70" i="7" s="1"/>
  <c r="D60" i="7"/>
  <c r="E60" i="7" s="1"/>
  <c r="D49" i="7"/>
  <c r="E49" i="7" s="1"/>
  <c r="D38" i="7"/>
  <c r="E38" i="7" s="1"/>
  <c r="D28" i="7"/>
  <c r="E28" i="7" s="1"/>
  <c r="D17" i="7"/>
  <c r="E17" i="7" s="1"/>
  <c r="D7" i="7"/>
  <c r="E7" i="7" s="1"/>
  <c r="D68" i="7"/>
  <c r="E68" i="7" s="1"/>
  <c r="D62" i="7"/>
  <c r="E62" i="7" s="1"/>
  <c r="D57" i="7"/>
  <c r="E57" i="7" s="1"/>
  <c r="D52" i="7"/>
  <c r="E52" i="7" s="1"/>
  <c r="D46" i="7"/>
  <c r="E46" i="7" s="1"/>
  <c r="D41" i="7"/>
  <c r="E41" i="7" s="1"/>
  <c r="D36" i="7"/>
  <c r="E36" i="7" s="1"/>
  <c r="D30" i="7"/>
  <c r="E30" i="7" s="1"/>
  <c r="D25" i="7"/>
  <c r="E25" i="7" s="1"/>
  <c r="D20" i="7"/>
  <c r="E20" i="7" s="1"/>
  <c r="D14" i="7"/>
  <c r="E14" i="7" s="1"/>
  <c r="D9" i="7"/>
  <c r="E9" i="7" s="1"/>
  <c r="D5" i="7"/>
  <c r="E5" i="7" s="1"/>
  <c r="D66" i="7"/>
  <c r="E66" i="7" s="1"/>
  <c r="D61" i="7"/>
  <c r="E61" i="7" s="1"/>
  <c r="D56" i="7"/>
  <c r="E56" i="7" s="1"/>
  <c r="D50" i="7"/>
  <c r="E50" i="7" s="1"/>
  <c r="D45" i="7"/>
  <c r="E45" i="7" s="1"/>
  <c r="D40" i="7"/>
  <c r="E40" i="7" s="1"/>
  <c r="D34" i="7"/>
  <c r="E34" i="7" s="1"/>
  <c r="D29" i="7"/>
  <c r="E29" i="7" s="1"/>
  <c r="D24" i="7"/>
  <c r="E24" i="7" s="1"/>
  <c r="D18" i="7"/>
  <c r="E18" i="7" s="1"/>
  <c r="D13" i="7"/>
  <c r="E13" i="7" s="1"/>
  <c r="D8" i="7"/>
  <c r="E8" i="7" s="1"/>
  <c r="D67" i="7"/>
  <c r="E67" i="7" s="1"/>
  <c r="D63" i="7"/>
  <c r="E63" i="7" s="1"/>
  <c r="D59" i="7"/>
  <c r="E59" i="7" s="1"/>
  <c r="D55" i="7"/>
  <c r="E55" i="7" s="1"/>
  <c r="D51" i="7"/>
  <c r="E51" i="7" s="1"/>
  <c r="D47" i="7"/>
  <c r="E47" i="7" s="1"/>
  <c r="D43" i="7"/>
  <c r="E43" i="7" s="1"/>
  <c r="D39" i="7"/>
  <c r="E39" i="7" s="1"/>
  <c r="D35" i="7"/>
  <c r="E35" i="7" s="1"/>
  <c r="D31" i="7"/>
  <c r="E31" i="7" s="1"/>
  <c r="D27" i="7"/>
  <c r="E27" i="7" s="1"/>
  <c r="D23" i="7"/>
  <c r="E23" i="7" s="1"/>
  <c r="D19" i="7"/>
  <c r="E19" i="7" s="1"/>
  <c r="D15" i="7"/>
  <c r="E15" i="7" s="1"/>
  <c r="D11" i="7"/>
  <c r="E11" i="7" s="1"/>
  <c r="O70" i="20" l="1"/>
  <c r="H70" i="20"/>
  <c r="O69" i="20"/>
  <c r="H69" i="20"/>
  <c r="O68" i="20"/>
  <c r="H68" i="20"/>
  <c r="O67" i="20"/>
  <c r="H67" i="20"/>
  <c r="O66" i="20"/>
  <c r="H66" i="20"/>
  <c r="O65" i="20"/>
  <c r="H65" i="20"/>
  <c r="O64" i="20"/>
  <c r="H64" i="20"/>
  <c r="O63" i="20"/>
  <c r="H63" i="20"/>
  <c r="O62" i="20"/>
  <c r="H62" i="20"/>
  <c r="O61" i="20"/>
  <c r="H61" i="20"/>
  <c r="O60" i="20"/>
  <c r="H60" i="20"/>
  <c r="O59" i="20"/>
  <c r="H59" i="20"/>
  <c r="O58" i="20"/>
  <c r="H58" i="20"/>
  <c r="O57" i="20"/>
  <c r="H57" i="20"/>
  <c r="O56" i="20"/>
  <c r="H56" i="20"/>
  <c r="O55" i="20"/>
  <c r="H55" i="20"/>
  <c r="O54" i="20"/>
  <c r="H54" i="20"/>
  <c r="O53" i="20"/>
  <c r="H53" i="20"/>
  <c r="O52" i="20"/>
  <c r="H52" i="20"/>
  <c r="O51" i="20"/>
  <c r="H51" i="20"/>
  <c r="O50" i="20"/>
  <c r="H50" i="20"/>
  <c r="O49" i="20"/>
  <c r="H49" i="20"/>
  <c r="O48" i="20"/>
  <c r="H48" i="20"/>
  <c r="O47" i="20"/>
  <c r="H47" i="20"/>
  <c r="O46" i="20"/>
  <c r="H46" i="20"/>
  <c r="O45" i="20"/>
  <c r="H45" i="20"/>
  <c r="O44" i="20"/>
  <c r="H44" i="20"/>
  <c r="O43" i="20"/>
  <c r="H43" i="20"/>
  <c r="O42" i="20"/>
  <c r="H42" i="20"/>
  <c r="O41" i="20"/>
  <c r="H41" i="20"/>
  <c r="O40" i="20"/>
  <c r="H40" i="20"/>
  <c r="O39" i="20"/>
  <c r="H39" i="20"/>
  <c r="O38" i="20"/>
  <c r="H38" i="20"/>
  <c r="O37" i="20"/>
  <c r="H37" i="20"/>
  <c r="O36" i="20"/>
  <c r="H36" i="20"/>
  <c r="O35" i="20"/>
  <c r="H35" i="20"/>
  <c r="O34" i="20"/>
  <c r="H34" i="20"/>
  <c r="O33" i="20"/>
  <c r="H33" i="20"/>
  <c r="O32" i="20"/>
  <c r="H32" i="20"/>
  <c r="O31" i="20"/>
  <c r="H31" i="20"/>
  <c r="O30" i="20"/>
  <c r="H30" i="20"/>
  <c r="O29" i="20"/>
  <c r="H29" i="20"/>
  <c r="O28" i="20"/>
  <c r="H28" i="20"/>
  <c r="O27" i="20"/>
  <c r="H27" i="20"/>
  <c r="O26" i="20"/>
  <c r="H26" i="20"/>
  <c r="O25" i="20"/>
  <c r="H25" i="20"/>
  <c r="O24" i="20"/>
  <c r="H24" i="20"/>
  <c r="O23" i="20"/>
  <c r="H23" i="20"/>
  <c r="O22" i="20"/>
  <c r="H22" i="20"/>
  <c r="O21" i="20"/>
  <c r="H21" i="20"/>
  <c r="O20" i="20"/>
  <c r="H20" i="20"/>
  <c r="O19" i="20"/>
  <c r="H19" i="20"/>
  <c r="O18" i="20"/>
  <c r="H18" i="20"/>
  <c r="O17" i="20"/>
  <c r="H17" i="20"/>
  <c r="O16" i="20"/>
  <c r="H16" i="20"/>
  <c r="O15" i="20"/>
  <c r="H15" i="20"/>
  <c r="O14" i="20"/>
  <c r="H14" i="20"/>
  <c r="O13" i="20"/>
  <c r="H13" i="20"/>
  <c r="O12" i="20"/>
  <c r="H12" i="20"/>
  <c r="O11" i="20"/>
  <c r="H11" i="20"/>
  <c r="O10" i="20"/>
  <c r="H10" i="20"/>
  <c r="O9" i="20"/>
  <c r="H9" i="20"/>
  <c r="O8" i="20"/>
  <c r="H8" i="20"/>
  <c r="O7" i="20"/>
  <c r="H7" i="20"/>
  <c r="O6" i="20"/>
  <c r="H6" i="20"/>
  <c r="O5" i="20"/>
  <c r="H5" i="20"/>
  <c r="O4" i="20"/>
  <c r="H4" i="20"/>
  <c r="O3" i="20"/>
  <c r="H3" i="20"/>
  <c r="O67" i="19"/>
  <c r="O68" i="19"/>
  <c r="O69" i="19"/>
  <c r="O70" i="19"/>
  <c r="H67" i="19"/>
  <c r="H68" i="19"/>
  <c r="H69" i="19"/>
  <c r="H70" i="19"/>
  <c r="H71" i="19"/>
  <c r="H72" i="19"/>
  <c r="H73" i="19"/>
  <c r="H74" i="19"/>
  <c r="H75" i="19"/>
  <c r="H76" i="19"/>
  <c r="H77" i="19"/>
  <c r="H78" i="19"/>
  <c r="O13" i="19"/>
  <c r="O14" i="19"/>
  <c r="O15" i="19"/>
  <c r="O16" i="19"/>
  <c r="O17" i="19"/>
  <c r="O18" i="19"/>
  <c r="O19" i="19"/>
  <c r="O20" i="19"/>
  <c r="O21" i="19"/>
  <c r="O22" i="19"/>
  <c r="O23" i="19"/>
  <c r="O24" i="19"/>
  <c r="O25" i="19"/>
  <c r="O26" i="19"/>
  <c r="O27" i="19"/>
  <c r="O28" i="19"/>
  <c r="O29" i="19"/>
  <c r="O30" i="19"/>
  <c r="O31" i="19"/>
  <c r="O32" i="19"/>
  <c r="O33" i="19"/>
  <c r="O34" i="19"/>
  <c r="O35" i="19"/>
  <c r="O36" i="19"/>
  <c r="O38" i="19"/>
  <c r="O39" i="19"/>
  <c r="O40" i="19"/>
  <c r="O41" i="19"/>
  <c r="O42" i="19"/>
  <c r="O43" i="19"/>
  <c r="O44" i="19"/>
  <c r="O45" i="19"/>
  <c r="O46" i="19"/>
  <c r="O47" i="19"/>
  <c r="O48" i="19"/>
  <c r="O49" i="19"/>
  <c r="O50" i="19"/>
  <c r="O51" i="19"/>
  <c r="O52" i="19"/>
  <c r="O53" i="19"/>
  <c r="O54" i="19"/>
  <c r="O55" i="19"/>
  <c r="O56" i="19"/>
  <c r="O57" i="19"/>
  <c r="O58" i="19"/>
  <c r="O59" i="19"/>
  <c r="O60" i="19"/>
  <c r="O61" i="19"/>
  <c r="O62" i="19"/>
  <c r="O63" i="19"/>
  <c r="O64" i="19"/>
  <c r="O65" i="19"/>
  <c r="O66" i="19"/>
  <c r="O71" i="19"/>
  <c r="O72" i="19"/>
  <c r="O73" i="19"/>
  <c r="O74" i="19"/>
  <c r="O75" i="19"/>
  <c r="O76" i="19"/>
  <c r="O77" i="19"/>
  <c r="O78" i="19"/>
  <c r="O5" i="19"/>
  <c r="O6" i="19"/>
  <c r="O7" i="19"/>
  <c r="O8" i="19"/>
  <c r="O9" i="19"/>
  <c r="O10" i="19"/>
  <c r="O11" i="19"/>
  <c r="O12" i="19"/>
  <c r="H5" i="19"/>
  <c r="H6" i="19"/>
  <c r="H7" i="19"/>
  <c r="H8" i="19"/>
  <c r="H9" i="19"/>
  <c r="H10" i="19"/>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O4" i="19"/>
  <c r="H4" i="19"/>
  <c r="O81" i="19" l="1"/>
  <c r="P3" i="19" s="1"/>
  <c r="O73" i="20"/>
  <c r="P39" i="20" s="1"/>
  <c r="H73" i="20"/>
  <c r="I32" i="20" s="1"/>
  <c r="H81" i="19"/>
  <c r="I3" i="19" s="1"/>
  <c r="Q3" i="19" l="1"/>
  <c r="I55" i="20"/>
  <c r="I45" i="20"/>
  <c r="I41" i="20"/>
  <c r="I40" i="20"/>
  <c r="I60" i="20"/>
  <c r="I29" i="20"/>
  <c r="I66" i="20"/>
  <c r="I56" i="20"/>
  <c r="I21" i="20"/>
  <c r="I14" i="20"/>
  <c r="I70" i="19"/>
  <c r="I37" i="19"/>
  <c r="P67" i="19"/>
  <c r="P37" i="19"/>
  <c r="P39" i="19"/>
  <c r="P40" i="19"/>
  <c r="P42" i="19"/>
  <c r="P54" i="19"/>
  <c r="I69" i="20"/>
  <c r="I67" i="20"/>
  <c r="I20" i="20"/>
  <c r="I13" i="20"/>
  <c r="I62" i="20"/>
  <c r="I57" i="20"/>
  <c r="I38" i="20"/>
  <c r="I27" i="20"/>
  <c r="I15" i="20"/>
  <c r="I58" i="20"/>
  <c r="I37" i="20"/>
  <c r="I53" i="20"/>
  <c r="I48" i="20"/>
  <c r="I63" i="20"/>
  <c r="I31" i="20"/>
  <c r="I25" i="20"/>
  <c r="I16" i="20"/>
  <c r="I8" i="20"/>
  <c r="I9" i="20"/>
  <c r="I47" i="20"/>
  <c r="I33" i="20"/>
  <c r="I49" i="20"/>
  <c r="I44" i="20"/>
  <c r="I3" i="20"/>
  <c r="I24" i="20"/>
  <c r="I4" i="20"/>
  <c r="I59" i="20"/>
  <c r="I6" i="20"/>
  <c r="I50" i="20"/>
  <c r="I39" i="20"/>
  <c r="Q39" i="20" s="1"/>
  <c r="I65" i="20"/>
  <c r="I64" i="20"/>
  <c r="I46" i="20"/>
  <c r="I36" i="20"/>
  <c r="I28" i="20"/>
  <c r="I23" i="20"/>
  <c r="I12" i="20"/>
  <c r="I7" i="20"/>
  <c r="I10" i="20"/>
  <c r="I70" i="20"/>
  <c r="I54" i="20"/>
  <c r="I43" i="20"/>
  <c r="I35" i="20"/>
  <c r="I61" i="20"/>
  <c r="I68" i="20"/>
  <c r="I52" i="20"/>
  <c r="I42" i="20"/>
  <c r="I34" i="20"/>
  <c r="I51" i="20"/>
  <c r="I30" i="20"/>
  <c r="I26" i="20"/>
  <c r="I22" i="20"/>
  <c r="I11" i="20"/>
  <c r="I19" i="20"/>
  <c r="I5" i="20"/>
  <c r="I17" i="20"/>
  <c r="I18" i="20"/>
  <c r="P47" i="20"/>
  <c r="P41" i="20"/>
  <c r="P42" i="20"/>
  <c r="P43" i="20"/>
  <c r="P36" i="20"/>
  <c r="P45" i="20"/>
  <c r="P46" i="20"/>
  <c r="P48" i="20"/>
  <c r="P37" i="20"/>
  <c r="P68" i="20"/>
  <c r="P64" i="20"/>
  <c r="P60" i="20"/>
  <c r="P56" i="20"/>
  <c r="P52" i="20"/>
  <c r="P40" i="20"/>
  <c r="P38" i="20"/>
  <c r="P34" i="20"/>
  <c r="P67" i="20"/>
  <c r="P63" i="20"/>
  <c r="P59" i="20"/>
  <c r="P55" i="20"/>
  <c r="P51" i="20"/>
  <c r="P32" i="20"/>
  <c r="P31" i="20"/>
  <c r="P30" i="20"/>
  <c r="P29" i="20"/>
  <c r="P28" i="20"/>
  <c r="P27" i="20"/>
  <c r="P26" i="20"/>
  <c r="P25" i="20"/>
  <c r="P24" i="20"/>
  <c r="P23" i="20"/>
  <c r="P22" i="20"/>
  <c r="P21" i="20"/>
  <c r="P20" i="20"/>
  <c r="P19" i="20"/>
  <c r="P18" i="20"/>
  <c r="P17" i="20"/>
  <c r="P16" i="20"/>
  <c r="P15" i="20"/>
  <c r="P14" i="20"/>
  <c r="P13" i="20"/>
  <c r="P70" i="20"/>
  <c r="P66" i="20"/>
  <c r="P62" i="20"/>
  <c r="P58" i="20"/>
  <c r="P54" i="20"/>
  <c r="P50" i="20"/>
  <c r="P65" i="20"/>
  <c r="P49" i="20"/>
  <c r="P12" i="20"/>
  <c r="P8" i="20"/>
  <c r="P5" i="20"/>
  <c r="P69" i="20"/>
  <c r="P53" i="20"/>
  <c r="P9" i="20"/>
  <c r="P6" i="20"/>
  <c r="P57" i="20"/>
  <c r="P10" i="20"/>
  <c r="P7" i="20"/>
  <c r="P3" i="20"/>
  <c r="P61" i="20"/>
  <c r="P11" i="20"/>
  <c r="P4" i="20"/>
  <c r="P44" i="20"/>
  <c r="P33" i="20"/>
  <c r="P35" i="20"/>
  <c r="P78" i="19"/>
  <c r="P77" i="19"/>
  <c r="P11" i="19"/>
  <c r="P72" i="19"/>
  <c r="I52" i="19"/>
  <c r="I40" i="19"/>
  <c r="P58" i="19"/>
  <c r="P23" i="19"/>
  <c r="P14" i="19"/>
  <c r="P68" i="19"/>
  <c r="P70" i="19"/>
  <c r="P25" i="19"/>
  <c r="P29" i="19"/>
  <c r="P24" i="19"/>
  <c r="P59" i="19"/>
  <c r="P41" i="19"/>
  <c r="P69" i="19"/>
  <c r="I67" i="19"/>
  <c r="I78" i="19"/>
  <c r="I42" i="19"/>
  <c r="I68" i="19"/>
  <c r="I69" i="19"/>
  <c r="P16" i="19"/>
  <c r="P27" i="19"/>
  <c r="P44" i="19"/>
  <c r="P60" i="19"/>
  <c r="P13" i="19"/>
  <c r="P38" i="19"/>
  <c r="P62" i="19"/>
  <c r="P35" i="19"/>
  <c r="P74" i="19"/>
  <c r="P75" i="19"/>
  <c r="P30" i="19"/>
  <c r="P52" i="19"/>
  <c r="P49" i="19"/>
  <c r="P18" i="19"/>
  <c r="P34" i="19"/>
  <c r="P51" i="19"/>
  <c r="P71" i="19"/>
  <c r="P17" i="19"/>
  <c r="P46" i="19"/>
  <c r="P66" i="19"/>
  <c r="P48" i="19"/>
  <c r="P43" i="19"/>
  <c r="P63" i="19"/>
  <c r="P26" i="19"/>
  <c r="P47" i="19"/>
  <c r="P15" i="19"/>
  <c r="P64" i="19"/>
  <c r="P28" i="19"/>
  <c r="P57" i="19"/>
  <c r="P20" i="19"/>
  <c r="P36" i="19"/>
  <c r="P53" i="19"/>
  <c r="R53" i="19" s="1"/>
  <c r="P73" i="19"/>
  <c r="P21" i="19"/>
  <c r="P50" i="19"/>
  <c r="P19" i="19"/>
  <c r="P56" i="19"/>
  <c r="P33" i="19"/>
  <c r="P61" i="19"/>
  <c r="P22" i="19"/>
  <c r="P55" i="19"/>
  <c r="P31" i="19"/>
  <c r="P76" i="19"/>
  <c r="P32" i="19"/>
  <c r="P65" i="19"/>
  <c r="I7" i="19"/>
  <c r="I9" i="19"/>
  <c r="I58" i="19"/>
  <c r="I15" i="19"/>
  <c r="I25" i="19"/>
  <c r="Q25" i="19" s="1"/>
  <c r="I56" i="19"/>
  <c r="P45" i="19"/>
  <c r="I10" i="19"/>
  <c r="I26" i="19"/>
  <c r="I39" i="19"/>
  <c r="I51" i="19"/>
  <c r="I63" i="19"/>
  <c r="I8" i="19"/>
  <c r="I12" i="19"/>
  <c r="I16" i="19"/>
  <c r="I20" i="19"/>
  <c r="I24" i="19"/>
  <c r="I28" i="19"/>
  <c r="I32" i="19"/>
  <c r="I36" i="19"/>
  <c r="I41" i="19"/>
  <c r="Q41" i="19" s="1"/>
  <c r="I45" i="19"/>
  <c r="I49" i="19"/>
  <c r="I53" i="19"/>
  <c r="I57" i="19"/>
  <c r="I61" i="19"/>
  <c r="I65" i="19"/>
  <c r="I73" i="19"/>
  <c r="Q73" i="19" s="1"/>
  <c r="I77" i="19"/>
  <c r="I6" i="19"/>
  <c r="I14" i="19"/>
  <c r="I22" i="19"/>
  <c r="I30" i="19"/>
  <c r="I43" i="19"/>
  <c r="I55" i="19"/>
  <c r="I71" i="19"/>
  <c r="Q71" i="19" s="1"/>
  <c r="I18" i="19"/>
  <c r="Q18" i="19" s="1"/>
  <c r="I34" i="19"/>
  <c r="I47" i="19"/>
  <c r="I59" i="19"/>
  <c r="Q59" i="19" s="1"/>
  <c r="I75" i="19"/>
  <c r="Q75" i="19" s="1"/>
  <c r="I19" i="19"/>
  <c r="I48" i="19"/>
  <c r="I13" i="19"/>
  <c r="I29" i="19"/>
  <c r="I46" i="19"/>
  <c r="I62" i="19"/>
  <c r="I27" i="19"/>
  <c r="I23" i="19"/>
  <c r="Q23" i="19" s="1"/>
  <c r="I60" i="19"/>
  <c r="I17" i="19"/>
  <c r="I33" i="19"/>
  <c r="I50" i="19"/>
  <c r="I66" i="19"/>
  <c r="I35" i="19"/>
  <c r="I64" i="19"/>
  <c r="I31" i="19"/>
  <c r="I72" i="19"/>
  <c r="I5" i="19"/>
  <c r="I21" i="19"/>
  <c r="I38" i="19"/>
  <c r="I54" i="19"/>
  <c r="I74" i="19"/>
  <c r="I11" i="19"/>
  <c r="Q11" i="19" s="1"/>
  <c r="I44" i="19"/>
  <c r="I76" i="19"/>
  <c r="P10" i="19"/>
  <c r="P8" i="19"/>
  <c r="P6" i="19"/>
  <c r="P4" i="19"/>
  <c r="P12" i="19"/>
  <c r="P5" i="19"/>
  <c r="P9" i="19"/>
  <c r="I4" i="19"/>
  <c r="P7" i="19"/>
  <c r="Q70" i="19" l="1"/>
  <c r="Q37" i="19"/>
  <c r="Q67" i="19"/>
  <c r="Q42" i="19"/>
  <c r="Q39" i="19"/>
  <c r="Q78" i="19"/>
  <c r="Q40" i="19"/>
  <c r="Q54" i="19"/>
  <c r="Q77" i="19"/>
  <c r="Q3" i="20"/>
  <c r="R49" i="20"/>
  <c r="Q49" i="20"/>
  <c r="Q16" i="20"/>
  <c r="Q24" i="20"/>
  <c r="Q31" i="20"/>
  <c r="Q34" i="20"/>
  <c r="Q56" i="20"/>
  <c r="Q35" i="20"/>
  <c r="Q7" i="20"/>
  <c r="Q6" i="20"/>
  <c r="Q5" i="20"/>
  <c r="Q65" i="20"/>
  <c r="Q62" i="20"/>
  <c r="Q13" i="20"/>
  <c r="Q17" i="20"/>
  <c r="Q21" i="20"/>
  <c r="Q25" i="20"/>
  <c r="Q29" i="20"/>
  <c r="Q32" i="20"/>
  <c r="Q63" i="20"/>
  <c r="Q38" i="20"/>
  <c r="Q60" i="20"/>
  <c r="Q37" i="20"/>
  <c r="Q36" i="20"/>
  <c r="Q47" i="20"/>
  <c r="Q45" i="20"/>
  <c r="Q33" i="20"/>
  <c r="Q11" i="20"/>
  <c r="Q10" i="20"/>
  <c r="Q9" i="20"/>
  <c r="Q8" i="20"/>
  <c r="Q50" i="20"/>
  <c r="Q66" i="20"/>
  <c r="Q14" i="20"/>
  <c r="Q18" i="20"/>
  <c r="Q22" i="20"/>
  <c r="Q26" i="20"/>
  <c r="Q30" i="20"/>
  <c r="Q51" i="20"/>
  <c r="Q67" i="20"/>
  <c r="Q40" i="20"/>
  <c r="Q64" i="20"/>
  <c r="Q48" i="20"/>
  <c r="Q43" i="20"/>
  <c r="Q4" i="20"/>
  <c r="Q69" i="20"/>
  <c r="Q58" i="20"/>
  <c r="Q20" i="20"/>
  <c r="Q28" i="20"/>
  <c r="Q59" i="20"/>
  <c r="Q41" i="20"/>
  <c r="Q44" i="20"/>
  <c r="Q61" i="20"/>
  <c r="Q57" i="20"/>
  <c r="Q53" i="20"/>
  <c r="Q12" i="20"/>
  <c r="Q54" i="20"/>
  <c r="Q70" i="20"/>
  <c r="Q15" i="20"/>
  <c r="Q19" i="20"/>
  <c r="Q23" i="20"/>
  <c r="Q27" i="20"/>
  <c r="Q55" i="20"/>
  <c r="Q52" i="20"/>
  <c r="Q68" i="20"/>
  <c r="Q46" i="20"/>
  <c r="Q42" i="20"/>
  <c r="Q21" i="19"/>
  <c r="Q17" i="19"/>
  <c r="Q55" i="19"/>
  <c r="Q58" i="19"/>
  <c r="Q72" i="19"/>
  <c r="Q62" i="19"/>
  <c r="Q46" i="19"/>
  <c r="Q38" i="19"/>
  <c r="Q31" i="19"/>
  <c r="Q33" i="19"/>
  <c r="Q27" i="19"/>
  <c r="Q43" i="19"/>
  <c r="Q56" i="19"/>
  <c r="Q68" i="19"/>
  <c r="Q20" i="19"/>
  <c r="Q15" i="19"/>
  <c r="Q76" i="19"/>
  <c r="Q74" i="19"/>
  <c r="Q57" i="19"/>
  <c r="Q24" i="19"/>
  <c r="Q26" i="19"/>
  <c r="Q44" i="19"/>
  <c r="Q29" i="19"/>
  <c r="Q36" i="19"/>
  <c r="Q63" i="19"/>
  <c r="Q64" i="19"/>
  <c r="Q13" i="19"/>
  <c r="Q14" i="19"/>
  <c r="Q16" i="19"/>
  <c r="Q69" i="19"/>
  <c r="Q30" i="19"/>
  <c r="Q8" i="19"/>
  <c r="Q51" i="19"/>
  <c r="Q66" i="19"/>
  <c r="Q60" i="19"/>
  <c r="Q48" i="19"/>
  <c r="Q47" i="19"/>
  <c r="Q65" i="19"/>
  <c r="Q49" i="19"/>
  <c r="Q32" i="19"/>
  <c r="Q35" i="19"/>
  <c r="Q22" i="19"/>
  <c r="Q53" i="19"/>
  <c r="Q52" i="19"/>
  <c r="Q50" i="19"/>
  <c r="Q19" i="19"/>
  <c r="Q34" i="19"/>
  <c r="Q61" i="19"/>
  <c r="Q28" i="19"/>
  <c r="Q45" i="19"/>
  <c r="Q12" i="19"/>
  <c r="Q10" i="19"/>
  <c r="Q4" i="19"/>
  <c r="Q5" i="19"/>
  <c r="Q7" i="19"/>
  <c r="Q6" i="19"/>
  <c r="Q9" i="19"/>
  <c r="Q81" i="19" l="1"/>
  <c r="Q80" i="19"/>
  <c r="R3" i="19" s="1"/>
  <c r="Q73" i="20"/>
  <c r="Q72" i="20"/>
  <c r="R37" i="19" l="1"/>
  <c r="R55" i="20"/>
  <c r="R67" i="20"/>
  <c r="R34" i="20"/>
  <c r="R57" i="20"/>
  <c r="R32" i="20"/>
  <c r="R8" i="20"/>
  <c r="R27" i="20"/>
  <c r="R10" i="20"/>
  <c r="R68" i="20"/>
  <c r="R16" i="20"/>
  <c r="R41" i="20"/>
  <c r="R14" i="20"/>
  <c r="R64" i="20"/>
  <c r="R12" i="20"/>
  <c r="R18" i="20"/>
  <c r="R50" i="20"/>
  <c r="R33" i="20"/>
  <c r="R4" i="20"/>
  <c r="R17" i="20"/>
  <c r="R62" i="20"/>
  <c r="R69" i="20"/>
  <c r="R3" i="20"/>
  <c r="R65" i="20"/>
  <c r="R48" i="20"/>
  <c r="R52" i="20"/>
  <c r="R66" i="20"/>
  <c r="R13" i="20"/>
  <c r="R54" i="20"/>
  <c r="R60" i="20"/>
  <c r="R70" i="20"/>
  <c r="R36" i="20"/>
  <c r="R11" i="20"/>
  <c r="R5" i="20"/>
  <c r="R45" i="20"/>
  <c r="R63" i="20"/>
  <c r="R35" i="20"/>
  <c r="R56" i="20"/>
  <c r="R61" i="20"/>
  <c r="R53" i="20"/>
  <c r="R59" i="20"/>
  <c r="R38" i="20"/>
  <c r="R39" i="20"/>
  <c r="R9" i="20"/>
  <c r="R30" i="20"/>
  <c r="R24" i="20"/>
  <c r="R6" i="20"/>
  <c r="R21" i="20"/>
  <c r="R29" i="20"/>
  <c r="R26" i="20"/>
  <c r="R28" i="20"/>
  <c r="R15" i="20"/>
  <c r="R23" i="20"/>
  <c r="R20" i="20"/>
  <c r="R19" i="20"/>
  <c r="R31" i="20"/>
  <c r="R25" i="20"/>
  <c r="R22" i="20"/>
  <c r="R37" i="20"/>
  <c r="R58" i="20"/>
  <c r="R7" i="20"/>
  <c r="R44" i="20"/>
  <c r="R47" i="20"/>
  <c r="R46" i="20"/>
  <c r="R51" i="20"/>
  <c r="R43" i="20"/>
  <c r="R40" i="20"/>
  <c r="R42" i="20"/>
  <c r="R17" i="19"/>
  <c r="R27" i="19"/>
  <c r="R52" i="19"/>
  <c r="R12" i="19"/>
  <c r="R68" i="19"/>
  <c r="R70" i="19"/>
  <c r="R69" i="19"/>
  <c r="R67" i="19"/>
  <c r="R4" i="19"/>
  <c r="R13" i="19"/>
  <c r="R21" i="19"/>
  <c r="R25" i="19"/>
  <c r="R29" i="19"/>
  <c r="R33" i="19"/>
  <c r="R38" i="19"/>
  <c r="R42" i="19"/>
  <c r="R46" i="19"/>
  <c r="R50" i="19"/>
  <c r="R54" i="19"/>
  <c r="R58" i="19"/>
  <c r="R62" i="19"/>
  <c r="R66" i="19"/>
  <c r="R18" i="19"/>
  <c r="R26" i="19"/>
  <c r="R34" i="19"/>
  <c r="R43" i="19"/>
  <c r="R51" i="19"/>
  <c r="R59" i="19"/>
  <c r="R71" i="19"/>
  <c r="R74" i="19"/>
  <c r="R78" i="19"/>
  <c r="R22" i="19"/>
  <c r="R30" i="19"/>
  <c r="R39" i="19"/>
  <c r="R47" i="19"/>
  <c r="R55" i="19"/>
  <c r="R63" i="19"/>
  <c r="R75" i="19"/>
  <c r="R64" i="19"/>
  <c r="R31" i="19"/>
  <c r="R44" i="19"/>
  <c r="R61" i="19"/>
  <c r="R28" i="19"/>
  <c r="R60" i="19"/>
  <c r="R41" i="19"/>
  <c r="R16" i="19"/>
  <c r="R73" i="19"/>
  <c r="R36" i="19"/>
  <c r="R23" i="19"/>
  <c r="R72" i="19"/>
  <c r="R49" i="19"/>
  <c r="R35" i="19"/>
  <c r="R14" i="19"/>
  <c r="R40" i="19"/>
  <c r="R19" i="19"/>
  <c r="R48" i="19"/>
  <c r="R76" i="19"/>
  <c r="R15" i="19"/>
  <c r="R56" i="19"/>
  <c r="R20" i="19"/>
  <c r="R32" i="19"/>
  <c r="R24" i="19"/>
  <c r="R77" i="19"/>
  <c r="R65" i="19"/>
  <c r="R45" i="19"/>
  <c r="R57" i="19"/>
  <c r="R10" i="19"/>
  <c r="R9" i="19"/>
  <c r="R6" i="19"/>
  <c r="R7" i="19"/>
  <c r="R8" i="19"/>
  <c r="R5" i="19"/>
  <c r="R11" i="19"/>
  <c r="R80" i="19" l="1"/>
  <c r="S3" i="19" s="1"/>
  <c r="T3" i="19" s="1"/>
  <c r="R72" i="20"/>
  <c r="S45" i="20" s="1"/>
  <c r="T45" i="20" s="1"/>
  <c r="U45" i="20" s="1"/>
  <c r="S24" i="19" l="1"/>
  <c r="T24" i="19" s="1"/>
  <c r="S37" i="19"/>
  <c r="T37" i="19" s="1"/>
  <c r="S66" i="20"/>
  <c r="T66" i="20" s="1"/>
  <c r="U66" i="20" s="1"/>
  <c r="S25" i="20"/>
  <c r="T25" i="20" s="1"/>
  <c r="U25" i="20" s="1"/>
  <c r="S13" i="20"/>
  <c r="T13" i="20" s="1"/>
  <c r="U13" i="20" s="1"/>
  <c r="S40" i="20"/>
  <c r="T40" i="20" s="1"/>
  <c r="U40" i="20" s="1"/>
  <c r="S29" i="20"/>
  <c r="T29" i="20" s="1"/>
  <c r="U29" i="20" s="1"/>
  <c r="S43" i="20"/>
  <c r="T43" i="20" s="1"/>
  <c r="U43" i="20" s="1"/>
  <c r="S54" i="20"/>
  <c r="T54" i="20" s="1"/>
  <c r="U54" i="20" s="1"/>
  <c r="S53" i="20"/>
  <c r="T53" i="20" s="1"/>
  <c r="U53" i="20" s="1"/>
  <c r="S3" i="20"/>
  <c r="T3" i="20" s="1"/>
  <c r="U3" i="20" s="1"/>
  <c r="S44" i="20"/>
  <c r="T44" i="20" s="1"/>
  <c r="U44" i="20" s="1"/>
  <c r="S30" i="20"/>
  <c r="T30" i="20" s="1"/>
  <c r="U30" i="20" s="1"/>
  <c r="S11" i="20"/>
  <c r="T11" i="20" s="1"/>
  <c r="U11" i="20" s="1"/>
  <c r="S15" i="20"/>
  <c r="T15" i="20" s="1"/>
  <c r="U15" i="20" s="1"/>
  <c r="S41" i="20"/>
  <c r="T41" i="20" s="1"/>
  <c r="U41" i="20" s="1"/>
  <c r="S39" i="20"/>
  <c r="T39" i="20" s="1"/>
  <c r="U39" i="20" s="1"/>
  <c r="S5" i="20"/>
  <c r="T5" i="20" s="1"/>
  <c r="U5" i="20" s="1"/>
  <c r="S12" i="20"/>
  <c r="T12" i="20" s="1"/>
  <c r="U12" i="20" s="1"/>
  <c r="S65" i="20"/>
  <c r="T65" i="20" s="1"/>
  <c r="U65" i="20" s="1"/>
  <c r="S59" i="20"/>
  <c r="T59" i="20" s="1"/>
  <c r="U59" i="20" s="1"/>
  <c r="S38" i="20"/>
  <c r="T38" i="20" s="1"/>
  <c r="U38" i="20" s="1"/>
  <c r="S22" i="20"/>
  <c r="T22" i="20" s="1"/>
  <c r="U22" i="20" s="1"/>
  <c r="S46" i="20"/>
  <c r="T46" i="20" s="1"/>
  <c r="U46" i="20" s="1"/>
  <c r="S14" i="20"/>
  <c r="T14" i="20" s="1"/>
  <c r="U14" i="20" s="1"/>
  <c r="S9" i="20"/>
  <c r="T9" i="20" s="1"/>
  <c r="U9" i="20" s="1"/>
  <c r="S64" i="20"/>
  <c r="T64" i="20" s="1"/>
  <c r="U64" i="20" s="1"/>
  <c r="S4" i="20"/>
  <c r="T4" i="20" s="1"/>
  <c r="U4" i="20" s="1"/>
  <c r="S50" i="20"/>
  <c r="T50" i="20" s="1"/>
  <c r="U50" i="20" s="1"/>
  <c r="S6" i="20"/>
  <c r="T6" i="20" s="1"/>
  <c r="U6" i="20" s="1"/>
  <c r="S69" i="20"/>
  <c r="T69" i="20" s="1"/>
  <c r="U69" i="20" s="1"/>
  <c r="S67" i="20"/>
  <c r="T67" i="20" s="1"/>
  <c r="U67" i="20" s="1"/>
  <c r="S34" i="20"/>
  <c r="T34" i="20" s="1"/>
  <c r="U34" i="20" s="1"/>
  <c r="S32" i="20"/>
  <c r="T32" i="20" s="1"/>
  <c r="U32" i="20" s="1"/>
  <c r="S10" i="20"/>
  <c r="T10" i="20" s="1"/>
  <c r="U10" i="20" s="1"/>
  <c r="S49" i="20"/>
  <c r="T49" i="20" s="1"/>
  <c r="U49" i="20" s="1"/>
  <c r="S27" i="20"/>
  <c r="T27" i="20" s="1"/>
  <c r="U27" i="20" s="1"/>
  <c r="S8" i="20"/>
  <c r="T8" i="20" s="1"/>
  <c r="U8" i="20" s="1"/>
  <c r="S55" i="20"/>
  <c r="T55" i="20" s="1"/>
  <c r="U55" i="20" s="1"/>
  <c r="S57" i="20"/>
  <c r="T57" i="20" s="1"/>
  <c r="U57" i="20" s="1"/>
  <c r="S58" i="20"/>
  <c r="T58" i="20" s="1"/>
  <c r="U58" i="20" s="1"/>
  <c r="S62" i="20"/>
  <c r="T62" i="20" s="1"/>
  <c r="U62" i="20" s="1"/>
  <c r="S35" i="20"/>
  <c r="T35" i="20" s="1"/>
  <c r="U35" i="20" s="1"/>
  <c r="S28" i="20"/>
  <c r="T28" i="20" s="1"/>
  <c r="U28" i="20" s="1"/>
  <c r="S60" i="20"/>
  <c r="T60" i="20" s="1"/>
  <c r="U60" i="20" s="1"/>
  <c r="S19" i="20"/>
  <c r="T19" i="20" s="1"/>
  <c r="U19" i="20" s="1"/>
  <c r="S61" i="20"/>
  <c r="T61" i="20" s="1"/>
  <c r="U61" i="20" s="1"/>
  <c r="S18" i="20"/>
  <c r="T18" i="20" s="1"/>
  <c r="U18" i="20" s="1"/>
  <c r="S36" i="20"/>
  <c r="T36" i="20" s="1"/>
  <c r="U36" i="20" s="1"/>
  <c r="S24" i="20"/>
  <c r="T24" i="20" s="1"/>
  <c r="U24" i="20" s="1"/>
  <c r="S7" i="20"/>
  <c r="T7" i="20" s="1"/>
  <c r="U7" i="20" s="1"/>
  <c r="S33" i="20"/>
  <c r="T33" i="20" s="1"/>
  <c r="U33" i="20" s="1"/>
  <c r="S21" i="20"/>
  <c r="T21" i="20" s="1"/>
  <c r="U21" i="20" s="1"/>
  <c r="S16" i="20"/>
  <c r="T16" i="20" s="1"/>
  <c r="U16" i="20" s="1"/>
  <c r="S23" i="20"/>
  <c r="T23" i="20" s="1"/>
  <c r="U23" i="20" s="1"/>
  <c r="S17" i="20"/>
  <c r="T17" i="20" s="1"/>
  <c r="U17" i="20" s="1"/>
  <c r="S63" i="20"/>
  <c r="T63" i="20" s="1"/>
  <c r="U63" i="20" s="1"/>
  <c r="S26" i="20"/>
  <c r="T26" i="20" s="1"/>
  <c r="U26" i="20" s="1"/>
  <c r="S51" i="20"/>
  <c r="T51" i="20" s="1"/>
  <c r="U51" i="20" s="1"/>
  <c r="S52" i="20"/>
  <c r="T52" i="20" s="1"/>
  <c r="U52" i="20" s="1"/>
  <c r="S37" i="20"/>
  <c r="T37" i="20" s="1"/>
  <c r="U37" i="20" s="1"/>
  <c r="S70" i="20"/>
  <c r="T70" i="20" s="1"/>
  <c r="U70" i="20" s="1"/>
  <c r="S68" i="20"/>
  <c r="T68" i="20" s="1"/>
  <c r="U68" i="20" s="1"/>
  <c r="S48" i="20"/>
  <c r="T48" i="20" s="1"/>
  <c r="U48" i="20" s="1"/>
  <c r="S20" i="20"/>
  <c r="T20" i="20" s="1"/>
  <c r="U20" i="20" s="1"/>
  <c r="S42" i="20"/>
  <c r="T42" i="20" s="1"/>
  <c r="U42" i="20" s="1"/>
  <c r="S56" i="20"/>
  <c r="T56" i="20" s="1"/>
  <c r="U56" i="20" s="1"/>
  <c r="S47" i="20"/>
  <c r="T47" i="20" s="1"/>
  <c r="U47" i="20" s="1"/>
  <c r="S31" i="20"/>
  <c r="T31" i="20" s="1"/>
  <c r="U31" i="20" s="1"/>
  <c r="S44" i="19"/>
  <c r="T44" i="19" s="1"/>
  <c r="S67" i="19"/>
  <c r="T67" i="19" s="1"/>
  <c r="S23" i="19"/>
  <c r="T23" i="19" s="1"/>
  <c r="S70" i="19"/>
  <c r="T70" i="19" s="1"/>
  <c r="S57" i="19"/>
  <c r="T57" i="19" s="1"/>
  <c r="S68" i="19"/>
  <c r="T68" i="19" s="1"/>
  <c r="S69" i="19"/>
  <c r="T69" i="19" s="1"/>
  <c r="S12" i="19"/>
  <c r="T12" i="19" s="1"/>
  <c r="S73" i="19"/>
  <c r="T73" i="19" s="1"/>
  <c r="S28" i="19"/>
  <c r="T28" i="19" s="1"/>
  <c r="S5" i="19"/>
  <c r="T5" i="19" s="1"/>
  <c r="S15" i="19"/>
  <c r="T15" i="19" s="1"/>
  <c r="S74" i="19"/>
  <c r="T74" i="19" s="1"/>
  <c r="S9" i="19"/>
  <c r="T9" i="19" s="1"/>
  <c r="S62" i="19"/>
  <c r="T62" i="19" s="1"/>
  <c r="S45" i="19"/>
  <c r="T45" i="19" s="1"/>
  <c r="S54" i="19"/>
  <c r="T54" i="19" s="1"/>
  <c r="S77" i="19"/>
  <c r="T77" i="19" s="1"/>
  <c r="S6" i="19"/>
  <c r="T6" i="19" s="1"/>
  <c r="S34" i="19"/>
  <c r="T34" i="19" s="1"/>
  <c r="S33" i="19"/>
  <c r="T33" i="19" s="1"/>
  <c r="S51" i="19"/>
  <c r="T51" i="19" s="1"/>
  <c r="S55" i="19"/>
  <c r="T55" i="19" s="1"/>
  <c r="S60" i="19"/>
  <c r="T60" i="19" s="1"/>
  <c r="S75" i="19"/>
  <c r="T75" i="19" s="1"/>
  <c r="S4" i="19"/>
  <c r="T4" i="19" s="1"/>
  <c r="S11" i="19"/>
  <c r="T11" i="19" s="1"/>
  <c r="S30" i="19"/>
  <c r="T30" i="19" s="1"/>
  <c r="S14" i="19"/>
  <c r="T14" i="19" s="1"/>
  <c r="S39" i="19"/>
  <c r="T39" i="19" s="1"/>
  <c r="S21" i="19"/>
  <c r="T21" i="19" s="1"/>
  <c r="S78" i="19"/>
  <c r="T78" i="19" s="1"/>
  <c r="S49" i="19"/>
  <c r="T49" i="19" s="1"/>
  <c r="S42" i="19"/>
  <c r="T42" i="19" s="1"/>
  <c r="S20" i="19"/>
  <c r="T20" i="19" s="1"/>
  <c r="S7" i="19"/>
  <c r="T7" i="19" s="1"/>
  <c r="S46" i="19"/>
  <c r="T46" i="19" s="1"/>
  <c r="S63" i="19"/>
  <c r="T63" i="19" s="1"/>
  <c r="S76" i="19"/>
  <c r="T76" i="19" s="1"/>
  <c r="S72" i="19"/>
  <c r="T72" i="19" s="1"/>
  <c r="S38" i="19"/>
  <c r="T38" i="19" s="1"/>
  <c r="S47" i="19"/>
  <c r="T47" i="19" s="1"/>
  <c r="S56" i="19"/>
  <c r="T56" i="19" s="1"/>
  <c r="S58" i="19"/>
  <c r="T58" i="19" s="1"/>
  <c r="S65" i="19"/>
  <c r="T65" i="19" s="1"/>
  <c r="S59" i="19"/>
  <c r="T59" i="19" s="1"/>
  <c r="S36" i="19"/>
  <c r="T36" i="19" s="1"/>
  <c r="S13" i="19"/>
  <c r="T13" i="19" s="1"/>
  <c r="S40" i="19"/>
  <c r="T40" i="19" s="1"/>
  <c r="S8" i="19"/>
  <c r="T8" i="19" s="1"/>
  <c r="S10" i="19"/>
  <c r="T10" i="19" s="1"/>
  <c r="S29" i="19"/>
  <c r="T29" i="19" s="1"/>
  <c r="S71" i="19"/>
  <c r="T71" i="19" s="1"/>
  <c r="S41" i="19"/>
  <c r="T41" i="19" s="1"/>
  <c r="S32" i="19"/>
  <c r="T32" i="19" s="1"/>
  <c r="S61" i="19"/>
  <c r="T61" i="19" s="1"/>
  <c r="S66" i="19"/>
  <c r="T66" i="19" s="1"/>
  <c r="S18" i="19"/>
  <c r="T18" i="19" s="1"/>
  <c r="S64" i="19"/>
  <c r="T64" i="19" s="1"/>
  <c r="S19" i="19"/>
  <c r="T19" i="19" s="1"/>
  <c r="S25" i="19"/>
  <c r="T25" i="19" s="1"/>
  <c r="S22" i="19"/>
  <c r="T22" i="19" s="1"/>
  <c r="S35" i="19"/>
  <c r="T35" i="19" s="1"/>
  <c r="S43" i="19"/>
  <c r="T43" i="19" s="1"/>
  <c r="S17" i="19"/>
  <c r="T17" i="19" s="1"/>
  <c r="S27" i="19"/>
  <c r="T27" i="19" s="1"/>
  <c r="S52" i="19"/>
  <c r="T52" i="19" s="1"/>
  <c r="S53" i="19"/>
  <c r="T53" i="19" s="1"/>
  <c r="S26" i="19"/>
  <c r="T26" i="19" s="1"/>
  <c r="S31" i="19"/>
  <c r="T31" i="19" s="1"/>
  <c r="S48" i="19"/>
  <c r="T48" i="19" s="1"/>
  <c r="S50" i="19"/>
  <c r="T50" i="19" s="1"/>
  <c r="S16" i="19"/>
  <c r="T16" i="19" s="1"/>
  <c r="F3" i="3" l="1"/>
  <c r="H3" i="3" s="1"/>
  <c r="I3" i="3" s="1"/>
  <c r="G3" i="3"/>
  <c r="F4" i="3"/>
  <c r="G4" i="3"/>
  <c r="F5" i="3"/>
  <c r="G5" i="3"/>
  <c r="F6" i="3"/>
  <c r="G6" i="3"/>
  <c r="F7" i="3"/>
  <c r="G7" i="3"/>
  <c r="F8" i="3"/>
  <c r="G8" i="3"/>
  <c r="F9" i="3"/>
  <c r="G9" i="3"/>
  <c r="F10" i="3"/>
  <c r="G10" i="3"/>
  <c r="F11" i="3"/>
  <c r="G11" i="3"/>
  <c r="F12" i="3"/>
  <c r="G12" i="3"/>
  <c r="F13" i="3"/>
  <c r="G13" i="3"/>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9" i="3"/>
  <c r="G29" i="3"/>
  <c r="F30" i="3"/>
  <c r="G30" i="3"/>
  <c r="F31" i="3"/>
  <c r="G31" i="3"/>
  <c r="F32" i="3"/>
  <c r="G32" i="3"/>
  <c r="F33" i="3"/>
  <c r="G33" i="3"/>
  <c r="D171" i="16"/>
  <c r="E171" i="16" s="1"/>
  <c r="D121" i="16"/>
  <c r="E121" i="16" s="1"/>
  <c r="D110" i="16"/>
  <c r="E110" i="16" s="1"/>
  <c r="D108" i="16"/>
  <c r="E108" i="16" s="1"/>
  <c r="D34" i="16"/>
  <c r="E34" i="16" s="1"/>
  <c r="D35" i="16"/>
  <c r="E35" i="16" s="1"/>
  <c r="D36" i="16"/>
  <c r="E36" i="16" s="1"/>
  <c r="D37" i="16"/>
  <c r="E37" i="16" s="1"/>
  <c r="D38" i="16"/>
  <c r="E38" i="16" s="1"/>
  <c r="D102" i="16"/>
  <c r="E102" i="16" s="1"/>
  <c r="D39" i="16"/>
  <c r="E39" i="16" s="1"/>
  <c r="D40" i="16"/>
  <c r="E40" i="16" s="1"/>
  <c r="D41" i="16"/>
  <c r="E41" i="16" s="1"/>
  <c r="D42" i="16"/>
  <c r="E42" i="16" s="1"/>
  <c r="D43" i="16"/>
  <c r="E43" i="16" s="1"/>
  <c r="D44" i="16"/>
  <c r="E44" i="16" s="1"/>
  <c r="D45" i="16"/>
  <c r="E45" i="16" s="1"/>
  <c r="D46" i="16"/>
  <c r="E46" i="16" s="1"/>
  <c r="D47" i="16"/>
  <c r="E47" i="16" s="1"/>
  <c r="D48" i="16"/>
  <c r="E48" i="16" s="1"/>
  <c r="D49" i="16"/>
  <c r="E49" i="16" s="1"/>
  <c r="D50" i="16"/>
  <c r="E50" i="16" s="1"/>
  <c r="D51" i="16"/>
  <c r="E51" i="16" s="1"/>
  <c r="D52" i="16"/>
  <c r="E52" i="16" s="1"/>
  <c r="D53" i="16"/>
  <c r="E53" i="16" s="1"/>
  <c r="D54" i="16"/>
  <c r="E54" i="16" s="1"/>
  <c r="D55" i="16"/>
  <c r="E55" i="16" s="1"/>
  <c r="D56" i="16"/>
  <c r="E56" i="16" s="1"/>
  <c r="D57" i="16"/>
  <c r="E57" i="16" s="1"/>
  <c r="D58" i="16"/>
  <c r="E58" i="16" s="1"/>
  <c r="D59" i="16"/>
  <c r="E59" i="16" s="1"/>
  <c r="D60" i="16"/>
  <c r="E60" i="16" s="1"/>
  <c r="D61" i="16"/>
  <c r="E61" i="16" s="1"/>
  <c r="D136" i="16"/>
  <c r="E136" i="16" s="1"/>
  <c r="D62" i="16"/>
  <c r="E62" i="16" s="1"/>
  <c r="D63" i="16"/>
  <c r="E63" i="16" s="1"/>
  <c r="D64" i="16"/>
  <c r="E64" i="16" s="1"/>
  <c r="D65" i="16"/>
  <c r="E65" i="16" s="1"/>
  <c r="D66" i="16"/>
  <c r="E66" i="16" s="1"/>
  <c r="D67" i="16"/>
  <c r="E67" i="16" s="1"/>
  <c r="D68" i="16"/>
  <c r="E68" i="16" s="1"/>
  <c r="D69" i="16"/>
  <c r="E69" i="16" s="1"/>
  <c r="D70" i="16"/>
  <c r="E70" i="16" s="1"/>
  <c r="D71" i="16"/>
  <c r="E71" i="16" s="1"/>
  <c r="D72" i="16"/>
  <c r="E72" i="16" s="1"/>
  <c r="D73" i="16"/>
  <c r="E73" i="16" s="1"/>
  <c r="D74" i="16"/>
  <c r="E74" i="16" s="1"/>
  <c r="D75" i="16"/>
  <c r="E75" i="16" s="1"/>
  <c r="D76" i="16"/>
  <c r="E76" i="16" s="1"/>
  <c r="D77" i="16"/>
  <c r="E77" i="16" s="1"/>
  <c r="D78" i="16"/>
  <c r="E78" i="16" s="1"/>
  <c r="D79" i="16"/>
  <c r="E79" i="16" s="1"/>
  <c r="D80" i="16"/>
  <c r="E80" i="16" s="1"/>
  <c r="D81" i="16"/>
  <c r="E81" i="16" s="1"/>
  <c r="D82" i="16"/>
  <c r="E82" i="16" s="1"/>
  <c r="D83" i="16"/>
  <c r="E83" i="16" s="1"/>
  <c r="D84" i="16"/>
  <c r="E84" i="16" s="1"/>
  <c r="D85" i="16"/>
  <c r="E85" i="16" s="1"/>
  <c r="D86" i="16"/>
  <c r="E86" i="16" s="1"/>
  <c r="D87" i="16"/>
  <c r="E87" i="16" s="1"/>
  <c r="D88" i="16"/>
  <c r="E88" i="16" s="1"/>
  <c r="D89" i="16"/>
  <c r="E89" i="16" s="1"/>
  <c r="D90" i="16"/>
  <c r="E90" i="16" s="1"/>
  <c r="D91" i="16"/>
  <c r="E91" i="16" s="1"/>
  <c r="D92" i="16"/>
  <c r="E92" i="16" s="1"/>
  <c r="D93" i="16"/>
  <c r="E93" i="16" s="1"/>
  <c r="D94" i="16"/>
  <c r="E94" i="16" s="1"/>
  <c r="D95" i="16"/>
  <c r="E95" i="16" s="1"/>
  <c r="D96" i="16"/>
  <c r="E96" i="16" s="1"/>
  <c r="D97" i="16"/>
  <c r="E97" i="16" s="1"/>
  <c r="D98" i="16"/>
  <c r="E98" i="16" s="1"/>
  <c r="D99" i="16"/>
  <c r="E99" i="16" s="1"/>
  <c r="D100" i="16"/>
  <c r="E100" i="16" s="1"/>
  <c r="D101" i="16"/>
  <c r="E101" i="16" s="1"/>
  <c r="D103" i="16"/>
  <c r="E103" i="16" s="1"/>
  <c r="D104" i="16"/>
  <c r="E104" i="16" s="1"/>
  <c r="D105" i="16"/>
  <c r="E105" i="16" s="1"/>
  <c r="D106" i="16"/>
  <c r="E106" i="16" s="1"/>
  <c r="D107" i="16"/>
  <c r="E107" i="16" s="1"/>
  <c r="D109" i="16"/>
  <c r="E109" i="16" s="1"/>
  <c r="D111" i="16"/>
  <c r="E111" i="16" s="1"/>
  <c r="D112" i="16"/>
  <c r="E112" i="16" s="1"/>
  <c r="D113" i="16"/>
  <c r="E113" i="16" s="1"/>
  <c r="D114" i="16"/>
  <c r="E114" i="16" s="1"/>
  <c r="D115" i="16"/>
  <c r="E115" i="16" s="1"/>
  <c r="D116" i="16"/>
  <c r="E116" i="16" s="1"/>
  <c r="D117" i="16"/>
  <c r="E117" i="16" s="1"/>
  <c r="D118" i="16"/>
  <c r="E118" i="16" s="1"/>
  <c r="D119" i="16"/>
  <c r="E119" i="16" s="1"/>
  <c r="D120" i="16"/>
  <c r="E120" i="16" s="1"/>
  <c r="D122" i="16"/>
  <c r="E122" i="16" s="1"/>
  <c r="D123" i="16"/>
  <c r="E123" i="16" s="1"/>
  <c r="D124" i="16"/>
  <c r="E124" i="16" s="1"/>
  <c r="D125" i="16"/>
  <c r="E125" i="16" s="1"/>
  <c r="D126" i="16"/>
  <c r="E126" i="16" s="1"/>
  <c r="D127" i="16"/>
  <c r="E127" i="16" s="1"/>
  <c r="D128" i="16"/>
  <c r="E128" i="16" s="1"/>
  <c r="E129" i="16"/>
  <c r="D130" i="16"/>
  <c r="E130" i="16" s="1"/>
  <c r="D131" i="16"/>
  <c r="E131" i="16" s="1"/>
  <c r="D132" i="16"/>
  <c r="E132" i="16" s="1"/>
  <c r="D133" i="16"/>
  <c r="E133" i="16" s="1"/>
  <c r="D134" i="16"/>
  <c r="E134" i="16" s="1"/>
  <c r="D135" i="16"/>
  <c r="E135" i="16" s="1"/>
  <c r="D137" i="16"/>
  <c r="E137" i="16" s="1"/>
  <c r="D138" i="16"/>
  <c r="E138" i="16" s="1"/>
  <c r="D139" i="16"/>
  <c r="E139" i="16" s="1"/>
  <c r="D140" i="16"/>
  <c r="E140" i="16" s="1"/>
  <c r="D141" i="16"/>
  <c r="E141" i="16" s="1"/>
  <c r="D142" i="16"/>
  <c r="E142" i="16" s="1"/>
  <c r="D143" i="16"/>
  <c r="E143" i="16" s="1"/>
  <c r="D144" i="16"/>
  <c r="E144" i="16" s="1"/>
  <c r="D145" i="16"/>
  <c r="E145" i="16" s="1"/>
  <c r="D146" i="16"/>
  <c r="E146" i="16" s="1"/>
  <c r="D147" i="16"/>
  <c r="E147" i="16" s="1"/>
  <c r="D148" i="16"/>
  <c r="E148" i="16" s="1"/>
  <c r="D149" i="16"/>
  <c r="E149" i="16" s="1"/>
  <c r="D150" i="16"/>
  <c r="E150" i="16" s="1"/>
  <c r="D151" i="16"/>
  <c r="E151" i="16" s="1"/>
  <c r="D152" i="16"/>
  <c r="E152" i="16" s="1"/>
  <c r="D153" i="16"/>
  <c r="E153" i="16" s="1"/>
  <c r="D154" i="16"/>
  <c r="E154" i="16" s="1"/>
  <c r="D155" i="16"/>
  <c r="E155" i="16" s="1"/>
  <c r="D156" i="16"/>
  <c r="E156" i="16" s="1"/>
  <c r="D157" i="16"/>
  <c r="E157" i="16" s="1"/>
  <c r="D158" i="16"/>
  <c r="E158" i="16" s="1"/>
  <c r="D159" i="16"/>
  <c r="E159" i="16" s="1"/>
  <c r="D160" i="16"/>
  <c r="E160" i="16" s="1"/>
  <c r="D161" i="16"/>
  <c r="E161" i="16" s="1"/>
  <c r="D162" i="16"/>
  <c r="E162" i="16" s="1"/>
  <c r="D163" i="16"/>
  <c r="E163" i="16" s="1"/>
  <c r="D164" i="16"/>
  <c r="E164" i="16" s="1"/>
  <c r="D165" i="16"/>
  <c r="E165" i="16" s="1"/>
  <c r="D166" i="16"/>
  <c r="E166" i="16" s="1"/>
  <c r="D167" i="16"/>
  <c r="E167" i="16" s="1"/>
  <c r="D168" i="16"/>
  <c r="E168" i="16" s="1"/>
  <c r="D169" i="16"/>
  <c r="E169" i="16" s="1"/>
  <c r="D170" i="16"/>
  <c r="E170" i="16" s="1"/>
  <c r="D172" i="16"/>
  <c r="E172" i="16" s="1"/>
  <c r="D173" i="16"/>
  <c r="E173" i="16" s="1"/>
  <c r="D174" i="16"/>
  <c r="E174" i="16" s="1"/>
  <c r="D175" i="16"/>
  <c r="E175" i="16" s="1"/>
  <c r="D176" i="16"/>
  <c r="E176" i="16" s="1"/>
  <c r="D177" i="16"/>
  <c r="E177" i="16" s="1"/>
  <c r="D4" i="16" l="1"/>
  <c r="E4" i="16" s="1"/>
  <c r="D5" i="16"/>
  <c r="E5" i="16" s="1"/>
  <c r="D6" i="16"/>
  <c r="E6" i="16" s="1"/>
  <c r="D7" i="16"/>
  <c r="E7" i="16" s="1"/>
  <c r="D8" i="16"/>
  <c r="E8" i="16" s="1"/>
  <c r="D9" i="16"/>
  <c r="E9" i="16" s="1"/>
  <c r="D10" i="16"/>
  <c r="E10" i="16" s="1"/>
  <c r="D11" i="16"/>
  <c r="E11" i="16" s="1"/>
  <c r="D12" i="16"/>
  <c r="E12" i="16" s="1"/>
  <c r="D13" i="16"/>
  <c r="E13" i="16" s="1"/>
  <c r="D14" i="16"/>
  <c r="E14" i="16" s="1"/>
  <c r="D15" i="16"/>
  <c r="E15" i="16" s="1"/>
  <c r="D16" i="16"/>
  <c r="E16" i="16" s="1"/>
  <c r="D17" i="16"/>
  <c r="E17" i="16" s="1"/>
  <c r="D18" i="16"/>
  <c r="E18" i="16" s="1"/>
  <c r="D19" i="16"/>
  <c r="E19" i="16" s="1"/>
  <c r="D20" i="16"/>
  <c r="E20" i="16" s="1"/>
  <c r="D21" i="16"/>
  <c r="E21" i="16" s="1"/>
  <c r="D22" i="16"/>
  <c r="E22" i="16" s="1"/>
  <c r="D23" i="16"/>
  <c r="E23" i="16" s="1"/>
  <c r="D24" i="16"/>
  <c r="E24" i="16" s="1"/>
  <c r="D25" i="16"/>
  <c r="E25" i="16" s="1"/>
  <c r="D26" i="16"/>
  <c r="E26" i="16" s="1"/>
  <c r="D27" i="16"/>
  <c r="E27" i="16" s="1"/>
  <c r="D28" i="16"/>
  <c r="E28" i="16" s="1"/>
  <c r="D29" i="16"/>
  <c r="E29" i="16" s="1"/>
  <c r="D30" i="16"/>
  <c r="E30" i="16" s="1"/>
  <c r="D31" i="16"/>
  <c r="E31" i="16" s="1"/>
  <c r="D32" i="16"/>
  <c r="E32" i="16" s="1"/>
  <c r="D33" i="16"/>
  <c r="E33" i="16" s="1"/>
  <c r="D3" i="16"/>
  <c r="E3" i="16" s="1"/>
  <c r="G5" i="15" l="1"/>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4" i="15"/>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3" i="10"/>
  <c r="G4" i="13"/>
  <c r="J4" i="13" s="1"/>
  <c r="G5" i="13"/>
  <c r="K5" i="13" s="1"/>
  <c r="G6" i="13"/>
  <c r="J6" i="13" s="1"/>
  <c r="G7" i="13"/>
  <c r="J7" i="13" s="1"/>
  <c r="G8" i="13"/>
  <c r="J8" i="13" s="1"/>
  <c r="G9" i="13"/>
  <c r="K9" i="13" s="1"/>
  <c r="G10" i="13"/>
  <c r="J10" i="13" s="1"/>
  <c r="G11" i="13"/>
  <c r="K11" i="13" s="1"/>
  <c r="G12" i="13"/>
  <c r="J12" i="13" s="1"/>
  <c r="G13" i="13"/>
  <c r="K13" i="13" s="1"/>
  <c r="G14" i="13"/>
  <c r="J14" i="13" s="1"/>
  <c r="G15" i="13"/>
  <c r="J15" i="13" s="1"/>
  <c r="G16" i="13"/>
  <c r="J16" i="13" s="1"/>
  <c r="G17" i="13"/>
  <c r="K17" i="13" s="1"/>
  <c r="G18" i="13"/>
  <c r="J18" i="13" s="1"/>
  <c r="G19" i="13"/>
  <c r="K19" i="13" s="1"/>
  <c r="G20" i="13"/>
  <c r="J20" i="13" s="1"/>
  <c r="G21" i="13"/>
  <c r="K21" i="13" s="1"/>
  <c r="J22" i="13"/>
  <c r="G23" i="13"/>
  <c r="J23" i="13" s="1"/>
  <c r="G24" i="13"/>
  <c r="J24" i="13" s="1"/>
  <c r="G25" i="13"/>
  <c r="K25" i="13" s="1"/>
  <c r="G26" i="13"/>
  <c r="J26" i="13" s="1"/>
  <c r="G27" i="13"/>
  <c r="K27" i="13" s="1"/>
  <c r="G28" i="13"/>
  <c r="K28" i="13" s="1"/>
  <c r="G29" i="13"/>
  <c r="K29" i="13" s="1"/>
  <c r="G30" i="13"/>
  <c r="J30" i="13" s="1"/>
  <c r="G31" i="13"/>
  <c r="J31" i="13" s="1"/>
  <c r="G32" i="13"/>
  <c r="J32" i="13" s="1"/>
  <c r="G33" i="13"/>
  <c r="K33" i="13" s="1"/>
  <c r="G3" i="13"/>
  <c r="J3" i="13" s="1"/>
  <c r="D7" i="8"/>
  <c r="E7" i="8" s="1"/>
  <c r="G79" i="15" l="1"/>
  <c r="H3" i="15" s="1"/>
  <c r="I3" i="15" s="1"/>
  <c r="D76" i="11"/>
  <c r="E76" i="11" s="1"/>
  <c r="F76" i="11" s="1"/>
  <c r="D3" i="11"/>
  <c r="E3" i="11" s="1"/>
  <c r="F3" i="11" s="1"/>
  <c r="G71" i="10"/>
  <c r="H37" i="15" s="1"/>
  <c r="I37" i="15" s="1"/>
  <c r="J29" i="13"/>
  <c r="K22" i="13"/>
  <c r="K14" i="13"/>
  <c r="J33" i="13"/>
  <c r="K6" i="13"/>
  <c r="K30" i="13"/>
  <c r="K32" i="13"/>
  <c r="K24" i="13"/>
  <c r="K16" i="13"/>
  <c r="K8" i="13"/>
  <c r="K20" i="13"/>
  <c r="K12" i="13"/>
  <c r="K4" i="13"/>
  <c r="K3" i="13"/>
  <c r="K26" i="13"/>
  <c r="K18" i="13"/>
  <c r="K10" i="13"/>
  <c r="D14" i="9"/>
  <c r="E14" i="9" s="1"/>
  <c r="D37" i="11"/>
  <c r="E37" i="11" s="1"/>
  <c r="F37" i="11" s="1"/>
  <c r="D6" i="8"/>
  <c r="E6" i="8" s="1"/>
  <c r="D75" i="8"/>
  <c r="E75" i="8" s="1"/>
  <c r="D71" i="8"/>
  <c r="E71" i="8" s="1"/>
  <c r="D67" i="8"/>
  <c r="E67" i="8" s="1"/>
  <c r="D63" i="8"/>
  <c r="E63" i="8" s="1"/>
  <c r="D59" i="8"/>
  <c r="E59" i="8" s="1"/>
  <c r="D55" i="8"/>
  <c r="E55" i="8" s="1"/>
  <c r="D51" i="8"/>
  <c r="E51" i="8" s="1"/>
  <c r="D47" i="8"/>
  <c r="E47" i="8" s="1"/>
  <c r="D43" i="8"/>
  <c r="E43" i="8" s="1"/>
  <c r="D39" i="8"/>
  <c r="E39" i="8" s="1"/>
  <c r="D34" i="8"/>
  <c r="E34" i="8" s="1"/>
  <c r="D30" i="8"/>
  <c r="E30" i="8" s="1"/>
  <c r="D26" i="8"/>
  <c r="E26" i="8" s="1"/>
  <c r="D22" i="8"/>
  <c r="E22" i="8" s="1"/>
  <c r="D18" i="8"/>
  <c r="E18" i="8" s="1"/>
  <c r="D14" i="8"/>
  <c r="E14" i="8" s="1"/>
  <c r="D10" i="8"/>
  <c r="E10" i="8" s="1"/>
  <c r="D78" i="8"/>
  <c r="E78" i="8" s="1"/>
  <c r="D74" i="8"/>
  <c r="E74" i="8" s="1"/>
  <c r="D70" i="8"/>
  <c r="E70" i="8" s="1"/>
  <c r="D66" i="8"/>
  <c r="E66" i="8" s="1"/>
  <c r="D62" i="8"/>
  <c r="E62" i="8" s="1"/>
  <c r="D58" i="8"/>
  <c r="E58" i="8" s="1"/>
  <c r="D54" i="8"/>
  <c r="E54" i="8" s="1"/>
  <c r="D50" i="8"/>
  <c r="E50" i="8" s="1"/>
  <c r="D46" i="8"/>
  <c r="E46" i="8" s="1"/>
  <c r="D42" i="8"/>
  <c r="E42" i="8" s="1"/>
  <c r="D38" i="8"/>
  <c r="E38" i="8" s="1"/>
  <c r="D33" i="8"/>
  <c r="E33" i="8" s="1"/>
  <c r="D29" i="8"/>
  <c r="E29" i="8" s="1"/>
  <c r="D25" i="8"/>
  <c r="E25" i="8" s="1"/>
  <c r="D21" i="8"/>
  <c r="E21" i="8" s="1"/>
  <c r="D17" i="8"/>
  <c r="E17" i="8" s="1"/>
  <c r="D13" i="8"/>
  <c r="E13" i="8" s="1"/>
  <c r="D9" i="8"/>
  <c r="E9" i="8" s="1"/>
  <c r="D4" i="8"/>
  <c r="E4" i="8" s="1"/>
  <c r="D77" i="8"/>
  <c r="E77" i="8" s="1"/>
  <c r="D73" i="8"/>
  <c r="E73" i="8" s="1"/>
  <c r="D69" i="8"/>
  <c r="E69" i="8" s="1"/>
  <c r="D65" i="8"/>
  <c r="E65" i="8" s="1"/>
  <c r="D61" i="8"/>
  <c r="E61" i="8" s="1"/>
  <c r="D57" i="8"/>
  <c r="E57" i="8" s="1"/>
  <c r="D53" i="8"/>
  <c r="E53" i="8" s="1"/>
  <c r="D49" i="8"/>
  <c r="E49" i="8" s="1"/>
  <c r="D45" i="8"/>
  <c r="E45" i="8" s="1"/>
  <c r="D41" i="8"/>
  <c r="E41" i="8" s="1"/>
  <c r="D36" i="8"/>
  <c r="E36" i="8" s="1"/>
  <c r="D32" i="8"/>
  <c r="E32" i="8" s="1"/>
  <c r="D28" i="8"/>
  <c r="E28" i="8" s="1"/>
  <c r="D24" i="8"/>
  <c r="E24" i="8" s="1"/>
  <c r="D20" i="8"/>
  <c r="E20" i="8" s="1"/>
  <c r="D16" i="8"/>
  <c r="E16" i="8" s="1"/>
  <c r="D12" i="8"/>
  <c r="E12" i="8" s="1"/>
  <c r="D8" i="8"/>
  <c r="E8" i="8" s="1"/>
  <c r="D5" i="8"/>
  <c r="E5" i="8" s="1"/>
  <c r="D76" i="8"/>
  <c r="E76" i="8" s="1"/>
  <c r="D72" i="8"/>
  <c r="E72" i="8" s="1"/>
  <c r="D68" i="8"/>
  <c r="E68" i="8" s="1"/>
  <c r="D64" i="8"/>
  <c r="E64" i="8" s="1"/>
  <c r="D60" i="8"/>
  <c r="E60" i="8" s="1"/>
  <c r="D56" i="8"/>
  <c r="E56" i="8" s="1"/>
  <c r="D52" i="8"/>
  <c r="E52" i="8" s="1"/>
  <c r="D48" i="8"/>
  <c r="E48" i="8" s="1"/>
  <c r="D44" i="8"/>
  <c r="E44" i="8" s="1"/>
  <c r="D40" i="8"/>
  <c r="E40" i="8" s="1"/>
  <c r="D35" i="8"/>
  <c r="E35" i="8" s="1"/>
  <c r="D31" i="8"/>
  <c r="E31" i="8" s="1"/>
  <c r="D27" i="8"/>
  <c r="E27" i="8" s="1"/>
  <c r="D23" i="8"/>
  <c r="E23" i="8" s="1"/>
  <c r="D19" i="8"/>
  <c r="E19" i="8" s="1"/>
  <c r="D15" i="8"/>
  <c r="E15" i="8" s="1"/>
  <c r="D11" i="8"/>
  <c r="E11" i="8" s="1"/>
  <c r="D12" i="11"/>
  <c r="E12" i="11" s="1"/>
  <c r="F12" i="11" s="1"/>
  <c r="D20" i="11"/>
  <c r="E20" i="11" s="1"/>
  <c r="F20" i="11" s="1"/>
  <c r="D28" i="11"/>
  <c r="E28" i="11" s="1"/>
  <c r="F28" i="11" s="1"/>
  <c r="D41" i="11"/>
  <c r="E41" i="11" s="1"/>
  <c r="F41" i="11" s="1"/>
  <c r="D53" i="11"/>
  <c r="E53" i="11" s="1"/>
  <c r="F53" i="11" s="1"/>
  <c r="D57" i="11"/>
  <c r="E57" i="11" s="1"/>
  <c r="F57" i="11" s="1"/>
  <c r="D65" i="11"/>
  <c r="E65" i="11" s="1"/>
  <c r="F65" i="11" s="1"/>
  <c r="D73" i="11"/>
  <c r="E73" i="11" s="1"/>
  <c r="F73" i="11" s="1"/>
  <c r="D13" i="11"/>
  <c r="E13" i="11" s="1"/>
  <c r="F13" i="11" s="1"/>
  <c r="D21" i="11"/>
  <c r="E21" i="11" s="1"/>
  <c r="F21" i="11" s="1"/>
  <c r="D29" i="11"/>
  <c r="E29" i="11" s="1"/>
  <c r="F29" i="11" s="1"/>
  <c r="D33" i="11"/>
  <c r="E33" i="11" s="1"/>
  <c r="F33" i="11" s="1"/>
  <c r="D42" i="11"/>
  <c r="E42" i="11" s="1"/>
  <c r="F42" i="11" s="1"/>
  <c r="D50" i="11"/>
  <c r="E50" i="11" s="1"/>
  <c r="F50" i="11" s="1"/>
  <c r="D58" i="11"/>
  <c r="E58" i="11" s="1"/>
  <c r="F58" i="11" s="1"/>
  <c r="D66" i="11"/>
  <c r="E66" i="11" s="1"/>
  <c r="F66" i="11" s="1"/>
  <c r="D74" i="11"/>
  <c r="E74" i="11" s="1"/>
  <c r="F74" i="11" s="1"/>
  <c r="D6" i="11"/>
  <c r="E6" i="11" s="1"/>
  <c r="F6" i="11" s="1"/>
  <c r="D10" i="11"/>
  <c r="E10" i="11" s="1"/>
  <c r="F10" i="11" s="1"/>
  <c r="D14" i="11"/>
  <c r="E14" i="11" s="1"/>
  <c r="F14" i="11" s="1"/>
  <c r="D18" i="11"/>
  <c r="E18" i="11" s="1"/>
  <c r="F18" i="11" s="1"/>
  <c r="D22" i="11"/>
  <c r="E22" i="11" s="1"/>
  <c r="F22" i="11" s="1"/>
  <c r="D26" i="11"/>
  <c r="E26" i="11" s="1"/>
  <c r="F26" i="11" s="1"/>
  <c r="D30" i="11"/>
  <c r="E30" i="11" s="1"/>
  <c r="F30" i="11" s="1"/>
  <c r="D34" i="11"/>
  <c r="E34" i="11" s="1"/>
  <c r="F34" i="11" s="1"/>
  <c r="D39" i="11"/>
  <c r="E39" i="11" s="1"/>
  <c r="F39" i="11" s="1"/>
  <c r="D43" i="11"/>
  <c r="E43" i="11" s="1"/>
  <c r="F43" i="11" s="1"/>
  <c r="D47" i="11"/>
  <c r="E47" i="11" s="1"/>
  <c r="F47" i="11" s="1"/>
  <c r="D51" i="11"/>
  <c r="E51" i="11" s="1"/>
  <c r="F51" i="11" s="1"/>
  <c r="D55" i="11"/>
  <c r="E55" i="11" s="1"/>
  <c r="F55" i="11" s="1"/>
  <c r="D59" i="11"/>
  <c r="E59" i="11" s="1"/>
  <c r="F59" i="11" s="1"/>
  <c r="D63" i="11"/>
  <c r="E63" i="11" s="1"/>
  <c r="F63" i="11" s="1"/>
  <c r="D67" i="11"/>
  <c r="E67" i="11" s="1"/>
  <c r="F67" i="11" s="1"/>
  <c r="D71" i="11"/>
  <c r="E71" i="11" s="1"/>
  <c r="F71" i="11" s="1"/>
  <c r="D75" i="11"/>
  <c r="E75" i="11" s="1"/>
  <c r="F75" i="11" s="1"/>
  <c r="D8" i="11"/>
  <c r="E8" i="11" s="1"/>
  <c r="F8" i="11" s="1"/>
  <c r="D16" i="11"/>
  <c r="E16" i="11" s="1"/>
  <c r="F16" i="11" s="1"/>
  <c r="D24" i="11"/>
  <c r="E24" i="11" s="1"/>
  <c r="F24" i="11" s="1"/>
  <c r="D32" i="11"/>
  <c r="E32" i="11" s="1"/>
  <c r="F32" i="11" s="1"/>
  <c r="D36" i="11"/>
  <c r="E36" i="11" s="1"/>
  <c r="F36" i="11" s="1"/>
  <c r="D45" i="11"/>
  <c r="E45" i="11" s="1"/>
  <c r="F45" i="11" s="1"/>
  <c r="D49" i="11"/>
  <c r="E49" i="11" s="1"/>
  <c r="F49" i="11" s="1"/>
  <c r="D61" i="11"/>
  <c r="E61" i="11" s="1"/>
  <c r="F61" i="11" s="1"/>
  <c r="D69" i="11"/>
  <c r="E69" i="11" s="1"/>
  <c r="F69" i="11" s="1"/>
  <c r="D77" i="11"/>
  <c r="E77" i="11" s="1"/>
  <c r="F77" i="11" s="1"/>
  <c r="D5" i="11"/>
  <c r="E5" i="11" s="1"/>
  <c r="F5" i="11" s="1"/>
  <c r="D9" i="11"/>
  <c r="E9" i="11" s="1"/>
  <c r="F9" i="11" s="1"/>
  <c r="D17" i="11"/>
  <c r="E17" i="11" s="1"/>
  <c r="F17" i="11" s="1"/>
  <c r="D25" i="11"/>
  <c r="E25" i="11" s="1"/>
  <c r="F25" i="11" s="1"/>
  <c r="D38" i="11"/>
  <c r="E38" i="11" s="1"/>
  <c r="F38" i="11" s="1"/>
  <c r="D46" i="11"/>
  <c r="E46" i="11" s="1"/>
  <c r="F46" i="11" s="1"/>
  <c r="D54" i="11"/>
  <c r="E54" i="11" s="1"/>
  <c r="F54" i="11" s="1"/>
  <c r="D62" i="11"/>
  <c r="E62" i="11" s="1"/>
  <c r="F62" i="11" s="1"/>
  <c r="D70" i="11"/>
  <c r="E70" i="11" s="1"/>
  <c r="F70" i="11" s="1"/>
  <c r="D78" i="11"/>
  <c r="E78" i="11" s="1"/>
  <c r="F78" i="11" s="1"/>
  <c r="D4" i="11"/>
  <c r="E4" i="11" s="1"/>
  <c r="F4" i="11" s="1"/>
  <c r="D7" i="11"/>
  <c r="E7" i="11" s="1"/>
  <c r="F7" i="11" s="1"/>
  <c r="D11" i="11"/>
  <c r="E11" i="11" s="1"/>
  <c r="F11" i="11" s="1"/>
  <c r="D15" i="11"/>
  <c r="E15" i="11" s="1"/>
  <c r="F15" i="11" s="1"/>
  <c r="D19" i="11"/>
  <c r="E19" i="11" s="1"/>
  <c r="F19" i="11" s="1"/>
  <c r="D23" i="11"/>
  <c r="E23" i="11" s="1"/>
  <c r="F23" i="11" s="1"/>
  <c r="D27" i="11"/>
  <c r="E27" i="11" s="1"/>
  <c r="F27" i="11" s="1"/>
  <c r="D31" i="11"/>
  <c r="E31" i="11" s="1"/>
  <c r="F31" i="11" s="1"/>
  <c r="D35" i="11"/>
  <c r="E35" i="11" s="1"/>
  <c r="F35" i="11" s="1"/>
  <c r="D40" i="11"/>
  <c r="E40" i="11" s="1"/>
  <c r="F40" i="11" s="1"/>
  <c r="D44" i="11"/>
  <c r="E44" i="11" s="1"/>
  <c r="F44" i="11" s="1"/>
  <c r="D48" i="11"/>
  <c r="E48" i="11" s="1"/>
  <c r="F48" i="11" s="1"/>
  <c r="D52" i="11"/>
  <c r="E52" i="11" s="1"/>
  <c r="F52" i="11" s="1"/>
  <c r="D56" i="11"/>
  <c r="E56" i="11" s="1"/>
  <c r="F56" i="11" s="1"/>
  <c r="D60" i="11"/>
  <c r="E60" i="11" s="1"/>
  <c r="F60" i="11" s="1"/>
  <c r="D64" i="11"/>
  <c r="E64" i="11" s="1"/>
  <c r="F64" i="11" s="1"/>
  <c r="D68" i="11"/>
  <c r="E68" i="11" s="1"/>
  <c r="F68" i="11" s="1"/>
  <c r="D72" i="11"/>
  <c r="E72" i="11" s="1"/>
  <c r="F72" i="11" s="1"/>
  <c r="D8" i="9"/>
  <c r="E8" i="9" s="1"/>
  <c r="D68" i="9"/>
  <c r="E68" i="9" s="1"/>
  <c r="D56" i="9"/>
  <c r="E56" i="9" s="1"/>
  <c r="D44" i="9"/>
  <c r="E44" i="9" s="1"/>
  <c r="D29" i="9"/>
  <c r="E29" i="9" s="1"/>
  <c r="D13" i="9"/>
  <c r="E13" i="9" s="1"/>
  <c r="D3" i="9"/>
  <c r="E3" i="9" s="1"/>
  <c r="D4" i="9"/>
  <c r="E4" i="9" s="1"/>
  <c r="D67" i="9"/>
  <c r="E67" i="9" s="1"/>
  <c r="D63" i="9"/>
  <c r="E63" i="9" s="1"/>
  <c r="D59" i="9"/>
  <c r="E59" i="9" s="1"/>
  <c r="D55" i="9"/>
  <c r="E55" i="9" s="1"/>
  <c r="D51" i="9"/>
  <c r="E51" i="9" s="1"/>
  <c r="D47" i="9"/>
  <c r="E47" i="9" s="1"/>
  <c r="D43" i="9"/>
  <c r="E43" i="9" s="1"/>
  <c r="D39" i="9"/>
  <c r="E39" i="9" s="1"/>
  <c r="D35" i="9"/>
  <c r="E35" i="9" s="1"/>
  <c r="D31" i="9"/>
  <c r="E31" i="9" s="1"/>
  <c r="D28" i="9"/>
  <c r="E28" i="9" s="1"/>
  <c r="D24" i="9"/>
  <c r="E24" i="9" s="1"/>
  <c r="D20" i="9"/>
  <c r="E20" i="9" s="1"/>
  <c r="D16" i="9"/>
  <c r="E16" i="9" s="1"/>
  <c r="D12" i="9"/>
  <c r="E12" i="9" s="1"/>
  <c r="D5" i="9"/>
  <c r="E5" i="9" s="1"/>
  <c r="D60" i="9"/>
  <c r="E60" i="9" s="1"/>
  <c r="D48" i="9"/>
  <c r="E48" i="9" s="1"/>
  <c r="D36" i="9"/>
  <c r="E36" i="9" s="1"/>
  <c r="D17" i="9"/>
  <c r="E17" i="9" s="1"/>
  <c r="D10" i="9"/>
  <c r="E10" i="9" s="1"/>
  <c r="D7" i="9"/>
  <c r="E7" i="9" s="1"/>
  <c r="D70" i="9"/>
  <c r="E70" i="9" s="1"/>
  <c r="D66" i="9"/>
  <c r="E66" i="9" s="1"/>
  <c r="D62" i="9"/>
  <c r="E62" i="9" s="1"/>
  <c r="D58" i="9"/>
  <c r="E58" i="9" s="1"/>
  <c r="D54" i="9"/>
  <c r="E54" i="9" s="1"/>
  <c r="D50" i="9"/>
  <c r="E50" i="9" s="1"/>
  <c r="D46" i="9"/>
  <c r="E46" i="9" s="1"/>
  <c r="D42" i="9"/>
  <c r="E42" i="9" s="1"/>
  <c r="D38" i="9"/>
  <c r="E38" i="9" s="1"/>
  <c r="D34" i="9"/>
  <c r="E34" i="9" s="1"/>
  <c r="D27" i="9"/>
  <c r="E27" i="9" s="1"/>
  <c r="D23" i="9"/>
  <c r="E23" i="9" s="1"/>
  <c r="D19" i="9"/>
  <c r="E19" i="9" s="1"/>
  <c r="D15" i="9"/>
  <c r="E15" i="9" s="1"/>
  <c r="D11" i="9"/>
  <c r="E11" i="9" s="1"/>
  <c r="D64" i="9"/>
  <c r="E64" i="9" s="1"/>
  <c r="D52" i="9"/>
  <c r="E52" i="9" s="1"/>
  <c r="D40" i="9"/>
  <c r="E40" i="9" s="1"/>
  <c r="D32" i="9"/>
  <c r="E32" i="9" s="1"/>
  <c r="D25" i="9"/>
  <c r="E25" i="9" s="1"/>
  <c r="D21" i="9"/>
  <c r="E21" i="9" s="1"/>
  <c r="D9" i="9"/>
  <c r="E9" i="9" s="1"/>
  <c r="D6" i="9"/>
  <c r="E6" i="9" s="1"/>
  <c r="D69" i="9"/>
  <c r="E69" i="9" s="1"/>
  <c r="D65" i="9"/>
  <c r="E65" i="9" s="1"/>
  <c r="D61" i="9"/>
  <c r="E61" i="9" s="1"/>
  <c r="D57" i="9"/>
  <c r="E57" i="9" s="1"/>
  <c r="D53" i="9"/>
  <c r="E53" i="9" s="1"/>
  <c r="D49" i="9"/>
  <c r="E49" i="9" s="1"/>
  <c r="D45" i="9"/>
  <c r="E45" i="9" s="1"/>
  <c r="D41" i="9"/>
  <c r="E41" i="9" s="1"/>
  <c r="D37" i="9"/>
  <c r="E37" i="9" s="1"/>
  <c r="D33" i="9"/>
  <c r="E33" i="9" s="1"/>
  <c r="D30" i="9"/>
  <c r="E30" i="9" s="1"/>
  <c r="D26" i="9"/>
  <c r="E26" i="9" s="1"/>
  <c r="D22" i="9"/>
  <c r="E22" i="9" s="1"/>
  <c r="D18" i="9"/>
  <c r="E18" i="9" s="1"/>
  <c r="J27" i="13"/>
  <c r="J19" i="13"/>
  <c r="J11" i="13"/>
  <c r="K31" i="13"/>
  <c r="K23" i="13"/>
  <c r="K15" i="13"/>
  <c r="K7" i="13"/>
  <c r="J25" i="13"/>
  <c r="J21" i="13"/>
  <c r="J17" i="13"/>
  <c r="J13" i="13"/>
  <c r="J9" i="13"/>
  <c r="J5" i="13"/>
  <c r="H7" i="10" l="1"/>
  <c r="I7" i="10" s="1"/>
  <c r="H14" i="10"/>
  <c r="I14" i="10" s="1"/>
  <c r="H26" i="10"/>
  <c r="I26" i="10" s="1"/>
  <c r="H37" i="10"/>
  <c r="I37" i="10" s="1"/>
  <c r="H45" i="10"/>
  <c r="I45" i="10" s="1"/>
  <c r="H53" i="10"/>
  <c r="I53" i="10" s="1"/>
  <c r="H65" i="10"/>
  <c r="I65" i="10" s="1"/>
  <c r="H4" i="10"/>
  <c r="I4" i="10" s="1"/>
  <c r="H15" i="10"/>
  <c r="I15" i="10" s="1"/>
  <c r="H23" i="10"/>
  <c r="I23" i="10" s="1"/>
  <c r="H34" i="10"/>
  <c r="I34" i="10" s="1"/>
  <c r="H42" i="10"/>
  <c r="I42" i="10" s="1"/>
  <c r="H54" i="10"/>
  <c r="I54" i="10" s="1"/>
  <c r="H62" i="10"/>
  <c r="I62" i="10" s="1"/>
  <c r="H70" i="10"/>
  <c r="I70" i="10" s="1"/>
  <c r="H10" i="10"/>
  <c r="I10" i="10" s="1"/>
  <c r="H18" i="10"/>
  <c r="I18" i="10" s="1"/>
  <c r="H22" i="10"/>
  <c r="I22" i="10" s="1"/>
  <c r="H30" i="10"/>
  <c r="I30" i="10" s="1"/>
  <c r="H33" i="10"/>
  <c r="I33" i="10" s="1"/>
  <c r="H41" i="10"/>
  <c r="I41" i="10" s="1"/>
  <c r="H49" i="10"/>
  <c r="I49" i="10" s="1"/>
  <c r="H57" i="10"/>
  <c r="I57" i="10" s="1"/>
  <c r="H61" i="10"/>
  <c r="I61" i="10" s="1"/>
  <c r="H69" i="10"/>
  <c r="I69" i="10" s="1"/>
  <c r="H11" i="10"/>
  <c r="I11" i="10" s="1"/>
  <c r="H19" i="10"/>
  <c r="I19" i="10" s="1"/>
  <c r="H27" i="10"/>
  <c r="I27" i="10" s="1"/>
  <c r="H38" i="10"/>
  <c r="I38" i="10" s="1"/>
  <c r="H46" i="10"/>
  <c r="I46" i="10" s="1"/>
  <c r="H50" i="10"/>
  <c r="I50" i="10" s="1"/>
  <c r="H58" i="10"/>
  <c r="I58" i="10" s="1"/>
  <c r="H66" i="10"/>
  <c r="I66" i="10" s="1"/>
  <c r="H32" i="10"/>
  <c r="I32" i="10" s="1"/>
  <c r="H64" i="10"/>
  <c r="I64" i="10" s="1"/>
  <c r="H55" i="10"/>
  <c r="I55" i="10" s="1"/>
  <c r="H43" i="10"/>
  <c r="I43" i="10" s="1"/>
  <c r="H21" i="10"/>
  <c r="I21" i="10" s="1"/>
  <c r="H36" i="10"/>
  <c r="I36" i="10" s="1"/>
  <c r="H68" i="10"/>
  <c r="I68" i="10" s="1"/>
  <c r="H31" i="10"/>
  <c r="I31" i="10" s="1"/>
  <c r="H63" i="10"/>
  <c r="I63" i="10" s="1"/>
  <c r="H51" i="10"/>
  <c r="I51" i="10" s="1"/>
  <c r="H9" i="10"/>
  <c r="I9" i="10" s="1"/>
  <c r="H25" i="10"/>
  <c r="I25" i="10" s="1"/>
  <c r="H40" i="10"/>
  <c r="I40" i="10" s="1"/>
  <c r="H56" i="10"/>
  <c r="I56" i="10" s="1"/>
  <c r="H8" i="10"/>
  <c r="I8" i="10" s="1"/>
  <c r="H39" i="10"/>
  <c r="I39" i="10" s="1"/>
  <c r="H3" i="10"/>
  <c r="I3" i="10" s="1"/>
  <c r="H28" i="10"/>
  <c r="I28" i="10" s="1"/>
  <c r="H59" i="10"/>
  <c r="I59" i="10" s="1"/>
  <c r="H17" i="10"/>
  <c r="I17" i="10" s="1"/>
  <c r="H48" i="10"/>
  <c r="I48" i="10" s="1"/>
  <c r="H20" i="10"/>
  <c r="I20" i="10" s="1"/>
  <c r="H16" i="10"/>
  <c r="I16" i="10" s="1"/>
  <c r="H6" i="10"/>
  <c r="I6" i="10" s="1"/>
  <c r="H52" i="10"/>
  <c r="I52" i="10" s="1"/>
  <c r="H24" i="10"/>
  <c r="I24" i="10" s="1"/>
  <c r="H13" i="10"/>
  <c r="I13" i="10" s="1"/>
  <c r="H29" i="10"/>
  <c r="I29" i="10" s="1"/>
  <c r="H44" i="10"/>
  <c r="I44" i="10" s="1"/>
  <c r="H60" i="10"/>
  <c r="I60" i="10" s="1"/>
  <c r="H12" i="10"/>
  <c r="I12" i="10" s="1"/>
  <c r="H47" i="10"/>
  <c r="I47" i="10" s="1"/>
  <c r="H5" i="10"/>
  <c r="I5" i="10" s="1"/>
  <c r="H35" i="10"/>
  <c r="I35" i="10" s="1"/>
  <c r="H67" i="10"/>
  <c r="I67" i="10" s="1"/>
  <c r="D37" i="8"/>
  <c r="E37" i="8" s="1"/>
  <c r="D3" i="7"/>
  <c r="E3" i="7" s="1"/>
  <c r="H71" i="15"/>
  <c r="I71" i="15" s="1"/>
  <c r="H8" i="15"/>
  <c r="I8" i="15" s="1"/>
  <c r="H12" i="15"/>
  <c r="I12" i="15" s="1"/>
  <c r="H16" i="15"/>
  <c r="I16" i="15" s="1"/>
  <c r="H20" i="15"/>
  <c r="I20" i="15" s="1"/>
  <c r="H24" i="15"/>
  <c r="I24" i="15" s="1"/>
  <c r="H28" i="15"/>
  <c r="I28" i="15" s="1"/>
  <c r="H32" i="15"/>
  <c r="I32" i="15" s="1"/>
  <c r="H36" i="15"/>
  <c r="I36" i="15" s="1"/>
  <c r="H41" i="15"/>
  <c r="I41" i="15" s="1"/>
  <c r="H45" i="15"/>
  <c r="I45" i="15" s="1"/>
  <c r="H49" i="15"/>
  <c r="I49" i="15" s="1"/>
  <c r="H53" i="15"/>
  <c r="I53" i="15" s="1"/>
  <c r="H57" i="15"/>
  <c r="I57" i="15" s="1"/>
  <c r="H61" i="15"/>
  <c r="I61" i="15" s="1"/>
  <c r="H65" i="15"/>
  <c r="I65" i="15" s="1"/>
  <c r="H69" i="15"/>
  <c r="I69" i="15" s="1"/>
  <c r="H73" i="15"/>
  <c r="I73" i="15" s="1"/>
  <c r="H77" i="15"/>
  <c r="I77" i="15" s="1"/>
  <c r="H6" i="15"/>
  <c r="I6" i="15" s="1"/>
  <c r="H10" i="15"/>
  <c r="I10" i="15" s="1"/>
  <c r="H14" i="15"/>
  <c r="I14" i="15" s="1"/>
  <c r="H18" i="15"/>
  <c r="I18" i="15" s="1"/>
  <c r="H22" i="15"/>
  <c r="I22" i="15" s="1"/>
  <c r="H26" i="15"/>
  <c r="I26" i="15" s="1"/>
  <c r="H30" i="15"/>
  <c r="I30" i="15" s="1"/>
  <c r="H34" i="15"/>
  <c r="I34" i="15" s="1"/>
  <c r="H39" i="15"/>
  <c r="I39" i="15" s="1"/>
  <c r="H43" i="15"/>
  <c r="I43" i="15" s="1"/>
  <c r="H47" i="15"/>
  <c r="I47" i="15" s="1"/>
  <c r="H51" i="15"/>
  <c r="I51" i="15" s="1"/>
  <c r="H55" i="15"/>
  <c r="I55" i="15" s="1"/>
  <c r="H59" i="15"/>
  <c r="I59" i="15" s="1"/>
  <c r="H63" i="15"/>
  <c r="I63" i="15" s="1"/>
  <c r="H67" i="15"/>
  <c r="I67" i="15" s="1"/>
  <c r="H75" i="15"/>
  <c r="I75" i="15" s="1"/>
  <c r="H21" i="15"/>
  <c r="I21" i="15" s="1"/>
  <c r="H42" i="15"/>
  <c r="I42" i="15" s="1"/>
  <c r="H7" i="15"/>
  <c r="I7" i="15" s="1"/>
  <c r="H23" i="15"/>
  <c r="I23" i="15" s="1"/>
  <c r="H40" i="15"/>
  <c r="I40" i="15" s="1"/>
  <c r="H56" i="15"/>
  <c r="I56" i="15" s="1"/>
  <c r="H72" i="15"/>
  <c r="I72" i="15" s="1"/>
  <c r="H46" i="15"/>
  <c r="I46" i="15" s="1"/>
  <c r="H74" i="15"/>
  <c r="I74" i="15" s="1"/>
  <c r="H5" i="15"/>
  <c r="I5" i="15" s="1"/>
  <c r="H25" i="15"/>
  <c r="I25" i="15" s="1"/>
  <c r="H50" i="15"/>
  <c r="I50" i="15" s="1"/>
  <c r="H11" i="15"/>
  <c r="I11" i="15" s="1"/>
  <c r="H27" i="15"/>
  <c r="I27" i="15" s="1"/>
  <c r="H44" i="15"/>
  <c r="I44" i="15" s="1"/>
  <c r="H60" i="15"/>
  <c r="I60" i="15" s="1"/>
  <c r="H76" i="15"/>
  <c r="I76" i="15" s="1"/>
  <c r="H54" i="15"/>
  <c r="I54" i="15" s="1"/>
  <c r="H78" i="15"/>
  <c r="I78" i="15" s="1"/>
  <c r="H9" i="15"/>
  <c r="I9" i="15" s="1"/>
  <c r="H29" i="15"/>
  <c r="I29" i="15" s="1"/>
  <c r="H62" i="15"/>
  <c r="I62" i="15" s="1"/>
  <c r="H15" i="15"/>
  <c r="I15" i="15" s="1"/>
  <c r="H31" i="15"/>
  <c r="I31" i="15" s="1"/>
  <c r="H48" i="15"/>
  <c r="I48" i="15" s="1"/>
  <c r="H64" i="15"/>
  <c r="I64" i="15" s="1"/>
  <c r="H13" i="15"/>
  <c r="I13" i="15" s="1"/>
  <c r="H58" i="15"/>
  <c r="I58" i="15" s="1"/>
  <c r="H17" i="15"/>
  <c r="I17" i="15" s="1"/>
  <c r="H33" i="15"/>
  <c r="I33" i="15" s="1"/>
  <c r="H70" i="15"/>
  <c r="I70" i="15" s="1"/>
  <c r="H19" i="15"/>
  <c r="I19" i="15" s="1"/>
  <c r="H35" i="15"/>
  <c r="I35" i="15" s="1"/>
  <c r="H52" i="15"/>
  <c r="I52" i="15" s="1"/>
  <c r="H68" i="15"/>
  <c r="I68" i="15" s="1"/>
  <c r="H38" i="15"/>
  <c r="I38" i="15" s="1"/>
  <c r="H66" i="15"/>
  <c r="I66" i="15" s="1"/>
  <c r="H4" i="15"/>
  <c r="I4" i="15" s="1"/>
  <c r="J34" i="13"/>
  <c r="L9" i="13" s="1"/>
  <c r="K34" i="13"/>
  <c r="M23" i="13" s="1"/>
  <c r="N23" i="13" s="1"/>
  <c r="L19" i="13" l="1"/>
  <c r="L17" i="13"/>
  <c r="L27" i="13"/>
  <c r="L13" i="13"/>
  <c r="L21" i="13"/>
  <c r="M15" i="13"/>
  <c r="N15" i="13" s="1"/>
  <c r="L5" i="13"/>
  <c r="L11" i="13"/>
  <c r="M7" i="13"/>
  <c r="N7" i="13" s="1"/>
  <c r="L28" i="13"/>
  <c r="L24" i="13"/>
  <c r="L8" i="13"/>
  <c r="L23" i="13"/>
  <c r="L7" i="13"/>
  <c r="L30" i="13"/>
  <c r="L14" i="13"/>
  <c r="L33" i="13"/>
  <c r="L10" i="13"/>
  <c r="L32" i="13"/>
  <c r="L20" i="13"/>
  <c r="L4" i="13"/>
  <c r="L26" i="13"/>
  <c r="L16" i="13"/>
  <c r="L31" i="13"/>
  <c r="L15" i="13"/>
  <c r="L3" i="13"/>
  <c r="L22" i="13"/>
  <c r="L6" i="13"/>
  <c r="L12" i="13"/>
  <c r="L18" i="13"/>
  <c r="L29" i="13"/>
  <c r="L25" i="13"/>
  <c r="M13" i="13"/>
  <c r="N13" i="13" s="1"/>
  <c r="M16" i="13"/>
  <c r="N16" i="13" s="1"/>
  <c r="M5" i="13"/>
  <c r="N5" i="13" s="1"/>
  <c r="M14" i="13"/>
  <c r="N14" i="13" s="1"/>
  <c r="M9" i="13"/>
  <c r="N9" i="13" s="1"/>
  <c r="M28" i="13"/>
  <c r="N28" i="13" s="1"/>
  <c r="M24" i="13"/>
  <c r="N24" i="13" s="1"/>
  <c r="M27" i="13"/>
  <c r="N27" i="13" s="1"/>
  <c r="M22" i="13"/>
  <c r="N22" i="13" s="1"/>
  <c r="M3" i="13"/>
  <c r="N3" i="13" s="1"/>
  <c r="M8" i="13"/>
  <c r="N8" i="13" s="1"/>
  <c r="M18" i="13"/>
  <c r="N18" i="13" s="1"/>
  <c r="M19" i="13"/>
  <c r="N19" i="13" s="1"/>
  <c r="M6" i="13"/>
  <c r="N6" i="13" s="1"/>
  <c r="M26" i="13"/>
  <c r="N26" i="13" s="1"/>
  <c r="M20" i="13"/>
  <c r="N20" i="13" s="1"/>
  <c r="M10" i="13"/>
  <c r="N10" i="13" s="1"/>
  <c r="M32" i="13"/>
  <c r="N32" i="13" s="1"/>
  <c r="M29" i="13"/>
  <c r="N29" i="13" s="1"/>
  <c r="M30" i="13"/>
  <c r="N30" i="13" s="1"/>
  <c r="M33" i="13"/>
  <c r="N33" i="13" s="1"/>
  <c r="M12" i="13"/>
  <c r="N12" i="13" s="1"/>
  <c r="M25" i="13"/>
  <c r="N25" i="13" s="1"/>
  <c r="M17" i="13"/>
  <c r="N17" i="13" s="1"/>
  <c r="M11" i="13"/>
  <c r="N11" i="13" s="1"/>
  <c r="M21" i="13"/>
  <c r="N21" i="13" s="1"/>
  <c r="M4" i="13"/>
  <c r="N4" i="13" s="1"/>
  <c r="M31" i="13"/>
  <c r="N31" i="13" s="1"/>
  <c r="J32" i="6" l="1"/>
  <c r="K32" i="6" s="1"/>
  <c r="E33" i="6" l="1"/>
  <c r="H33" i="6" s="1"/>
  <c r="E32" i="6"/>
  <c r="E31" i="6"/>
  <c r="H31" i="6" s="1"/>
  <c r="E30" i="6"/>
  <c r="H30" i="6" s="1"/>
  <c r="E29" i="6"/>
  <c r="H29" i="6" s="1"/>
  <c r="E28" i="6"/>
  <c r="H28" i="6" s="1"/>
  <c r="E27" i="6"/>
  <c r="H27" i="6" s="1"/>
  <c r="E26" i="6"/>
  <c r="H26" i="6" s="1"/>
  <c r="E25" i="6"/>
  <c r="H25" i="6" s="1"/>
  <c r="E24" i="6"/>
  <c r="H24" i="6" s="1"/>
  <c r="E23" i="6"/>
  <c r="H23" i="6" s="1"/>
  <c r="E22" i="6"/>
  <c r="H22" i="6" s="1"/>
  <c r="E21" i="6"/>
  <c r="H21" i="6" s="1"/>
  <c r="E20" i="6"/>
  <c r="H20" i="6" s="1"/>
  <c r="E19" i="6"/>
  <c r="H19" i="6" s="1"/>
  <c r="E18" i="6"/>
  <c r="H18" i="6" s="1"/>
  <c r="E17" i="6"/>
  <c r="H17" i="6" s="1"/>
  <c r="E16" i="6"/>
  <c r="H16" i="6" s="1"/>
  <c r="E15" i="6"/>
  <c r="H15" i="6" s="1"/>
  <c r="E14" i="6"/>
  <c r="H14" i="6" s="1"/>
  <c r="E13" i="6"/>
  <c r="H13" i="6" s="1"/>
  <c r="E12" i="6"/>
  <c r="H12" i="6" s="1"/>
  <c r="E11" i="6"/>
  <c r="H11" i="6" s="1"/>
  <c r="E10" i="6"/>
  <c r="H10" i="6" s="1"/>
  <c r="E9" i="6"/>
  <c r="H9" i="6" s="1"/>
  <c r="E8" i="6"/>
  <c r="H8" i="6" s="1"/>
  <c r="E7" i="6"/>
  <c r="H7" i="6" s="1"/>
  <c r="E6" i="6"/>
  <c r="H6" i="6" s="1"/>
  <c r="E5" i="6"/>
  <c r="H5" i="6" s="1"/>
  <c r="E4" i="6"/>
  <c r="H4" i="6" s="1"/>
  <c r="E3" i="6"/>
  <c r="H3" i="6" s="1"/>
  <c r="H34" i="6" l="1"/>
  <c r="I9" i="6" s="1"/>
  <c r="J9" i="6" s="1"/>
  <c r="K9" i="6" s="1"/>
  <c r="J32" i="4"/>
  <c r="K32" i="4" s="1"/>
  <c r="E3" i="4"/>
  <c r="H3" i="4" s="1"/>
  <c r="E4" i="4"/>
  <c r="H4" i="4" s="1"/>
  <c r="E5" i="4"/>
  <c r="H5" i="4" s="1"/>
  <c r="E6" i="4"/>
  <c r="H6" i="4" s="1"/>
  <c r="E7" i="4"/>
  <c r="H7" i="4" s="1"/>
  <c r="E8" i="4"/>
  <c r="H8" i="4" s="1"/>
  <c r="E9" i="4"/>
  <c r="H9" i="4" s="1"/>
  <c r="E10" i="4"/>
  <c r="H10" i="4" s="1"/>
  <c r="E11" i="4"/>
  <c r="H11" i="4" s="1"/>
  <c r="E12" i="4"/>
  <c r="H12" i="4" s="1"/>
  <c r="E13" i="4"/>
  <c r="H13" i="4" s="1"/>
  <c r="E14" i="4"/>
  <c r="H14" i="4" s="1"/>
  <c r="E15" i="4"/>
  <c r="H15" i="4" s="1"/>
  <c r="E16" i="4"/>
  <c r="H16" i="4" s="1"/>
  <c r="E17" i="4"/>
  <c r="H17" i="4" s="1"/>
  <c r="E18" i="4"/>
  <c r="H18" i="4" s="1"/>
  <c r="E19" i="4"/>
  <c r="H19" i="4" s="1"/>
  <c r="E20" i="4"/>
  <c r="H20" i="4" s="1"/>
  <c r="E21" i="4"/>
  <c r="H21" i="4" s="1"/>
  <c r="E22" i="4"/>
  <c r="H22" i="4" s="1"/>
  <c r="E23" i="4"/>
  <c r="H23" i="4" s="1"/>
  <c r="E24" i="4"/>
  <c r="H24" i="4" s="1"/>
  <c r="E25" i="4"/>
  <c r="H25" i="4" s="1"/>
  <c r="E26" i="4"/>
  <c r="H26" i="4" s="1"/>
  <c r="E27" i="4"/>
  <c r="H27" i="4" s="1"/>
  <c r="E28" i="4"/>
  <c r="H28" i="4" s="1"/>
  <c r="E29" i="4"/>
  <c r="H29" i="4" s="1"/>
  <c r="E30" i="4"/>
  <c r="H30" i="4" s="1"/>
  <c r="E31" i="4"/>
  <c r="H31" i="4" s="1"/>
  <c r="E32" i="4"/>
  <c r="E33" i="4"/>
  <c r="H33" i="4" s="1"/>
  <c r="H33" i="3"/>
  <c r="I33" i="3" s="1"/>
  <c r="H32" i="3"/>
  <c r="I32" i="3" s="1"/>
  <c r="H31" i="3"/>
  <c r="I31" i="3" s="1"/>
  <c r="H30" i="3"/>
  <c r="I30" i="3" s="1"/>
  <c r="H29" i="3"/>
  <c r="I29" i="3" s="1"/>
  <c r="H28" i="3"/>
  <c r="I28" i="3" s="1"/>
  <c r="H27" i="3"/>
  <c r="I27" i="3" s="1"/>
  <c r="H26" i="3"/>
  <c r="I26" i="3" s="1"/>
  <c r="H25" i="3"/>
  <c r="I25" i="3" s="1"/>
  <c r="H24" i="3"/>
  <c r="I24" i="3" s="1"/>
  <c r="H23" i="3"/>
  <c r="I23" i="3" s="1"/>
  <c r="H22" i="3"/>
  <c r="I22" i="3" s="1"/>
  <c r="H21" i="3"/>
  <c r="I21" i="3" s="1"/>
  <c r="H20" i="3"/>
  <c r="I20" i="3" s="1"/>
  <c r="H19" i="3"/>
  <c r="I19" i="3" s="1"/>
  <c r="H18" i="3"/>
  <c r="I18" i="3" s="1"/>
  <c r="H17" i="3"/>
  <c r="I17" i="3" s="1"/>
  <c r="H16" i="3"/>
  <c r="I16" i="3" s="1"/>
  <c r="H15" i="3"/>
  <c r="I15" i="3" s="1"/>
  <c r="H14" i="3"/>
  <c r="I14" i="3" s="1"/>
  <c r="H13" i="3"/>
  <c r="I13" i="3" s="1"/>
  <c r="H10" i="3"/>
  <c r="I10" i="3" s="1"/>
  <c r="H9" i="3"/>
  <c r="I9" i="3" s="1"/>
  <c r="H8" i="3"/>
  <c r="I8" i="3" s="1"/>
  <c r="H7" i="3"/>
  <c r="I7" i="3" s="1"/>
  <c r="H6" i="3"/>
  <c r="I6" i="3" s="1"/>
  <c r="H5" i="3"/>
  <c r="I5" i="3" s="1"/>
  <c r="H4" i="3"/>
  <c r="I4" i="3" s="1"/>
  <c r="I30" i="6" l="1"/>
  <c r="J30" i="6" s="1"/>
  <c r="K30" i="6" s="1"/>
  <c r="I28" i="6"/>
  <c r="J28" i="6" s="1"/>
  <c r="K28" i="6" s="1"/>
  <c r="I14" i="6"/>
  <c r="J14" i="6" s="1"/>
  <c r="K14" i="6" s="1"/>
  <c r="I12" i="6"/>
  <c r="J12" i="6" s="1"/>
  <c r="K12" i="6" s="1"/>
  <c r="I11" i="6"/>
  <c r="J11" i="6" s="1"/>
  <c r="K11" i="6" s="1"/>
  <c r="I5" i="6"/>
  <c r="J5" i="6" s="1"/>
  <c r="K5" i="6" s="1"/>
  <c r="I27" i="6"/>
  <c r="J27" i="6" s="1"/>
  <c r="K27" i="6" s="1"/>
  <c r="I22" i="6"/>
  <c r="J22" i="6" s="1"/>
  <c r="K22" i="6" s="1"/>
  <c r="I6" i="6"/>
  <c r="J6" i="6" s="1"/>
  <c r="K6" i="6" s="1"/>
  <c r="I23" i="6"/>
  <c r="J23" i="6" s="1"/>
  <c r="K23" i="6" s="1"/>
  <c r="I19" i="6"/>
  <c r="J19" i="6" s="1"/>
  <c r="K19" i="6" s="1"/>
  <c r="I20" i="6"/>
  <c r="J20" i="6" s="1"/>
  <c r="K20" i="6" s="1"/>
  <c r="I4" i="6"/>
  <c r="J4" i="6" s="1"/>
  <c r="K4" i="6" s="1"/>
  <c r="I17" i="6"/>
  <c r="J17" i="6" s="1"/>
  <c r="K17" i="6" s="1"/>
  <c r="I3" i="6"/>
  <c r="J3" i="6" s="1"/>
  <c r="K3" i="6" s="1"/>
  <c r="I15" i="6"/>
  <c r="J15" i="6" s="1"/>
  <c r="K15" i="6" s="1"/>
  <c r="I26" i="6"/>
  <c r="J26" i="6" s="1"/>
  <c r="K26" i="6" s="1"/>
  <c r="I18" i="6"/>
  <c r="J18" i="6" s="1"/>
  <c r="K18" i="6" s="1"/>
  <c r="I10" i="6"/>
  <c r="J10" i="6" s="1"/>
  <c r="K10" i="6" s="1"/>
  <c r="I29" i="6"/>
  <c r="J29" i="6" s="1"/>
  <c r="K29" i="6" s="1"/>
  <c r="I31" i="6"/>
  <c r="J31" i="6" s="1"/>
  <c r="K31" i="6" s="1"/>
  <c r="I13" i="6"/>
  <c r="J13" i="6" s="1"/>
  <c r="K13" i="6" s="1"/>
  <c r="I33" i="6"/>
  <c r="J33" i="6" s="1"/>
  <c r="K33" i="6" s="1"/>
  <c r="I7" i="6"/>
  <c r="J7" i="6" s="1"/>
  <c r="K7" i="6" s="1"/>
  <c r="I24" i="6"/>
  <c r="J24" i="6" s="1"/>
  <c r="K24" i="6" s="1"/>
  <c r="I16" i="6"/>
  <c r="J16" i="6" s="1"/>
  <c r="K16" i="6" s="1"/>
  <c r="I8" i="6"/>
  <c r="J8" i="6" s="1"/>
  <c r="K8" i="6" s="1"/>
  <c r="I21" i="6"/>
  <c r="J21" i="6" s="1"/>
  <c r="K21" i="6" s="1"/>
  <c r="I25" i="6"/>
  <c r="J25" i="6" s="1"/>
  <c r="K25" i="6" s="1"/>
  <c r="H34" i="4"/>
  <c r="I6" i="4" l="1"/>
  <c r="J6" i="4" s="1"/>
  <c r="K6" i="4" s="1"/>
  <c r="I10" i="4"/>
  <c r="J10" i="4" s="1"/>
  <c r="K10" i="4" s="1"/>
  <c r="I14" i="4"/>
  <c r="J14" i="4" s="1"/>
  <c r="K14" i="4" s="1"/>
  <c r="I18" i="4"/>
  <c r="J18" i="4" s="1"/>
  <c r="K18" i="4" s="1"/>
  <c r="I22" i="4"/>
  <c r="J22" i="4" s="1"/>
  <c r="K22" i="4" s="1"/>
  <c r="I26" i="4"/>
  <c r="J26" i="4" s="1"/>
  <c r="K26" i="4" s="1"/>
  <c r="I30" i="4"/>
  <c r="J30" i="4" s="1"/>
  <c r="K30" i="4" s="1"/>
  <c r="I33" i="4"/>
  <c r="J33" i="4" s="1"/>
  <c r="K33" i="4" s="1"/>
  <c r="I7" i="4"/>
  <c r="J7" i="4" s="1"/>
  <c r="K7" i="4" s="1"/>
  <c r="I11" i="4"/>
  <c r="J11" i="4" s="1"/>
  <c r="K11" i="4" s="1"/>
  <c r="I15" i="4"/>
  <c r="J15" i="4" s="1"/>
  <c r="K15" i="4" s="1"/>
  <c r="I19" i="4"/>
  <c r="J19" i="4" s="1"/>
  <c r="K19" i="4" s="1"/>
  <c r="I23" i="4"/>
  <c r="J23" i="4" s="1"/>
  <c r="K23" i="4" s="1"/>
  <c r="I27" i="4"/>
  <c r="J27" i="4" s="1"/>
  <c r="K27" i="4" s="1"/>
  <c r="I31" i="4"/>
  <c r="J31" i="4" s="1"/>
  <c r="K31" i="4" s="1"/>
  <c r="I4" i="4"/>
  <c r="J4" i="4" s="1"/>
  <c r="K4" i="4" s="1"/>
  <c r="I8" i="4"/>
  <c r="J8" i="4" s="1"/>
  <c r="K8" i="4" s="1"/>
  <c r="I12" i="4"/>
  <c r="J12" i="4" s="1"/>
  <c r="K12" i="4" s="1"/>
  <c r="I16" i="4"/>
  <c r="J16" i="4" s="1"/>
  <c r="K16" i="4" s="1"/>
  <c r="I20" i="4"/>
  <c r="J20" i="4" s="1"/>
  <c r="K20" i="4" s="1"/>
  <c r="I24" i="4"/>
  <c r="J24" i="4" s="1"/>
  <c r="K24" i="4" s="1"/>
  <c r="I28" i="4"/>
  <c r="J28" i="4" s="1"/>
  <c r="K28" i="4" s="1"/>
  <c r="I5" i="4"/>
  <c r="J5" i="4" s="1"/>
  <c r="K5" i="4" s="1"/>
  <c r="I9" i="4"/>
  <c r="J9" i="4" s="1"/>
  <c r="K9" i="4" s="1"/>
  <c r="I13" i="4"/>
  <c r="J13" i="4" s="1"/>
  <c r="K13" i="4" s="1"/>
  <c r="I17" i="4"/>
  <c r="J17" i="4" s="1"/>
  <c r="K17" i="4" s="1"/>
  <c r="I21" i="4"/>
  <c r="J21" i="4" s="1"/>
  <c r="K21" i="4" s="1"/>
  <c r="I25" i="4"/>
  <c r="J25" i="4" s="1"/>
  <c r="K25" i="4" s="1"/>
  <c r="I29" i="4"/>
  <c r="J29" i="4" s="1"/>
  <c r="K29" i="4" s="1"/>
  <c r="I3" i="4"/>
  <c r="J3" i="4" s="1"/>
  <c r="K3" i="4" s="1"/>
  <c r="H3" i="1" l="1"/>
  <c r="O4" i="1" l="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 i="1"/>
  <c r="H32" i="1"/>
  <c r="H3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O36" i="1" l="1"/>
  <c r="P3" i="1" s="1"/>
  <c r="H36" i="1"/>
  <c r="I3" i="1" s="1"/>
  <c r="P23" i="1" l="1"/>
  <c r="P7" i="1"/>
  <c r="P14" i="1"/>
  <c r="Q3" i="1"/>
  <c r="R3" i="1"/>
  <c r="P24" i="1"/>
  <c r="P29" i="1"/>
  <c r="P20" i="1"/>
  <c r="P10" i="1"/>
  <c r="P9" i="1"/>
  <c r="P25" i="1"/>
  <c r="P11" i="1"/>
  <c r="P27" i="1"/>
  <c r="R27" i="1" s="1"/>
  <c r="P22" i="1"/>
  <c r="R22" i="1" s="1"/>
  <c r="P8" i="1"/>
  <c r="P18" i="1"/>
  <c r="P13" i="1"/>
  <c r="P15" i="1"/>
  <c r="P31" i="1"/>
  <c r="P26" i="1"/>
  <c r="P12" i="1"/>
  <c r="P28" i="1"/>
  <c r="P30" i="1"/>
  <c r="P17" i="1"/>
  <c r="P33" i="1"/>
  <c r="P4" i="1"/>
  <c r="P19" i="1"/>
  <c r="P6" i="1"/>
  <c r="I5" i="1"/>
  <c r="P16" i="1"/>
  <c r="P32" i="1"/>
  <c r="P5" i="1"/>
  <c r="P21" i="1"/>
  <c r="R21" i="1" s="1"/>
  <c r="I25" i="1"/>
  <c r="I8" i="1"/>
  <c r="Q8" i="1" s="1"/>
  <c r="I12" i="1"/>
  <c r="I9" i="1"/>
  <c r="I20" i="1"/>
  <c r="I21" i="1"/>
  <c r="Q21" i="1" s="1"/>
  <c r="I6" i="1"/>
  <c r="Q6" i="1" s="1"/>
  <c r="I10" i="1"/>
  <c r="Q10" i="1" s="1"/>
  <c r="I14" i="1"/>
  <c r="I18" i="1"/>
  <c r="I22" i="1"/>
  <c r="I26" i="1"/>
  <c r="I30" i="1"/>
  <c r="I7" i="1"/>
  <c r="Q7" i="1" s="1"/>
  <c r="I11" i="1"/>
  <c r="Q11" i="1" s="1"/>
  <c r="I15" i="1"/>
  <c r="I19" i="1"/>
  <c r="I23" i="1"/>
  <c r="Q23" i="1" s="1"/>
  <c r="I27" i="1"/>
  <c r="I31" i="1"/>
  <c r="I13" i="1"/>
  <c r="Q13" i="1" s="1"/>
  <c r="I29" i="1"/>
  <c r="Q29" i="1" s="1"/>
  <c r="I28" i="1"/>
  <c r="I16" i="1"/>
  <c r="I32" i="1"/>
  <c r="I17" i="1"/>
  <c r="I4" i="1"/>
  <c r="I33" i="1"/>
  <c r="Q33" i="1" s="1"/>
  <c r="I24" i="1"/>
  <c r="Q24" i="1" s="1"/>
  <c r="Q16" i="1" l="1"/>
  <c r="Q15" i="1"/>
  <c r="Q9" i="1"/>
  <c r="Q4" i="1"/>
  <c r="Q28" i="1"/>
  <c r="Q27" i="1"/>
  <c r="Q22" i="1"/>
  <c r="Q12" i="1"/>
  <c r="Q5" i="1"/>
  <c r="Q14" i="1"/>
  <c r="Q17" i="1"/>
  <c r="Q18" i="1"/>
  <c r="Q32" i="1"/>
  <c r="Q19" i="1"/>
  <c r="Q30" i="1"/>
  <c r="Q20" i="1"/>
  <c r="Q25" i="1"/>
  <c r="Q31" i="1"/>
  <c r="Q26" i="1"/>
  <c r="Q36" i="1" l="1"/>
  <c r="Q35" i="1"/>
  <c r="R11" i="1" s="1"/>
  <c r="R33" i="1"/>
  <c r="R7" i="1"/>
  <c r="R28" i="1"/>
  <c r="R15" i="1"/>
  <c r="R23" i="1"/>
  <c r="R4" i="1"/>
  <c r="R9" i="1"/>
  <c r="R13" i="1"/>
  <c r="R5" i="1"/>
  <c r="R29" i="1"/>
  <c r="R16" i="1"/>
  <c r="R14" i="1"/>
  <c r="R18" i="1"/>
  <c r="R24" i="1" l="1"/>
  <c r="R17" i="1"/>
  <c r="R10" i="1"/>
  <c r="R31" i="1"/>
  <c r="R8" i="1"/>
  <c r="R19" i="1"/>
  <c r="R32" i="1"/>
  <c r="R6" i="1"/>
  <c r="R20" i="1"/>
  <c r="R12" i="1"/>
  <c r="R25" i="1"/>
  <c r="R30" i="1"/>
  <c r="R26" i="1"/>
  <c r="R35" i="1" l="1"/>
  <c r="S4" i="1"/>
  <c r="T4" i="1" s="1"/>
  <c r="U4" i="1" s="1"/>
  <c r="S3" i="1"/>
  <c r="T3" i="1" s="1"/>
  <c r="U3" i="1" s="1"/>
  <c r="S20" i="1"/>
  <c r="T20" i="1" s="1"/>
  <c r="U20" i="1" s="1"/>
  <c r="S9" i="1"/>
  <c r="T9" i="1" s="1"/>
  <c r="U9" i="1" s="1"/>
  <c r="S31" i="1"/>
  <c r="T31" i="1" s="1"/>
  <c r="U31" i="1" s="1"/>
  <c r="S16" i="1"/>
  <c r="T16" i="1" s="1"/>
  <c r="U16" i="1" s="1"/>
  <c r="S29" i="1"/>
  <c r="T29" i="1" s="1"/>
  <c r="U29" i="1" s="1"/>
  <c r="S6" i="1"/>
  <c r="T6" i="1" s="1"/>
  <c r="U6" i="1" s="1"/>
  <c r="S10" i="1"/>
  <c r="T10" i="1" s="1"/>
  <c r="U10" i="1" s="1"/>
  <c r="S17" i="1"/>
  <c r="T17" i="1" s="1"/>
  <c r="U17" i="1" s="1"/>
  <c r="S14" i="1"/>
  <c r="T14" i="1" s="1"/>
  <c r="U14" i="1" s="1"/>
  <c r="S15" i="1"/>
  <c r="T15" i="1" s="1"/>
  <c r="U15" i="1" s="1"/>
  <c r="S18" i="1"/>
  <c r="T18" i="1" s="1"/>
  <c r="U18" i="1" s="1"/>
  <c r="S8" i="1"/>
  <c r="T8" i="1" s="1"/>
  <c r="U8" i="1" s="1"/>
  <c r="S28" i="1"/>
  <c r="T28" i="1" s="1"/>
  <c r="U28" i="1" s="1"/>
  <c r="S12" i="1"/>
  <c r="T12" i="1" s="1"/>
  <c r="U12" i="1" s="1"/>
  <c r="S21" i="1"/>
  <c r="T21" i="1" s="1"/>
  <c r="U21" i="1" s="1"/>
  <c r="S27" i="1"/>
  <c r="T27" i="1" s="1"/>
  <c r="U27" i="1" s="1"/>
  <c r="S22" i="1"/>
  <c r="T22" i="1" s="1"/>
  <c r="U22" i="1" s="1"/>
  <c r="S26" i="1"/>
  <c r="T26" i="1" s="1"/>
  <c r="U26" i="1" s="1"/>
  <c r="S7" i="1"/>
  <c r="T7" i="1" s="1"/>
  <c r="U7" i="1" s="1"/>
  <c r="S33" i="1"/>
  <c r="T33" i="1" s="1"/>
  <c r="U33" i="1" s="1"/>
  <c r="S19" i="1"/>
  <c r="T19" i="1" s="1"/>
  <c r="U19" i="1" s="1"/>
  <c r="S30" i="1"/>
  <c r="T30" i="1" s="1"/>
  <c r="U30" i="1" s="1"/>
  <c r="S11" i="1"/>
  <c r="T11" i="1" s="1"/>
  <c r="U11" i="1" s="1"/>
  <c r="S24" i="1"/>
  <c r="T24" i="1" s="1"/>
  <c r="U24" i="1" s="1"/>
  <c r="S5" i="1"/>
  <c r="T5" i="1" s="1"/>
  <c r="U5" i="1" s="1"/>
  <c r="S23" i="1"/>
  <c r="T23" i="1" s="1"/>
  <c r="U23" i="1" s="1"/>
  <c r="S25" i="1"/>
  <c r="T25" i="1" s="1"/>
  <c r="U25" i="1" s="1"/>
  <c r="S32" i="1"/>
  <c r="T32" i="1" s="1"/>
  <c r="U32" i="1" s="1"/>
  <c r="S13" i="1"/>
  <c r="T13" i="1" s="1"/>
  <c r="U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Tracey Pamela Fairweather</author>
  </authors>
  <commentList>
    <comment ref="G32" authorId="0" shapeId="0" xr:uid="{846F357E-BDA0-41AD-9B36-1CB0F7F053C1}">
      <text>
        <r>
          <rPr>
            <b/>
            <sz val="9"/>
            <color indexed="81"/>
            <rFont val="Tahoma"/>
            <family val="2"/>
          </rPr>
          <t>Tracey Pamela Fairweather:</t>
        </r>
        <r>
          <rPr>
            <sz val="9"/>
            <color indexed="81"/>
            <rFont val="Tahoma"/>
            <family val="2"/>
          </rPr>
          <t xml:space="preserve">
section 21 in 2018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Tracey Pamela Fairweather</author>
  </authors>
  <commentList>
    <comment ref="G32" authorId="0" shapeId="0" xr:uid="{CE899262-63D9-4691-AFC2-B54289576B58}">
      <text>
        <r>
          <rPr>
            <b/>
            <sz val="9"/>
            <color indexed="81"/>
            <rFont val="Tahoma"/>
            <family val="2"/>
          </rPr>
          <t>Tracey Pamela Fairweather:</t>
        </r>
        <r>
          <rPr>
            <sz val="9"/>
            <color indexed="81"/>
            <rFont val="Tahoma"/>
            <family val="2"/>
          </rPr>
          <t xml:space="preserve">
section 21 in 2018</t>
        </r>
      </text>
    </comment>
  </commentList>
</comments>
</file>

<file path=xl/sharedStrings.xml><?xml version="1.0" encoding="utf-8"?>
<sst xmlns="http://schemas.openxmlformats.org/spreadsheetml/2006/main" count="25706" uniqueCount="1097">
  <si>
    <t>Category</t>
  </si>
  <si>
    <t>APPLICATION_NO</t>
  </si>
  <si>
    <t>YEAR</t>
  </si>
  <si>
    <t>BLACK_PEOPLE</t>
  </si>
  <si>
    <t>WOMEN</t>
  </si>
  <si>
    <t>YOUTH</t>
  </si>
  <si>
    <t>DISABLED</t>
  </si>
  <si>
    <t>sum</t>
  </si>
  <si>
    <t>A</t>
  </si>
  <si>
    <t>2005/06(if applicable)</t>
  </si>
  <si>
    <t>MaxOfsum</t>
  </si>
  <si>
    <t>Year</t>
  </si>
  <si>
    <t>step 2</t>
  </si>
  <si>
    <t>step 3</t>
  </si>
  <si>
    <t>step 1 - sum all START categories</t>
  </si>
  <si>
    <t>step 4 - sum all END categories</t>
  </si>
  <si>
    <t>step 5</t>
  </si>
  <si>
    <t>START_transform_std</t>
  </si>
  <si>
    <t>END_transform_std</t>
  </si>
  <si>
    <t>step 6</t>
  </si>
  <si>
    <t>INCREASE</t>
  </si>
  <si>
    <t>step 7</t>
  </si>
  <si>
    <t>MaxOfINCREASE</t>
  </si>
  <si>
    <t>AvgOfINCREASE</t>
  </si>
  <si>
    <t>step 8</t>
  </si>
  <si>
    <t>"Number"</t>
  </si>
  <si>
    <t>step 9</t>
  </si>
  <si>
    <t>step 10</t>
  </si>
  <si>
    <t>step 11</t>
  </si>
  <si>
    <t>% transform_std</t>
  </si>
  <si>
    <t>step 12</t>
  </si>
  <si>
    <t>Score</t>
  </si>
  <si>
    <t>score_6-3</t>
  </si>
  <si>
    <t>In the original calcs the increase was set to 100 as the zero values caused a problem in the formula as it stood. Here it is changed tostate that if START is 0 then use the value 1 (column Q)</t>
  </si>
  <si>
    <t>original_6-3</t>
  </si>
  <si>
    <t>SumOfSumOfActualCatchLanded</t>
  </si>
  <si>
    <t>SumOfAvgOfIndividualTAC</t>
  </si>
  <si>
    <t>performance</t>
  </si>
  <si>
    <t>MAST_kg</t>
  </si>
  <si>
    <t>MAST_performance</t>
  </si>
  <si>
    <t>Sea Harvest Corporation (Pty) Ltd</t>
  </si>
  <si>
    <t>step 2 DFFE allocation</t>
  </si>
  <si>
    <t>step 3 calculate performance</t>
  </si>
  <si>
    <t>min</t>
  </si>
  <si>
    <t>max</t>
  </si>
  <si>
    <t>score</t>
  </si>
  <si>
    <t>no</t>
  </si>
  <si>
    <t>data</t>
  </si>
  <si>
    <t>score 5-3</t>
  </si>
  <si>
    <t>MAST_prop_job per ton</t>
  </si>
  <si>
    <t>permanent_employees</t>
  </si>
  <si>
    <t>permanent_employees_in_sector</t>
  </si>
  <si>
    <t>MaxOf</t>
  </si>
  <si>
    <t>scaled_MAST_prop_job per ton</t>
  </si>
  <si>
    <t>score 7-1</t>
  </si>
  <si>
    <t>step 1 calculated allocation &amp; catch as reported by applicants</t>
  </si>
  <si>
    <t>percent_permanentEmployees</t>
  </si>
  <si>
    <t>step 1 - data provided by applicants</t>
  </si>
  <si>
    <t>step 2 - calculate</t>
  </si>
  <si>
    <t>step 3 - ref yr &amp; allocation</t>
  </si>
  <si>
    <t>step 4 - calculate</t>
  </si>
  <si>
    <t xml:space="preserve">step 5 - calculate </t>
  </si>
  <si>
    <t>step 6 - calculate</t>
  </si>
  <si>
    <t>original 7.1</t>
  </si>
  <si>
    <t>original 7.2</t>
  </si>
  <si>
    <t>Part_Time_employees</t>
  </si>
  <si>
    <t>seasonal_employees</t>
  </si>
  <si>
    <t>percent_seasonalEmployees</t>
  </si>
  <si>
    <t>seasonalEmployees_in_sector</t>
  </si>
  <si>
    <t>score 7-2</t>
  </si>
  <si>
    <t>scaled jobs</t>
  </si>
  <si>
    <t>B</t>
  </si>
  <si>
    <t>C</t>
  </si>
  <si>
    <t>scaled_seasonal</t>
  </si>
  <si>
    <t>combining</t>
  </si>
  <si>
    <t>scaled_value</t>
  </si>
  <si>
    <t>SumOfREVENUESERVICES</t>
  </si>
  <si>
    <t>AvgOfNOOFISSUED_SHARES</t>
  </si>
  <si>
    <t>AvgOfANNUAL_AVERAGE</t>
  </si>
  <si>
    <t>SumOfANNUAL_DIVIDEND</t>
  </si>
  <si>
    <t>step 1 - data provided by applicants is summarised for the period</t>
  </si>
  <si>
    <t>step 2 - apply formula</t>
  </si>
  <si>
    <t>value per ton</t>
  </si>
  <si>
    <t>MAST_value per ton</t>
  </si>
  <si>
    <t>step 3 - calculate total allocations</t>
  </si>
  <si>
    <t>step 4 - calculate values per ton</t>
  </si>
  <si>
    <t>step 5 - calculate MAX value</t>
  </si>
  <si>
    <t>scaled_value per ton</t>
  </si>
  <si>
    <t>scaled_MAST_value per ton</t>
  </si>
  <si>
    <t>step 6 - calculate scaled values per ton</t>
  </si>
  <si>
    <t>score 8-4</t>
  </si>
  <si>
    <t>step 4 - scale</t>
  </si>
  <si>
    <t>Value_8_6</t>
  </si>
  <si>
    <t>score 8-6</t>
  </si>
  <si>
    <t>HarbourName</t>
  </si>
  <si>
    <t>Table Bay Habour</t>
  </si>
  <si>
    <t>Table Bay Docks</t>
  </si>
  <si>
    <t>Port Elizabeth Harbour</t>
  </si>
  <si>
    <t>Port Elizabert Habour</t>
  </si>
  <si>
    <t>Table Bay Harbour, Cape Town</t>
  </si>
  <si>
    <t>Cape Town</t>
  </si>
  <si>
    <t>GAANSBAAI</t>
  </si>
  <si>
    <t>SALDANHA BAY</t>
  </si>
  <si>
    <t>Table Bay Harbour</t>
  </si>
  <si>
    <t>St. Helena Bay / Saldanha</t>
  </si>
  <si>
    <t>St. Helena Bay / Saldanha / Cape Town</t>
  </si>
  <si>
    <t>Gansbaai</t>
  </si>
  <si>
    <t>Mossel Bay</t>
  </si>
  <si>
    <t>Gqeberha Harbour/Cape Town Harbour</t>
  </si>
  <si>
    <t>Cape Town Harbour</t>
  </si>
  <si>
    <t>cape twon</t>
  </si>
  <si>
    <t>GANSBAAI CROSSBERTH</t>
  </si>
  <si>
    <t>GANSBAAI CROSSBERTH; SALDANHA HARBOUR</t>
  </si>
  <si>
    <t>SALDANHA HARBOUR</t>
  </si>
  <si>
    <t>Port Elizabeth, Plettenberg Bay</t>
  </si>
  <si>
    <t>Cape Town &amp; Mossel Bay</t>
  </si>
  <si>
    <t>Cape Town &amp; Mossel BayCape Town &amp; Mossel Bay</t>
  </si>
  <si>
    <t>Hout Bay</t>
  </si>
  <si>
    <t>Realeka</t>
  </si>
  <si>
    <t>Boetie Bert</t>
  </si>
  <si>
    <t>Port St Francis, Port Elizabeth, Mossel Bay</t>
  </si>
  <si>
    <t>Port Elizabeth, Mossel Bay, Gansbaai</t>
  </si>
  <si>
    <t>Port St Francis Bay, Port Elizabeth, Mossel Bay</t>
  </si>
  <si>
    <t>Port St Francis Bay, Port Elizabeth, Mossel Bay, Gansbaai</t>
  </si>
  <si>
    <t>Port St Francis Bay, Port Elizabeth, Mossel Bay, Hout Bay</t>
  </si>
  <si>
    <t>Port St Francis Bay, Port Elizabeth, Hout Bay, Cape Town</t>
  </si>
  <si>
    <t>Port St Francis Bay, Port Elizabeth, Mossel Bay, Hout Bay, Saldanha Bay</t>
  </si>
  <si>
    <t>Port St Francis Bay, Mossel Bay, Cape Town</t>
  </si>
  <si>
    <t>Mossel Bay, Gansbaai, Cape Town</t>
  </si>
  <si>
    <t>Port St Francis, Mossel Bay, Gansbaai, Hout Bay</t>
  </si>
  <si>
    <t>Mossel Bay, Gansbaai, Hout Bay, Cape Town</t>
  </si>
  <si>
    <t>Port St. Francis, Port Elizabeth, Mossel Bay, St. Helena May, Cape Town</t>
  </si>
  <si>
    <t>Port St Francis, Port Elizabeth, Cape Town</t>
  </si>
  <si>
    <t>Port Elizabeth, Gansbaai</t>
  </si>
  <si>
    <t>Port St Francis, Mossel Bay, Gansbaai</t>
  </si>
  <si>
    <t>Port St Francis, Port Elizabeth</t>
  </si>
  <si>
    <t>Port St Francis, Hout Bay</t>
  </si>
  <si>
    <t>Port St Francis, Cape Town</t>
  </si>
  <si>
    <t>Port St Francis, Gansbaai</t>
  </si>
  <si>
    <t>Port St Francis, Port Elizabeth, St Helena Bay, Cape Town</t>
  </si>
  <si>
    <t>Port St Francis, Hout bay, Cape Town</t>
  </si>
  <si>
    <t>Port St Francis</t>
  </si>
  <si>
    <t>Port St Francis, Port Elizabeth, Mossel Bay, Saldanha Bay</t>
  </si>
  <si>
    <t>Port St Francis, Port Elizabeth, Gansbaai, Hout Bay</t>
  </si>
  <si>
    <t>Port St Francis, Gansbaai, Table Bay</t>
  </si>
  <si>
    <t>Port St Francis, Gansbaai, Hout Bay</t>
  </si>
  <si>
    <t>Port St Francis, Mossel Bay, St Helena Bay, Cape Town</t>
  </si>
  <si>
    <t>Port St Francis, Port Elizabeth, Mossel Bay, Cape Town</t>
  </si>
  <si>
    <t xml:space="preserve">Port St Francis, Port Elizabeth, Gansbaai </t>
  </si>
  <si>
    <t>Port Elizabeth, Mossel Bay, Gansbaai, Cape Town</t>
  </si>
  <si>
    <t>Port St Francis, Mossel Bay, Hout Bay, Cape Town</t>
  </si>
  <si>
    <t>Mossel Bay, Cape Town</t>
  </si>
  <si>
    <t>Hout Bay, Saldanha Bay, Cape Town</t>
  </si>
  <si>
    <t>Cape Town, Table Bay</t>
  </si>
  <si>
    <t>Gansbaai, Hout Bay</t>
  </si>
  <si>
    <t>Hout Bay, Cape Town</t>
  </si>
  <si>
    <t>Port Elizabeth, Hout Bay, Cape Town</t>
  </si>
  <si>
    <t>Port Elizabeth, Cape Town</t>
  </si>
  <si>
    <t>Port Elizabeth, St Helena Bay, Cape Town</t>
  </si>
  <si>
    <t>Cape Town, Port Elizabeth, Hout Bay</t>
  </si>
  <si>
    <t>Port Elizabeth</t>
  </si>
  <si>
    <t>MOSSELBAY</t>
  </si>
  <si>
    <t>ST HELENA BAY</t>
  </si>
  <si>
    <t>GANSBAY</t>
  </si>
  <si>
    <t>GQERBERHA</t>
  </si>
  <si>
    <t>HOUTBAAI HARBOUR</t>
  </si>
  <si>
    <t>Durban Harbour</t>
  </si>
  <si>
    <t>N/A</t>
  </si>
  <si>
    <t>South Arm Cape Town Harbour</t>
  </si>
  <si>
    <t>Port Elizabeth Harbour; South Arm Cape Town Harbour; Hout Bay Harbour</t>
  </si>
  <si>
    <t>Saldanha</t>
  </si>
  <si>
    <t>Hout Baai</t>
  </si>
  <si>
    <t>Paternoster</t>
  </si>
  <si>
    <t>Gordons Bay</t>
  </si>
  <si>
    <t>HOUT BAY HARBOUR</t>
  </si>
  <si>
    <t>PE Harbor/Mosselbay/Hout Bay</t>
  </si>
  <si>
    <t>PE Harbour/Mosselbay/Hout Bay</t>
  </si>
  <si>
    <t>Hout Bay/Mosselbay</t>
  </si>
  <si>
    <t>St Francis/Mosselbay</t>
  </si>
  <si>
    <t>Saldannah Bay/Mosselbay</t>
  </si>
  <si>
    <t>PE HARBOUR</t>
  </si>
  <si>
    <t>DURBAN</t>
  </si>
  <si>
    <t>EAST LONDON</t>
  </si>
  <si>
    <t>Not Applicable</t>
  </si>
  <si>
    <t>Sandy Point</t>
  </si>
  <si>
    <t>Stompneus</t>
  </si>
  <si>
    <t>Saldanha Bay/Mossel Bay</t>
  </si>
  <si>
    <t>Saldanha Bay/Hout Bay</t>
  </si>
  <si>
    <t>SALDANHA BAY, HOUT BAY</t>
  </si>
  <si>
    <t>Houit Bay</t>
  </si>
  <si>
    <t>Mossel Bay Harbour</t>
  </si>
  <si>
    <t>Hout Bay &amp; Cape Town</t>
  </si>
  <si>
    <t>KLEINMOND</t>
  </si>
  <si>
    <t>MILLERSPOINT/WITSAND</t>
  </si>
  <si>
    <t>WITSANDS</t>
  </si>
  <si>
    <t>GAANSBAAI/KLEINMOND</t>
  </si>
  <si>
    <t>elandsbay</t>
  </si>
  <si>
    <t>Port Elizabeth (Gqeberha)</t>
  </si>
  <si>
    <t>KALK BAY</t>
  </si>
  <si>
    <t>Saldanha / St Helena Bay / Cape Town / Mossel Bay</t>
  </si>
  <si>
    <t>Hout Bay &amp; Cape Town Harbour</t>
  </si>
  <si>
    <t>Mossel Bay, Port Elizabeth, Gansbaai</t>
  </si>
  <si>
    <t>Saldanha/Kalkbay</t>
  </si>
  <si>
    <t>Saldanha/Kalkbay/Lambertsbay</t>
  </si>
  <si>
    <t>8-6 years in sector</t>
  </si>
  <si>
    <t>SequenceNumber</t>
  </si>
  <si>
    <t>original 8-4</t>
  </si>
  <si>
    <t>original 5-3</t>
  </si>
  <si>
    <t>MAST score 8-4</t>
  </si>
  <si>
    <t>original 8-6</t>
  </si>
  <si>
    <t>6-6a extract share scheme data</t>
  </si>
  <si>
    <t>Value_6_6</t>
  </si>
  <si>
    <t>original_6-6</t>
  </si>
  <si>
    <t>no data</t>
  </si>
  <si>
    <t>answer_6-05</t>
  </si>
  <si>
    <t>No</t>
  </si>
  <si>
    <t>Yes</t>
  </si>
  <si>
    <t>original 6-7</t>
  </si>
  <si>
    <t>CAPITAL_PAYMENTS</t>
  </si>
  <si>
    <t>FY2016</t>
  </si>
  <si>
    <t>FY2017</t>
  </si>
  <si>
    <t>FY2018</t>
  </si>
  <si>
    <t>FY2019</t>
  </si>
  <si>
    <t>FY2020</t>
  </si>
  <si>
    <t>step 1</t>
  </si>
  <si>
    <t>PDI_score</t>
  </si>
  <si>
    <t>Women_score</t>
  </si>
  <si>
    <t>Youth_score</t>
  </si>
  <si>
    <t>Disabled_score</t>
  </si>
  <si>
    <t>6-10a wage bill and numbers per notch</t>
  </si>
  <si>
    <t>GROSS_MONTHLY_INCOME</t>
  </si>
  <si>
    <t>AV_MONTHLY_INCOME</t>
  </si>
  <si>
    <t>Number_Of_Employees</t>
  </si>
  <si>
    <t>PDI</t>
  </si>
  <si>
    <t>FEMALE</t>
  </si>
  <si>
    <t>Between R25 000 and R20 000</t>
  </si>
  <si>
    <t>&gt;R75 000</t>
  </si>
  <si>
    <t>Between R50 000 and R25 000</t>
  </si>
  <si>
    <t>&gt;R75 000Between R20 000 and R15 000</t>
  </si>
  <si>
    <t>Between R15 000 and R10 000</t>
  </si>
  <si>
    <t>Between R10 000 and R5 000</t>
  </si>
  <si>
    <t>Between R5 000 and R2 500</t>
  </si>
  <si>
    <t>Below R2 500</t>
  </si>
  <si>
    <t>Between R75 000 and R50 000</t>
  </si>
  <si>
    <t>AFRICAN</t>
  </si>
  <si>
    <t>COLOURED</t>
  </si>
  <si>
    <t>INDIAN</t>
  </si>
  <si>
    <t>Chinese</t>
  </si>
  <si>
    <t>6-10b employee category wage bills per notch</t>
  </si>
  <si>
    <t>Total_Notch</t>
  </si>
  <si>
    <t>PDI_Notch</t>
  </si>
  <si>
    <t>Women_Notch</t>
  </si>
  <si>
    <t>Youth_Notch</t>
  </si>
  <si>
    <t>Disabled_Notch</t>
  </si>
  <si>
    <t>step 4</t>
  </si>
  <si>
    <t>6-10c SumOf wage bills</t>
  </si>
  <si>
    <t>SumOfTotal_Notch</t>
  </si>
  <si>
    <t>SumOfPDI_Notch</t>
  </si>
  <si>
    <t>SumOfWomen_Notch</t>
  </si>
  <si>
    <t>SumOfYouth_Notch</t>
  </si>
  <si>
    <t>SumOfDisabled_Notch</t>
  </si>
  <si>
    <t>step 13</t>
  </si>
  <si>
    <t>6-10d category percentage relative to total</t>
  </si>
  <si>
    <t>PDI%</t>
  </si>
  <si>
    <t>Women%</t>
  </si>
  <si>
    <t>Youth%</t>
  </si>
  <si>
    <t>Disabled%</t>
  </si>
  <si>
    <t>step 14</t>
  </si>
  <si>
    <t>step 15</t>
  </si>
  <si>
    <t>step 16</t>
  </si>
  <si>
    <t>check with table on left</t>
  </si>
  <si>
    <t>SCROLL RIGHT FOR EXAMPLE --&gt;</t>
  </si>
  <si>
    <t>original 6-10</t>
  </si>
  <si>
    <t>FY2021</t>
  </si>
  <si>
    <t>score_2019</t>
  </si>
  <si>
    <t>score_2020</t>
  </si>
  <si>
    <t>score_2021</t>
  </si>
  <si>
    <t>6-11 to 6-26 - binary answers</t>
  </si>
  <si>
    <t>NA</t>
  </si>
  <si>
    <t>6_16</t>
  </si>
  <si>
    <t>6_26</t>
  </si>
  <si>
    <t>Score_6-11</t>
  </si>
  <si>
    <t>Score_6-16</t>
  </si>
  <si>
    <t>Score_6-17</t>
  </si>
  <si>
    <t>Score_6-19</t>
  </si>
  <si>
    <t>Score_6-21</t>
  </si>
  <si>
    <t>Score_6-23</t>
  </si>
  <si>
    <t>Score_6-24</t>
  </si>
  <si>
    <t>Score_6-26</t>
  </si>
  <si>
    <t>9-1a sum of total assets</t>
  </si>
  <si>
    <t>SumOfTOTAL_FIXED_ASSETS</t>
  </si>
  <si>
    <t>9-1b investment per ton</t>
  </si>
  <si>
    <t>Total_Allocation</t>
  </si>
  <si>
    <t>system_invest</t>
  </si>
  <si>
    <t>MAST_invest</t>
  </si>
  <si>
    <t>9-1c max of investment per ton</t>
  </si>
  <si>
    <t>MaxOfsystem_invest</t>
  </si>
  <si>
    <t>MaxOfMAST_invest</t>
  </si>
  <si>
    <t>system_norm</t>
  </si>
  <si>
    <t>MAST_norm</t>
  </si>
  <si>
    <t>MAST_Score</t>
  </si>
  <si>
    <t>original 9.1</t>
  </si>
  <si>
    <t>system_score</t>
  </si>
  <si>
    <t>In the original calcs the increase was set to 100 as the zero values caused a problem in the formula as it stood. Here it is changed to state that if START is 0 then use the value 1 (column Q)</t>
  </si>
  <si>
    <t>8-7c historical harbour and factories use</t>
  </si>
  <si>
    <t>8-7_score</t>
  </si>
  <si>
    <t>CapeTown</t>
  </si>
  <si>
    <t>NONE</t>
  </si>
  <si>
    <t>The company has not been operational at the Harbour yet. Such documents are not available yet.</t>
  </si>
  <si>
    <t>FACTORYNAME</t>
  </si>
  <si>
    <t>I&amp;J Auckland Cold Storage, Auckland Road, Paarden Eiland</t>
  </si>
  <si>
    <t>I&amp;J Woodstock Processing Facility, 1 Davidson Road, Woodstock</t>
  </si>
  <si>
    <t>Selecta, Lanzerac Road, Phillipi</t>
  </si>
  <si>
    <t>SEA HARVEST CORPORATION: GOVERNMENT JETTY FACTORY, SALDANHA ROAD, SALDANHA BAY</t>
  </si>
  <si>
    <t>Amawandle Hake, Table Bay Harbour, V&amp;A Waterfront</t>
  </si>
  <si>
    <t>Sea Harvest Processing Facility, Saldanha Road, Saldanha Harbour, Saldanha Bay</t>
  </si>
  <si>
    <t>BP Marine, Sandy Point Harbour, St Helena Bay</t>
  </si>
  <si>
    <t>Atlantis Seafoods, 169 Neil Hare Road, Atlantis Industrial</t>
  </si>
  <si>
    <t>Nomzamo 1 – onboard factory – offloads at Crossberth in Cape Town Harbour</t>
  </si>
  <si>
    <t>BCP</t>
  </si>
  <si>
    <t>Dyer Eland</t>
  </si>
  <si>
    <t>Balobi Processors, Porthole Building, Triton Avenue, Port St. Francis, St. Francis Bay, 6312</t>
  </si>
  <si>
    <t>Balobi Processors Porthole Building, Triton Avenue, Port St. Francis, St. Francis Bay, 6312</t>
  </si>
  <si>
    <t>Futurama, Hibiscus industrial Park, Lot 3415 National Road, Margate, 4275</t>
  </si>
  <si>
    <t>Durban Selected Seafoods, 128 Longcroft Drive, Longcroft, Phoenix, 4068</t>
  </si>
  <si>
    <t>SENTINEL SEAFOODS</t>
  </si>
  <si>
    <t>SH Viking Division, Quay 3, Mossel Bay Harbour, Mossel Bay</t>
  </si>
  <si>
    <t>Kaytrad Cold Store, Atlantic Skipper Way, Hout Bay</t>
  </si>
  <si>
    <t>UKUQALA TRADING CC, ST FRANCIS BAY</t>
  </si>
  <si>
    <t>SA Fishmeal &amp; Protein Company, 2 Neil Hare Road, Atlantis Industrial Area</t>
  </si>
  <si>
    <t>raw data for harbours - scored [note duplicated years - resolved in MS Access = data on left]</t>
  </si>
  <si>
    <t>raw data for factories - scored [note duplicated years - resolved in MS Access = data on left]</t>
  </si>
  <si>
    <t>SumOfHarbour Fr x Points</t>
  </si>
  <si>
    <t>SumOfFactory Fr x Points</t>
  </si>
  <si>
    <t>8-8c i harbour FxP</t>
  </si>
  <si>
    <t>HarbourFrequency_adjusted</t>
  </si>
  <si>
    <t>Points</t>
  </si>
  <si>
    <t>Harbour Fr x Points</t>
  </si>
  <si>
    <t>Table Bay Harbour, V&amp;A Waterfront</t>
  </si>
  <si>
    <t>Gqeberha Harbour</t>
  </si>
  <si>
    <t>Saldanha Harbour</t>
  </si>
  <si>
    <t xml:space="preserve">Gqeberha Harbour, Gqeberha </t>
  </si>
  <si>
    <t xml:space="preserve">Saldanha Harbour, Saldanha Bay </t>
  </si>
  <si>
    <t>Saldanha Bay Harbour</t>
  </si>
  <si>
    <t>St Helena Bay</t>
  </si>
  <si>
    <t>Saldanha Bay</t>
  </si>
  <si>
    <t>GANSBAAI</t>
  </si>
  <si>
    <t>ST. HELENA BAY</t>
  </si>
  <si>
    <t>SALDANHA</t>
  </si>
  <si>
    <t>Cape town</t>
  </si>
  <si>
    <t>CAPE TOWN</t>
  </si>
  <si>
    <t xml:space="preserve">MOSSEL BAY </t>
  </si>
  <si>
    <t>PORT ELIZABETH</t>
  </si>
  <si>
    <t>Table Bay harbour, Cape Town</t>
  </si>
  <si>
    <t>Saldanha Bay harbour</t>
  </si>
  <si>
    <t>CAPE TOWN HARBOUR</t>
  </si>
  <si>
    <t>Gqeberha (Nomzamo 1)</t>
  </si>
  <si>
    <t>Cape Town (Nomzamo 1)</t>
  </si>
  <si>
    <t xml:space="preserve">Gqeberha </t>
  </si>
  <si>
    <t>TABLE BAY HARBOUR</t>
  </si>
  <si>
    <t xml:space="preserve">Cape Town Harbour </t>
  </si>
  <si>
    <t xml:space="preserve">Mossel Bay Harbour </t>
  </si>
  <si>
    <t>Cape Town (Hake trawl &amp; Long line )</t>
  </si>
  <si>
    <t>HOUT BAY</t>
  </si>
  <si>
    <t>GQEBERHA HARBOUR</t>
  </si>
  <si>
    <t>ELBOW QUAY</t>
  </si>
  <si>
    <t xml:space="preserve">MOSSEL BAY HARBOUR </t>
  </si>
  <si>
    <t xml:space="preserve">HOUT BAY HARBOUR </t>
  </si>
  <si>
    <t>GANSBAI HARBOUR</t>
  </si>
  <si>
    <t>CAPE TOWN / SALDANHA</t>
  </si>
  <si>
    <t xml:space="preserve">Cape Town </t>
  </si>
  <si>
    <t>MOSSEL BAY</t>
  </si>
  <si>
    <t>Hout Bay Harbour</t>
  </si>
  <si>
    <t xml:space="preserve">Saldanha </t>
  </si>
  <si>
    <t>SALDANHA BAY HARBOUR</t>
  </si>
  <si>
    <t>PE Harbor</t>
  </si>
  <si>
    <t>Saldahna Bay</t>
  </si>
  <si>
    <t>Gqeberha</t>
  </si>
  <si>
    <t xml:space="preserve">Port Elizabeth </t>
  </si>
  <si>
    <t xml:space="preserve">CAPE TOWN </t>
  </si>
  <si>
    <t xml:space="preserve">HOUT BAY </t>
  </si>
  <si>
    <t xml:space="preserve">ST HELENA BAY </t>
  </si>
  <si>
    <t xml:space="preserve">LAAIPLEK </t>
  </si>
  <si>
    <t xml:space="preserve">Port Elizabeth Harbour </t>
  </si>
  <si>
    <t xml:space="preserve">Mossel bay harbour </t>
  </si>
  <si>
    <t>GQEBERHA</t>
  </si>
  <si>
    <t>Gaansbaai</t>
  </si>
  <si>
    <t>Durban</t>
  </si>
  <si>
    <t>East London</t>
  </si>
  <si>
    <t>Table Bay</t>
  </si>
  <si>
    <t>PORT ELIZABETH HARBOUR</t>
  </si>
  <si>
    <t>MOSSELBAY HABROUR</t>
  </si>
  <si>
    <t>St. Helena Bay</t>
  </si>
  <si>
    <t>Houtbay</t>
  </si>
  <si>
    <t>Table Bay harbour</t>
  </si>
  <si>
    <t>St Helena Bay Harbour</t>
  </si>
  <si>
    <t>Table bay harbour</t>
  </si>
  <si>
    <t xml:space="preserve">SALDHANA HARBOUR </t>
  </si>
  <si>
    <t xml:space="preserve">Hout Bay Harbour </t>
  </si>
  <si>
    <t xml:space="preserve">Gansbaai Harbour </t>
  </si>
  <si>
    <t>MOSSELBAY HARBOUR</t>
  </si>
  <si>
    <t>Kalk Bay</t>
  </si>
  <si>
    <t xml:space="preserve">Hout Bay </t>
  </si>
  <si>
    <t>Hout Bay Habour</t>
  </si>
  <si>
    <t>Cape Town Habour</t>
  </si>
  <si>
    <t xml:space="preserve">Gqeberha Habour </t>
  </si>
  <si>
    <t xml:space="preserve">Hout Bay Habour </t>
  </si>
  <si>
    <t>Gqeberha Habour</t>
  </si>
  <si>
    <t xml:space="preserve">St Helena Bay </t>
  </si>
  <si>
    <t>Gqeberha HARBOUR</t>
  </si>
  <si>
    <t>Elands Bay</t>
  </si>
  <si>
    <t>Lamberts Bay</t>
  </si>
  <si>
    <t>St.Helenabay</t>
  </si>
  <si>
    <t>St Helena Harbour</t>
  </si>
  <si>
    <t>cape town/SALDANHA</t>
  </si>
  <si>
    <t>8-8c ii factory FxP</t>
  </si>
  <si>
    <t>FactoryFrequency_adjusted</t>
  </si>
  <si>
    <t>Factory Fr x Points</t>
  </si>
  <si>
    <t>UNDECIDED</t>
  </si>
  <si>
    <t>Amawandle Hake, Elbow Quay, Table Bay Harbour</t>
  </si>
  <si>
    <t>Sea Harvest Fresh Fish Facility, Quay 3, Mossel Bay Harbour, Mossel Bay</t>
  </si>
  <si>
    <t>Sea Harvest Fresh Fish Facility, Lanzerac Road,Phillipi</t>
  </si>
  <si>
    <t>Amawandle Hake, Elbow Quay, Table Bay Harbour, Cape Town</t>
  </si>
  <si>
    <t>Le Tap Fishing cc, 13 Adolf Street, Deal Party, Gqeberha, 6001</t>
  </si>
  <si>
    <t>Le Tap Fishing cc, 13 Adolf Street, Deal Party, Gqeberha</t>
  </si>
  <si>
    <t>Crossberth Cold Stores, Monuement Road, Table Bay Harbour</t>
  </si>
  <si>
    <t>MFV Codesa I / Crossberth Cold Stores, Table Bay harbour</t>
  </si>
  <si>
    <t>BP MARINE FISH PRODUCTS - SANDY POINT HARBOUR ST HELENA BAY</t>
  </si>
  <si>
    <t>DYER EILAND VISSERYE (EDMS) BPK P O BOX 450, GANSBAAI, 7220</t>
  </si>
  <si>
    <t>To be determined as we will be creating our own value chain</t>
  </si>
  <si>
    <t>Dyer Eiland Visserye, Gans Bay</t>
  </si>
  <si>
    <t>Umzabalazo</t>
  </si>
  <si>
    <t>SeaVuna Quay 5 Mossel Bay Harbour</t>
  </si>
  <si>
    <t>CROSSBERTH COLDSTORES, Cape Town</t>
  </si>
  <si>
    <t>VISKO SEA PRODUCTS (PTY) LTD, ST HELENA BAY</t>
  </si>
  <si>
    <t>Amawandle Hake, South Arm Road, Table Bay harbour</t>
  </si>
  <si>
    <t>Atlantis Seafoods, 169 Neil Hare Road, Atlantis Industria</t>
  </si>
  <si>
    <t xml:space="preserve">PEREIRA OCEAN PRODUCTS </t>
  </si>
  <si>
    <t>Nomzamo 1 – onboard factory – offloads at Eyethu Fishing, Gqeberha harbour</t>
  </si>
  <si>
    <t>Eyethu Fishing, Old Tug Wharf, Gqeberha Harbour</t>
  </si>
  <si>
    <t>Sentinel Seafoods, Jetty no 3 Houtbay</t>
  </si>
  <si>
    <t>Selecta Seafoods, Phillipi</t>
  </si>
  <si>
    <t>Umzabalazo FPE,Crossberth Cold store</t>
  </si>
  <si>
    <t>Umzabalazo FPE Eyethu Fishing</t>
  </si>
  <si>
    <t>umzabalazo FPE,Seavuna Cold Store,%th Avenue de Bakker ,Mossel Bay</t>
  </si>
  <si>
    <t>Crossberth, Cold Stores, 1091 Monument Road, Table Bay Harbour, Cape Town, 8001</t>
  </si>
  <si>
    <t>Premier Fishing, South Arm Road, Cape Town</t>
  </si>
  <si>
    <t>Dried Ocean Products, Gqeberha</t>
  </si>
  <si>
    <t>Pescaluna, Hout Bay</t>
  </si>
  <si>
    <t>Selecta Sea Products, Phillipi, Cape Town</t>
  </si>
  <si>
    <t>SEA HARVEST FISHING CORPORATION</t>
  </si>
  <si>
    <t>UNDECIDED AS YET</t>
  </si>
  <si>
    <t>AMAWANDLE HAKE, ELBOW QUAY, SOUTH ARM ROAD, V&amp;A WATERFRONT, TABLE BAY HARBOUR</t>
  </si>
  <si>
    <t>Umzabalazo FPE, Crossberth Cape Town</t>
  </si>
  <si>
    <t>Umzabalazo FPE,</t>
  </si>
  <si>
    <t>Viking Fishing Division of Sea harvest</t>
  </si>
  <si>
    <t>Aspire Community Processing and Cold Storage 6th Avenue, Sea Vista, St. Francis Bay, 6312</t>
  </si>
  <si>
    <t>PESCALUNA</t>
  </si>
  <si>
    <t>Aspire Community Processing &amp; Cold Storage, 6th Avenue, Sea Vista, St. Francis Bay, 6312</t>
  </si>
  <si>
    <t>EYETHU FISHING (PTY)LTD, OLD TUG WHARF, GQEBERHA HARBOUR,GQEBERHA,</t>
  </si>
  <si>
    <t>OCEANA HAKE DEEP SEA, TABLEBAY HARBOUR, V&amp;A WATERFRONT, CAPE TOWN</t>
  </si>
  <si>
    <t xml:space="preserve">LETAP CC, DEAL PARTY PORT ELIZABETH </t>
  </si>
  <si>
    <t>LETAP CC, DEAL PARTY -PORT ELIZABETHPESCALUNA, HOUT BAY HARBOUR, HOUTBAAI</t>
  </si>
  <si>
    <t>Sea Freeze, Hout Bay Habour</t>
  </si>
  <si>
    <t>ON BOARD PROCESSING ONLY OFFLOADING FOR EXPORT</t>
  </si>
  <si>
    <t>ON BOARD PROCESSING</t>
  </si>
  <si>
    <t>Fisherman Fresh, Baakens River, Gqeberha</t>
  </si>
  <si>
    <t>Quay Marine, 1 Manhattan St, Airport Industria, Cape Town</t>
  </si>
  <si>
    <t>Sea Harvest, Government Jetty Factory, Saldanha Road, Saldanha Bay</t>
  </si>
  <si>
    <t xml:space="preserve">Komicx Products 25 Fish Eagle Place Kommetjie </t>
  </si>
  <si>
    <t>EYETHU FISHING, PORT ELIZABETH</t>
  </si>
  <si>
    <t>SEAVUNA, MOSSEL BAY HARBOUR</t>
  </si>
  <si>
    <t>SEA HARVEST, CAPE TOWN HARBOUR</t>
  </si>
  <si>
    <t xml:space="preserve">Fisherman Fresh, Baakens River, PE harbour </t>
  </si>
  <si>
    <t>Fisherman Fresh 36 Uitenhage Rd factory</t>
  </si>
  <si>
    <t>Amawandle Hake, Elbow Key, Table Bay Harbour, V&amp;A Waterfront</t>
  </si>
  <si>
    <t>BCP, Table Bay Harbour</t>
  </si>
  <si>
    <t>Durban Selected Seafoods, 128 Longcroft Drive, Phoenix, Durban</t>
  </si>
  <si>
    <t>Atlantis Seafood, Atlantis</t>
  </si>
  <si>
    <t>Atlantis Seafood , Atlantis</t>
  </si>
  <si>
    <t>GSA OCEAN PRODUCTS</t>
  </si>
  <si>
    <t>Atlantis Seafood Products (Pty) Ltd, 145 Neil Hare Road, Atlantis Industria, Atlantis, 7349</t>
  </si>
  <si>
    <t>MDO Fishing Tanker Bay Cape Town Atlantis Seafood Products – Atlantis</t>
  </si>
  <si>
    <t>Lucky Star</t>
  </si>
  <si>
    <t>Sentinel – Hout Bay</t>
  </si>
  <si>
    <t>BLUE CONTINENT PRODUCTS-CAPE TOWN HARBOUR</t>
  </si>
  <si>
    <t>BLUE CONTINENT PRODUCTS -CAPE TOWN HARBOUR</t>
  </si>
  <si>
    <t>Seavuna,Mosselbay</t>
  </si>
  <si>
    <t>Atlantis Seafoods</t>
  </si>
  <si>
    <t>Don Pedro,Port Elizabetn</t>
  </si>
  <si>
    <t>Saldahna Bay Harbour</t>
  </si>
  <si>
    <t>Dried Ocean products, Port Elizabeth</t>
  </si>
  <si>
    <t xml:space="preserve">Umzabalazo on board processor, offloaded at Crossberth Cape Town </t>
  </si>
  <si>
    <t>Fishermens Fresh, Baakens River, Gqeberha</t>
  </si>
  <si>
    <t>Sea Harvest, Government Jetty Factory, Saldanha Rd, Saldanha Bay</t>
  </si>
  <si>
    <t>DYER EIELAND VISSERY, GANSBAAI HARBOURT</t>
  </si>
  <si>
    <t xml:space="preserve">CROSSBERTH COATSTAL, CAPE TOWN HARBOUR </t>
  </si>
  <si>
    <t xml:space="preserve">KAYTRAD COMMODODIES, HOUT BAY HARBOURT </t>
  </si>
  <si>
    <t xml:space="preserve">ATLANTIS SEAFOOD TRADERS, 145 NEIL HARE RD, ATLANTIS </t>
  </si>
  <si>
    <t xml:space="preserve">Sea Harvest Corporation – Cape Town Habour, Cape Town </t>
  </si>
  <si>
    <t xml:space="preserve">Pescaluna East Coast, Lot 83 A, Hout Bay Harbour </t>
  </si>
  <si>
    <t xml:space="preserve">Komicx, Kommetjie </t>
  </si>
  <si>
    <t xml:space="preserve">Fish 4 Africa, Woodstock and Strand </t>
  </si>
  <si>
    <t>Quay Marine, Cape Town</t>
  </si>
  <si>
    <t>EYETHU FISHING (PTY) LTD, OLD TUG WHARF,GQEBERHA HARBOUR,GQEBERHA,6000ED OCEAN PRODUCTS, 1049 DOM PEDRO QUAY, GQEBERHA HARBOUR, GQEBERHA,6000</t>
  </si>
  <si>
    <t>Mayibuye Fishing,$Berg street ,PE</t>
  </si>
  <si>
    <t xml:space="preserve">Eyethu Fishing, PE harbour </t>
  </si>
  <si>
    <t>Seavuna, 5th Ave, De Bakke, Mossel Bay</t>
  </si>
  <si>
    <t>EYETHU FISHING (PTY) LTD, OLD TUG WHARF,GQEBERHA HARBOUR,GQEBERHA,6000</t>
  </si>
  <si>
    <t xml:space="preserve">EYETHU FISHING, TUG WHARF, GQEBERHA HARBOUR </t>
  </si>
  <si>
    <t>ATLANTIS SEA FOOD, 145 NEIL ROAD, ANTLANTIS HARBOUR</t>
  </si>
  <si>
    <t>PESCALUNA, HOUT BAY HARBOUR, 145 NEIL ROAD</t>
  </si>
  <si>
    <t>KOMICX address: 25 Fish Eagle Place, Kommetjie Beadica 344: 230 Roberts Road, Woodstock</t>
  </si>
  <si>
    <t>Eyethu Fishing, Harbour, Port Elizabeth</t>
  </si>
  <si>
    <t>Sea Harvest Fishing Corp, Harbour, Mossel Bay</t>
  </si>
  <si>
    <t>Irvin and Johnson, Cape Town</t>
  </si>
  <si>
    <t>Amawandle Hake, Elbow quay, South Arm Road, V&amp;A Waterfront, Table Bay Harbour</t>
  </si>
  <si>
    <t>Pesca Luna, Lot 83a, Hout Bay Harbour, Cape Town,</t>
  </si>
  <si>
    <t>Atlantis Seafood Processors, 145 Neil Hare Rd, Atlantis Industrial, Cape Town, 7349</t>
  </si>
  <si>
    <t>Nalitha Fishing Jetty No. 3, Hout Bay, Cape Town</t>
  </si>
  <si>
    <t>Amawandle Hake, Elbow Quay, South Arm Road, V&amp;A Waterfront, Table Bay Harbour</t>
  </si>
  <si>
    <t>Eyethu Fishing, Old Tug Wharf, Gqeberha Harbour, Gqeberha</t>
  </si>
  <si>
    <t>QUAY MARINE FACTORY (PTY) LTD, 3 MANHATTAN ROAD, AIRPORT INDUSTRIA 2 CAPE TOWN</t>
  </si>
  <si>
    <t>AMAWANDLE HAKE, ELBOW QUAY, SOUTH ARM ROAD</t>
  </si>
  <si>
    <t>EYETHU FISHING</t>
  </si>
  <si>
    <t xml:space="preserve">SEAVUNA </t>
  </si>
  <si>
    <t>Quay Marine Factory,3 Manhattan Road, Airport Industria 2</t>
  </si>
  <si>
    <t>Quay Marine Factory, 3 Manhattan Road, Airport Industria 2, Cape Town</t>
  </si>
  <si>
    <t>Eyethu Fishing (Pty) Ltd; Tug Wharf Street, Port Elizabeth</t>
  </si>
  <si>
    <t>Amawandle Hake, Elbow Quay, South Arm Road, V&amp;A Waterfront, Cape Town</t>
  </si>
  <si>
    <t>CBCS</t>
  </si>
  <si>
    <t xml:space="preserve">BALOBI FISHING </t>
  </si>
  <si>
    <t>SEAVUNA FISHING</t>
  </si>
  <si>
    <t xml:space="preserve">Oceana/BCP,Elbow Quay, Table Bay Harbour </t>
  </si>
  <si>
    <t>Amawandla Hake Waterfront</t>
  </si>
  <si>
    <t>Atlantis Seafood Products (Pty) Ltd – 145 Neil Hare Road, Atlantis Industrial, Cape Town, 7350</t>
  </si>
  <si>
    <t xml:space="preserve">CATCHALOT MOSSEL BAY </t>
  </si>
  <si>
    <t>Kaytrad Commodities, Atlantic Skipper Road, Hout Bay</t>
  </si>
  <si>
    <t>Sea Vuna, Mossel Bay</t>
  </si>
  <si>
    <t>SEAVUNA</t>
  </si>
  <si>
    <t>Aspire Community Processing and Cold Storage, 6th Avenue, Sea Vista, St. Francis Bay, 6312</t>
  </si>
  <si>
    <t>Oceana house 25 Jan Smuts Str Foreshore Cape Town 8001</t>
  </si>
  <si>
    <t>Eschelar Fishing</t>
  </si>
  <si>
    <t>Atlantis Seafood</t>
  </si>
  <si>
    <t>Benguela Fishing (Fish to be transported)</t>
  </si>
  <si>
    <t>Oceana Group, Oceana House, 25 Jan Smuts</t>
  </si>
  <si>
    <t>Amawandle Hake, Elbow Quay, South Arm Road, V&amp;A Waterfront, Table bay harbour</t>
  </si>
  <si>
    <t>Eschelar Fishing (Pty) Ltd</t>
  </si>
  <si>
    <t>Atlantis Fishing (Pty) Ltd</t>
  </si>
  <si>
    <t>SEA HARVEST FACTORY Government Jetty Factory, Saldanha Rd, Saldanha</t>
  </si>
  <si>
    <t>EYETHU FISHING: OLD TUG WHARF, PORT ELIZABETH HARBOUR</t>
  </si>
  <si>
    <t>GSA TRADERS: 4 DAYTONA CL KILLARNEY GARDENS</t>
  </si>
  <si>
    <t>OCEANA HAKE DEEP SEA, ELBOW QUAY,TABLEBAY HARBOUR, V&amp;A WATERFRONT, CAPE TOWN</t>
  </si>
  <si>
    <t>Fisherman Fresh, 36 Uitenhage Road</t>
  </si>
  <si>
    <t>Algoaspace, PE Harbour</t>
  </si>
  <si>
    <t>SEA HARVEST</t>
  </si>
  <si>
    <t>NOMZAMO 1 FREEZER TRAWLER</t>
  </si>
  <si>
    <t>Balobi Processors; Triton Avenue, Port St Francis</t>
  </si>
  <si>
    <t>Eerste River Womans Fish Packers</t>
  </si>
  <si>
    <t>Dyer Eiland Visserye (Pty) Ltd</t>
  </si>
  <si>
    <t>Sea Harvest</t>
  </si>
  <si>
    <t>Afro Fishing</t>
  </si>
  <si>
    <t>Dyer Eiland Visserye</t>
  </si>
  <si>
    <t xml:space="preserve">SEAVUNA FISHING </t>
  </si>
  <si>
    <t>IBHAYI SEAFOODS</t>
  </si>
  <si>
    <t>Irvine and Johnson</t>
  </si>
  <si>
    <t>Cross Berth Cold Store, Monument Road, Table Bay Harbour, Cape Town</t>
  </si>
  <si>
    <t>Visko Sea Products, Sandy Point Harbour St Helena Bay</t>
  </si>
  <si>
    <t>Tightline Fisheries (Pty) Ltd, Lot 12, 2003 Enterprise Road, Uvongo, KZN, 4275</t>
  </si>
  <si>
    <t>Durban Selected Seafoods (Pty) Ltd ,128 Longcroft Drive, Phoenix, 4068</t>
  </si>
  <si>
    <t xml:space="preserve">Selecta Sea Products, Philipi </t>
  </si>
  <si>
    <t>Khanyisile Fishing (Pty) Ltd, 145 Neil Hare Road, Atlantis Industria, Atlantis, 7349</t>
  </si>
  <si>
    <t xml:space="preserve">Ukuqala Trading CC, St Francis Bay </t>
  </si>
  <si>
    <t>Sea Harvest, Viking Division, Quay 3, Mossel Bay Harbour, Mossel Bay</t>
  </si>
  <si>
    <t>SeaVuna Fishery</t>
  </si>
  <si>
    <t>Dried Ocean Products – 1049 Dom Pedro Jetty, Port Elizabeth Harbour, Port Elizabeth, Eastern Cape, 6000</t>
  </si>
  <si>
    <t>Pescaluna East Coast</t>
  </si>
  <si>
    <t>Atlantis Seafoods (Pty) Ltd</t>
  </si>
  <si>
    <t xml:space="preserve">Pescaluna East Coast </t>
  </si>
  <si>
    <t>Atlantis Saefoods</t>
  </si>
  <si>
    <t>Echalar Fishing</t>
  </si>
  <si>
    <t>Atlantis Fishing (Pty) ltd</t>
  </si>
  <si>
    <t>D ANGELOS FRESH FISH FACTORY (PTY) LTD; 23-28 EAST QUAY CUT, SILO DISTRICT, V AND A WATERFRONT, Cape Town HARBOUR</t>
  </si>
  <si>
    <t>Pescaluna</t>
  </si>
  <si>
    <t xml:space="preserve">Echalar Fishing </t>
  </si>
  <si>
    <t>Blue Continent, Paarden Eiland</t>
  </si>
  <si>
    <t>Cross Berth, Cape Town harbour</t>
  </si>
  <si>
    <t>Dried Ocean Products (Pty) Ltd - Dom Pedro Jetty, Gqeberha</t>
  </si>
  <si>
    <t>Sea Harvest, Viking Division, Quay 3 Mossel Bay Harbour</t>
  </si>
  <si>
    <t>Sea Harvest, South Arm 3, Cape Town Harbour</t>
  </si>
  <si>
    <t>West Point Processors, St Helena Bay</t>
  </si>
  <si>
    <t>EYETHU FISHING(PTY) LTD, OLD TUG WHARF,PORT ELIZABETH HARBOUR</t>
  </si>
  <si>
    <t xml:space="preserve">Komicx – 26 Fish Eagle Place, Kommetjie </t>
  </si>
  <si>
    <t>Beadica 344 – 230 Victoria Road Woodstock</t>
  </si>
  <si>
    <t>Blue Continent Products, Table Bay Harbour</t>
  </si>
  <si>
    <t>Quay 5, Mossel Bay Harbour, Mossel Bay</t>
  </si>
  <si>
    <t>GSA Processors - Killarney Gardens</t>
  </si>
  <si>
    <t>Komixc Processing - Kommetjie</t>
  </si>
  <si>
    <t>Kaytrad - Atlantic Skipper Rd, Hout Bay</t>
  </si>
  <si>
    <t>Dyer Island Fisheries, Lot 22, Gans Bay Harbour, Gans Bay</t>
  </si>
  <si>
    <t>25 Fish Eagle Place, Kommetjie, 7975</t>
  </si>
  <si>
    <t>BLUE CONTINENT PRODUCTS</t>
  </si>
  <si>
    <t>Sea Harvest Processing, Saldanha Bay Harbour</t>
  </si>
  <si>
    <t>Komicx Products (Pty) Ltd - 25 Fish Eagle Place, Kommetjie</t>
  </si>
  <si>
    <t>F4Africa Woodstock - 230 Victoria Rd, Woodstock</t>
  </si>
  <si>
    <t>Sentinal Sea Foods (Pty) Ltd - Jetty 3, Harbour Rd, Hout Bay</t>
  </si>
  <si>
    <t xml:space="preserve">CROSSBERTH COLD STORES </t>
  </si>
  <si>
    <t>Argento Trading 69CC, Lots 3, Elands Bay</t>
  </si>
  <si>
    <t>Rented factory at St.Helenabay</t>
  </si>
  <si>
    <t>SeaVuna, Quay 5 Mossel Bay Fishing Harbour, Mossel Bay</t>
  </si>
  <si>
    <t>Amawandle Bay</t>
  </si>
  <si>
    <t>Elbow Quya</t>
  </si>
  <si>
    <t>Processing of fish is done and frozen onboard the vessel</t>
  </si>
  <si>
    <t>Crossberth Cold Stores - 0A Mediteranean St, Foreshore, Cape Town, 8001</t>
  </si>
  <si>
    <t>SeaVuna Fishing, Quay 5, Mossel Bay Harbour, Mossel Bay</t>
  </si>
  <si>
    <t>Sea Harvest-Viking Fishing Division, Quay 3, Mossel Bay Harbour, Mossel Bay</t>
  </si>
  <si>
    <t>Nomzamo 1, Freezer trawler</t>
  </si>
  <si>
    <t>example</t>
  </si>
  <si>
    <t>sum of Harbour + Factory</t>
  </si>
  <si>
    <t>multiply by 3 and round</t>
  </si>
  <si>
    <t>6-07a ii score capital payments</t>
  </si>
  <si>
    <t>score_6-07</t>
  </si>
  <si>
    <t>6-07a i capital payments</t>
  </si>
  <si>
    <t>score each application based on combination of answers and data provided</t>
  </si>
  <si>
    <t>step 1 - score each year of data provided</t>
  </si>
  <si>
    <t>step 2 - sum of scores for each year of data provided</t>
  </si>
  <si>
    <t>data corrected on appeal</t>
  </si>
  <si>
    <t>% towards total score</t>
  </si>
  <si>
    <t>Changed from  category B to C on appeal.</t>
  </si>
  <si>
    <t>Update did not pull through on the FRAP system. No resulting prejudice to applicant or other applicants.</t>
  </si>
  <si>
    <t>YES</t>
  </si>
  <si>
    <t>notes</t>
  </si>
  <si>
    <t>changed 6.17, 6.19, 6.21, 6.23 &amp; 6.24 to YES on appeal</t>
  </si>
  <si>
    <t>changed 6.17, 6.19, 6.23 &amp; 6.24 to YES on appeal</t>
  </si>
  <si>
    <t>changed 6.19 &amp; 6.24 to YES on appeal</t>
  </si>
  <si>
    <t>changed 6.11, 6.17, 6.19, 6.21, 6.23 &amp; 6.24 to YES on appeal</t>
  </si>
  <si>
    <t>changed 6.11 to YES on appeal</t>
  </si>
  <si>
    <t>changed 6.24 to YES on appeal</t>
  </si>
  <si>
    <t>changed 6.23 &amp; 6.24 to YES on appeal</t>
  </si>
  <si>
    <t>changed 6.17, 6.19 &amp; 6.23 to YES on appeal</t>
  </si>
  <si>
    <t>6_11</t>
  </si>
  <si>
    <t>6_17</t>
  </si>
  <si>
    <t>6_19</t>
  </si>
  <si>
    <t>6_21</t>
  </si>
  <si>
    <t>6_23</t>
  </si>
  <si>
    <t>6_24</t>
  </si>
  <si>
    <t>6-14a percentage per year</t>
  </si>
  <si>
    <t>original</t>
  </si>
  <si>
    <t>points</t>
  </si>
  <si>
    <t>Table Bay habour</t>
  </si>
  <si>
    <t xml:space="preserve">Table Bay Harbour </t>
  </si>
  <si>
    <t xml:space="preserve">Table Bay harbour, Cape Town </t>
  </si>
  <si>
    <t>cape town</t>
  </si>
  <si>
    <t>NOT APPLICABLE</t>
  </si>
  <si>
    <t>DURBAN HARBOUR</t>
  </si>
  <si>
    <t xml:space="preserve">Saldanha Bay </t>
  </si>
  <si>
    <t xml:space="preserve">cape town </t>
  </si>
  <si>
    <t>PORT ST FRANCIS</t>
  </si>
  <si>
    <t xml:space="preserve">PORT ST FRANCIS </t>
  </si>
  <si>
    <t>n/a</t>
  </si>
  <si>
    <t>Application 1</t>
  </si>
  <si>
    <t>Application 2</t>
  </si>
  <si>
    <t>Application 3</t>
  </si>
  <si>
    <t>Application 4</t>
  </si>
  <si>
    <t>Application 5</t>
  </si>
  <si>
    <t>Application 6</t>
  </si>
  <si>
    <t>Application 7</t>
  </si>
  <si>
    <t>Application 8</t>
  </si>
  <si>
    <t>Application 9</t>
  </si>
  <si>
    <t>Application 10</t>
  </si>
  <si>
    <t>Application 11</t>
  </si>
  <si>
    <t>Application 12</t>
  </si>
  <si>
    <t>Application 13</t>
  </si>
  <si>
    <t>Application 14</t>
  </si>
  <si>
    <t>Application 15</t>
  </si>
  <si>
    <t>Application 16</t>
  </si>
  <si>
    <t>Application 17</t>
  </si>
  <si>
    <t>Application 18</t>
  </si>
  <si>
    <t>Application 19</t>
  </si>
  <si>
    <t>Application 20</t>
  </si>
  <si>
    <t>Application 21</t>
  </si>
  <si>
    <t>Application 22</t>
  </si>
  <si>
    <t>Application 23</t>
  </si>
  <si>
    <t>Application 24</t>
  </si>
  <si>
    <t>Application 25</t>
  </si>
  <si>
    <t>Application 26</t>
  </si>
  <si>
    <t>Application 27</t>
  </si>
  <si>
    <t>Application 28</t>
  </si>
  <si>
    <t>Application 29</t>
  </si>
  <si>
    <t>Application 30</t>
  </si>
  <si>
    <t>Application 31</t>
  </si>
  <si>
    <t>Application 32</t>
  </si>
  <si>
    <t>Application 33</t>
  </si>
  <si>
    <t>Application 34</t>
  </si>
  <si>
    <t>Application 35</t>
  </si>
  <si>
    <t>Application 36</t>
  </si>
  <si>
    <t>Application 37</t>
  </si>
  <si>
    <t>Application 38</t>
  </si>
  <si>
    <t>Application 39</t>
  </si>
  <si>
    <t>Application 40</t>
  </si>
  <si>
    <t>Application 41</t>
  </si>
  <si>
    <t>Application 42</t>
  </si>
  <si>
    <t>Application 43</t>
  </si>
  <si>
    <t>Application 44</t>
  </si>
  <si>
    <t>Application 45</t>
  </si>
  <si>
    <t>Application 46</t>
  </si>
  <si>
    <t>Application 47</t>
  </si>
  <si>
    <t>Application 48</t>
  </si>
  <si>
    <t>Application 49</t>
  </si>
  <si>
    <t>Application 50</t>
  </si>
  <si>
    <t>Application 51</t>
  </si>
  <si>
    <t>Application 52</t>
  </si>
  <si>
    <t>Application 53</t>
  </si>
  <si>
    <t>Application 54</t>
  </si>
  <si>
    <t>Application 55</t>
  </si>
  <si>
    <t>Application 56</t>
  </si>
  <si>
    <t>Application 57</t>
  </si>
  <si>
    <t>Application 58</t>
  </si>
  <si>
    <t>Application 59</t>
  </si>
  <si>
    <t>Application 60</t>
  </si>
  <si>
    <t>Application 61</t>
  </si>
  <si>
    <t>Application 62</t>
  </si>
  <si>
    <t>Application 63</t>
  </si>
  <si>
    <t>Application 64</t>
  </si>
  <si>
    <t>Application 65</t>
  </si>
  <si>
    <t>Application 66</t>
  </si>
  <si>
    <t>Application 67</t>
  </si>
  <si>
    <t>Application 68</t>
  </si>
  <si>
    <t>Application 69</t>
  </si>
  <si>
    <t>Application 70</t>
  </si>
  <si>
    <t>Application 71</t>
  </si>
  <si>
    <t>Application 72</t>
  </si>
  <si>
    <t>Application 73</t>
  </si>
  <si>
    <t>Application 74</t>
  </si>
  <si>
    <t>Application 75</t>
  </si>
  <si>
    <t>Application 76</t>
  </si>
  <si>
    <t>Application 77</t>
  </si>
  <si>
    <t>Application 78</t>
  </si>
  <si>
    <t>Application 79</t>
  </si>
  <si>
    <t>Application 80</t>
  </si>
  <si>
    <t>Application 81</t>
  </si>
  <si>
    <t>Application 82</t>
  </si>
  <si>
    <t>Application 83</t>
  </si>
  <si>
    <t>Application 84</t>
  </si>
  <si>
    <t>Application 85</t>
  </si>
  <si>
    <t>Application 86</t>
  </si>
  <si>
    <t>Application 87</t>
  </si>
  <si>
    <t>Application 88</t>
  </si>
  <si>
    <t>Application 89</t>
  </si>
  <si>
    <t>Application 90</t>
  </si>
  <si>
    <t>Application 91</t>
  </si>
  <si>
    <t>Application 92</t>
  </si>
  <si>
    <t>Application 93</t>
  </si>
  <si>
    <t>Application 94</t>
  </si>
  <si>
    <t>Application 95</t>
  </si>
  <si>
    <t>Application 96</t>
  </si>
  <si>
    <t>Application 97</t>
  </si>
  <si>
    <t>Application 98</t>
  </si>
  <si>
    <t>Application 99</t>
  </si>
  <si>
    <t>Application 100</t>
  </si>
  <si>
    <t>Application 101</t>
  </si>
  <si>
    <t>Application 102</t>
  </si>
  <si>
    <t>Application 103</t>
  </si>
  <si>
    <t>Application 104</t>
  </si>
  <si>
    <t>Application 105</t>
  </si>
  <si>
    <t>Application 106</t>
  </si>
  <si>
    <t>Application 107</t>
  </si>
  <si>
    <t>Application 108</t>
  </si>
  <si>
    <t>Application 109</t>
  </si>
  <si>
    <t>Application 110</t>
  </si>
  <si>
    <t>Application 111</t>
  </si>
  <si>
    <t>Application 112</t>
  </si>
  <si>
    <t>Application 113</t>
  </si>
  <si>
    <t>Application 114</t>
  </si>
  <si>
    <t>Application 115</t>
  </si>
  <si>
    <t>Application 116</t>
  </si>
  <si>
    <t>Application 117</t>
  </si>
  <si>
    <t>Application 118</t>
  </si>
  <si>
    <t>Application 119</t>
  </si>
  <si>
    <t>Application 120</t>
  </si>
  <si>
    <t>Application 121</t>
  </si>
  <si>
    <t>Application 122</t>
  </si>
  <si>
    <t>Application 123</t>
  </si>
  <si>
    <t>Application 124</t>
  </si>
  <si>
    <t>Application 125</t>
  </si>
  <si>
    <t>Application 126</t>
  </si>
  <si>
    <t>Application 127</t>
  </si>
  <si>
    <t>Application 128</t>
  </si>
  <si>
    <t>Application 129</t>
  </si>
  <si>
    <t>Application 130</t>
  </si>
  <si>
    <t>Application 131</t>
  </si>
  <si>
    <t>Application 132</t>
  </si>
  <si>
    <t>Application 133</t>
  </si>
  <si>
    <t>Application 134</t>
  </si>
  <si>
    <t>Application 135</t>
  </si>
  <si>
    <t>Application 136</t>
  </si>
  <si>
    <t>Application 137</t>
  </si>
  <si>
    <t>Application 138</t>
  </si>
  <si>
    <t>Application 139</t>
  </si>
  <si>
    <t>Application 140</t>
  </si>
  <si>
    <t>Application 141</t>
  </si>
  <si>
    <t>Application 142</t>
  </si>
  <si>
    <t>Application 143</t>
  </si>
  <si>
    <t>Application 144</t>
  </si>
  <si>
    <t>Application 145</t>
  </si>
  <si>
    <t>Application 146</t>
  </si>
  <si>
    <t>Application 147</t>
  </si>
  <si>
    <t>Application 148</t>
  </si>
  <si>
    <t>Application 149</t>
  </si>
  <si>
    <t>Application 150</t>
  </si>
  <si>
    <t>Application 151</t>
  </si>
  <si>
    <t>Application 152</t>
  </si>
  <si>
    <t>Application 153</t>
  </si>
  <si>
    <t>Application 154</t>
  </si>
  <si>
    <t>Application 155</t>
  </si>
  <si>
    <t>Application 156</t>
  </si>
  <si>
    <t>Application 157</t>
  </si>
  <si>
    <t>Application 158</t>
  </si>
  <si>
    <t>Application 159</t>
  </si>
  <si>
    <t>Application 160</t>
  </si>
  <si>
    <t>Application 161</t>
  </si>
  <si>
    <t>Application 162</t>
  </si>
  <si>
    <t>Application 163</t>
  </si>
  <si>
    <t>Application 165</t>
  </si>
  <si>
    <t>Application 166</t>
  </si>
  <si>
    <t>Application 167</t>
  </si>
  <si>
    <t>Application 168</t>
  </si>
  <si>
    <t>Application 164</t>
  </si>
  <si>
    <t>Application 169</t>
  </si>
  <si>
    <t>Application 170</t>
  </si>
  <si>
    <t>Application 171</t>
  </si>
  <si>
    <t>Application 172</t>
  </si>
  <si>
    <t>Application 173</t>
  </si>
  <si>
    <t>Application 174</t>
  </si>
  <si>
    <t>Application 175</t>
  </si>
  <si>
    <t>Appeal decision</t>
  </si>
  <si>
    <t>Anonymised Reference</t>
  </si>
  <si>
    <t>Hermanus</t>
  </si>
  <si>
    <t>Marine Products</t>
  </si>
  <si>
    <t>Fisherman Fresh cc</t>
  </si>
  <si>
    <t>CCS (Paarden Eiland)</t>
  </si>
  <si>
    <t xml:space="preserve">I &amp; J Woodstock </t>
  </si>
  <si>
    <t>Irvin &amp; johnsons</t>
  </si>
  <si>
    <t>Marine products</t>
  </si>
  <si>
    <t>MILLENIUM FACTORY VESSEL</t>
  </si>
  <si>
    <t>ANTARES PRIMA FACTORY VESSEL</t>
  </si>
  <si>
    <t>MARINE PRODUCTS: SOUTH ARM ROAD, ELBOW QUAY, TABLE BAY HARBOUR, CAPE TOWN</t>
  </si>
  <si>
    <t>DYER EILAND VISSERY FACTORY: NEW HARBOUR AREA, GAANSBAAI</t>
  </si>
  <si>
    <t>BCP, Cape Town Harbour</t>
  </si>
  <si>
    <t>Amawandle Hake, Elbow Quay, Cape town Harbour</t>
  </si>
  <si>
    <t>BCP, Cape Town Harbour/Premier Fishing</t>
  </si>
  <si>
    <t>BCP,Cape Town Harbour/Premier Fishing</t>
  </si>
  <si>
    <t>Amawandle Hake, Elbow Quay, Cape Town Harbour</t>
  </si>
  <si>
    <t>Amawandle hake Elbow Quay, Cape Town Harbour</t>
  </si>
  <si>
    <t>BCP, Cape Town Harbour/ Premier Fishing</t>
  </si>
  <si>
    <t>CCS, Cape Town Harbour</t>
  </si>
  <si>
    <t>BCP, Cape Town Harbour / Premier Fishing</t>
  </si>
  <si>
    <t>Atlantis Seafood Distributors, 145 Neil Hare Road, Atlantis Industria</t>
  </si>
  <si>
    <t>Mantos Fish, 13 Anfield Road, Blackheath</t>
  </si>
  <si>
    <t>Plettenberg Bay Fishing, West Quay Road, V&amp;A Waterfront</t>
  </si>
  <si>
    <t>Wild Caught, 25 Fish Eagle Place, Fish Eagle Park, Kommetjie</t>
  </si>
  <si>
    <t>Marpro, Elbow Quay, Cape Town Harbour</t>
  </si>
  <si>
    <t>GSA Traders, 4 Daytona Close, Killarney Gardens</t>
  </si>
  <si>
    <t>MFV CODESA I</t>
  </si>
  <si>
    <t>MFV Codesa I</t>
  </si>
  <si>
    <t>MFV Codesa I / Atlantis</t>
  </si>
  <si>
    <t>MFV Codesa I / Atlantis Seafood</t>
  </si>
  <si>
    <t>BP MARINE FISH PRODUCTS -SANDY POINT HARBOUR , ST HELENA BAY</t>
  </si>
  <si>
    <t>Dyer Eiland Visserye – Gansbaai Harbour</t>
  </si>
  <si>
    <t>Dyer Eiland Visserye, Gansbaai</t>
  </si>
  <si>
    <t>Crossberth Cold Stores, CT Harbour</t>
  </si>
  <si>
    <t>MFV Echalar</t>
  </si>
  <si>
    <t>MFV Basani</t>
  </si>
  <si>
    <t>MFV Umzabalazo / MFV Nomzamo1</t>
  </si>
  <si>
    <t>MFV Ukhozi</t>
  </si>
  <si>
    <t>MFV Umzabalazo</t>
  </si>
  <si>
    <t>SeaVuna Mossel Bay Harbour</t>
  </si>
  <si>
    <t>Crossberth Coldstore, Cape Town Harbour</t>
  </si>
  <si>
    <t>Crossberth Coldstore, Cape Town HARBOUR</t>
  </si>
  <si>
    <t>I&amp;J 1 South Arm Road, T</t>
  </si>
  <si>
    <t>Emile Adrien, 3 South Arm Road, Table Bay Harbour</t>
  </si>
  <si>
    <t>V&amp;A Cold Store, 3 South Arm Road, Table Bay Harbour, Cape Town</t>
  </si>
  <si>
    <t>Crossberth Cold Store, Monument Road, Table Bay harbour</t>
  </si>
  <si>
    <t>I&amp;J 1 South Arm Road, Table Bay harbour</t>
  </si>
  <si>
    <t>DYER EILAND VISSERYE</t>
  </si>
  <si>
    <t>Eyethu Fishing, Old Tug Wharf, Gqeberha Harbour/Khulisa-Eyethu onboard factory – offloaded in CT</t>
  </si>
  <si>
    <t>Eyethu Fishing, Old Tug Wharf, Gqeberha Harbour/Umzabalazo &amp; Nomzamo 1 onboard factories – offloaded in CT</t>
  </si>
  <si>
    <t>Eyethu Fishing, Old Tug Wharf, Gqeberha Harbour/Khulisa-Eyethu &amp; Echalar onboard factories – offloaded in CT</t>
  </si>
  <si>
    <t>Sentinel Seafoods, Hout Bay Harbour</t>
  </si>
  <si>
    <t>Sentinel Seafoods, Hout Harbour</t>
  </si>
  <si>
    <t>Cross berth cold store ;Tanker Basin; Monument Road, Cape Town Harbor;8000</t>
  </si>
  <si>
    <t>Duncan Dock cold storage, Dock Road ;Cape Town Harbor ; 8000</t>
  </si>
  <si>
    <t>Cross berth cold store ;Tanker Basin; Monument Road, Cape Town Harbor;8000ross berth cold store</t>
  </si>
  <si>
    <t>Duncan Dock cold storage, Dock Road ;Cape Town Harbor ; 8000 dock cold stoage</t>
  </si>
  <si>
    <t>MFV Ukhozi Crossberth, Cold Stores, 1091 Monument Road, Table Bay Harbour, Cape Town, 8001</t>
  </si>
  <si>
    <t>MFV Echalar Crossberth, Cold Stores, 1091 Monument Road, Table Bay Harbour, Cape Town, 8001</t>
  </si>
  <si>
    <t>MFV Umzabalazo Crossberth, Cold Stores, 1091 Monument Road, Table Bay Harbour, Cape Town, 8001</t>
  </si>
  <si>
    <t xml:space="preserve">V&amp;A Coldstores – Cape Town Harbour </t>
  </si>
  <si>
    <t>Commercial Cold Storage, Cape Town Harbour / Blue Continent Products, Cape Town Harbour</t>
  </si>
  <si>
    <t xml:space="preserve">Commercial Cold Storage, Cape Town Harbour </t>
  </si>
  <si>
    <t>Viking Fishing (Pty) Ltd / Sea Harvest (Pty) Ltd, South Arm No. 4, Table Bay Harbour, Cape Town, 8012</t>
  </si>
  <si>
    <t>DYER EILAND VISSERYE FACTORY</t>
  </si>
  <si>
    <t>MARINE PRODUCTS MARPRO SOUTH ARM ROAD ELBOW KEY</t>
  </si>
  <si>
    <t>I&amp;J LTD NO 1 SOUTH ARM ROAD TABLE B AY HARBOUR 8002</t>
  </si>
  <si>
    <t>I&amp;J LTD NO.1 SOUTH ARM ROAD TABLE BAY HARBOUR 8002</t>
  </si>
  <si>
    <t>SEA HARVEST CORPORATION FISHING HARBOUR SALDANHA BAY 7395</t>
  </si>
  <si>
    <t>MARINE PRODUCTS, MALPRO AOUTH ARM ROAD ELBOW KEY PRODUCTS, MALPRO AOUTH ARM ROAD ELBOW KEYINE PRODUCTS, MARPRO AOUTH ARM ROAD ELBOW KEY</t>
  </si>
  <si>
    <t>I&amp;J LTD NO 1 SOUTH ARM ROAD TABLE BAY HARBOUR 8002</t>
  </si>
  <si>
    <t>DYER EILAND VISSERYE FACTORY; SEA HARVEST CORPORATION FISHING HARBOUR SALDANHA BAY 7395</t>
  </si>
  <si>
    <t>MARINE PRODUCTSM MARPRO SOUTH ARM ROAD ELBOW KEY</t>
  </si>
  <si>
    <t>BCP, CAPE TOWN HARBOUR/PREMIER FISHING</t>
  </si>
  <si>
    <t>AMAWANDLE HAKE, ELBOW QUAY, CAPE TOWN HARBOUR</t>
  </si>
  <si>
    <t>MFV Umzabalazo FPE and landed at Crossberth Cold Stores, Monument Road, Cape Town</t>
  </si>
  <si>
    <t>MFV Echalar FPE and landed at Crossberth Cold Stores, Monument Road, Cape Town</t>
  </si>
  <si>
    <t>Mayibuye Fishing Plettenberg Bay Fish Processors</t>
  </si>
  <si>
    <t>Viking Ct &amp; Mossel Bay</t>
  </si>
  <si>
    <t>V&amp;A</t>
  </si>
  <si>
    <t xml:space="preserve">Viking Ct &amp; Mossel BayY </t>
  </si>
  <si>
    <t xml:space="preserve">Viking Ct &amp; Mossel Bay </t>
  </si>
  <si>
    <t>Balobi Processors, Porthole Building, Triton Avenue, Port St. Francis, St. Francis Bay, 6312, Atlantic Seafood Distributors, 24 Amandelboom Street, Plattekloof, Cape Town</t>
  </si>
  <si>
    <t>Balobi Processors, Porthole Building, Triton Avenue, Port St. Francis, St. Francis Bay, 6312, Y&amp;L Fishing Enterprises, 3 Seafarer Circle, Ben Schoeman Docks, Table Bay Harbour, West Point Processors, 1 Westpoint, 52 Main Street, St Helena Bay</t>
  </si>
  <si>
    <t xml:space="preserve">Balobi Processors, Porthole Building, Triton Avenue, Port St. Francis, St. Francis Bay, 6312, West Point Processors, 1 Westpoint, 52 Main Street, St Helena Bay, Mvubu Fishing, E1762 North Union Street, Port Elizabeth </t>
  </si>
  <si>
    <t xml:space="preserve">Balobi Processors, Porthole Building, Triton Avenue, Port St. Francis, St. Francis Bay, 6312, West Point Processors, 1 Westpoint, 52 Main Street, St Helena Bay, Gansbaai Marine, 3 Harbour Way, Gansbaai Harbour, Komicx Products, Fish Eagle Park, Fish </t>
  </si>
  <si>
    <t>Balobi Processors, Porthole Building, Triton Avenue, Port St. Francis, St. Francis Bay, 6312, West Point Processors, 1 Westpoint, 52 Main Street, St Helena Bay, Afro Fishing, 2 Kloof Street, Mossel Bay, Mvubu Fishing, E1762 North Union Street, P</t>
  </si>
  <si>
    <t>Balobi Processors, Porthole Building, Triton Avenue, Port St. Francis, St. Francis Bay, 6312, Quay Marine, 3 Manhattan Road, Airport Industria 2, Cape Town, 8001, Irvin &amp; Johnson House, 1 Davidson Street, Woodstock, Cape Town, Fish 4 Africa, 230 Vict</t>
  </si>
  <si>
    <t>Balobi Processors, Porthole Building, Triton Avenue, Port St. Francis, St. Francis Bay, 6312, Afro Fishing, 2 Kloof Street, Mossel Bay</t>
  </si>
  <si>
    <t>Balobi, Processors Porthole Building, Triton Avenue, Port St. Francis, St. Francis Bay, 6312</t>
  </si>
  <si>
    <t>Balobi Processors, Porthole Building, Triton Avenue, Port St. Francis, St. Francis Bay, 6312, Quay Marine, 3 Manhattan Road, Airport Industria 2, Cape Town, 8001</t>
  </si>
  <si>
    <t>Balobi Processors, Porthole Building, Triton Avenue, Port St. Francis, St. Francis Bay, 6312, West Point Processors, 1 Westpoint, 52 Main Street, St Helena Bay</t>
  </si>
  <si>
    <t>Balobi Processor, Porthole Building, Triton Avenue, Port St. Francis, St. Francis Bay, 6312</t>
  </si>
  <si>
    <t>Balobi Processors, Porthole Building, Triton Avenue, Port St. Francis, St. Francis Bay, 6312, Trade Motto 106, Port Elizabeth Harbour Port Elizabeth, 6001</t>
  </si>
  <si>
    <t>Balobi Processors, Porthole Building, Triton Avenue, Port St. Francis, St. Francis Bay, 6312; Quay Marine, 3 Manhattan Road, Airport Industria 2, Cape Town, 8001</t>
  </si>
  <si>
    <t>Balobi Processors, Porthole Building, Triton Avenue, Port St. Francis, St. Francis Bay, 6312; Y&amp;L Fishing Enterprises, 3 Seafarer Circle, Ben Shoeman Docks, Table Bay Harbour</t>
  </si>
  <si>
    <t xml:space="preserve">Balobi Processors Porthole Building Triton Avenue Port St. Francis St. Francis Bay 6312 ,Dyer Eiland </t>
  </si>
  <si>
    <t>BBalobi Processors Porthole Building Triton Avenue Port St. Francis St. Francis Bay 6312</t>
  </si>
  <si>
    <t>Balobi Processors Porthole Building Triton Avenue Port St. Francis St. Francis Bay 6312</t>
  </si>
  <si>
    <t xml:space="preserve">Balobi Processors Porthole Building Triton Avenue Port St. Francis St. Francis Bay 6312, Quay Marine, </t>
  </si>
  <si>
    <t>Balobi Processors Porthole Building Triton Avenue Port St. Francis St. Francis Bay 6312 ,Atlantic Seafood Distributors 24 Amand</t>
  </si>
  <si>
    <t xml:space="preserve">Balobi Processors Porthole Building Triton Avenue Port St. Francis St. Francis Bay 6312, </t>
  </si>
  <si>
    <t>Balobi Processors Porthole Building Triton Avenue Port St. Francis St. Francis Bay 6312 Atlantic Seafood Distributors 24 Amande</t>
  </si>
  <si>
    <t>Balobi Processors Porthole Building Triton Avenue Port St. Francis St. Francis Bay 6312 , Fish 4 Africa 230 Victoria Road Woodstock Cape Town, Ko</t>
  </si>
  <si>
    <t>Balobi Processors, Porthole Building, Triton Avenue Port St. Francis St. Francis Bay, 6312, Quay Marine 3 Manhattan Road, Airport Industria 2, Cape Town, 8001, African Tuna Traders, 5 Manhattan Street, Boquin</t>
  </si>
  <si>
    <t>Balobi Processors, Porthole Building, Triton Avenue Port St. Francis St. Francis Bay, 6312, Y&amp;L Fishing Enterprises, 3 Seafarer Circle, Ben Schoeman, Docks, Table Bay Harbour, 8001, African Tuna Traders, 5 Manhattan Street, Boquinar Industrial Area, Matro</t>
  </si>
  <si>
    <t>Balobi Processors, Porthole Building, Triton Avenue, Port St. Francis, St. Francis Bay, 6312, Viking Inshore Fishing, Quay No 3, Mossel Bay Harbour, Mossel Bay, 6500, African Tuna Traders, 5 Manhattan Street, Boquinar Industrial Area, Matroosfontein, Cap</t>
  </si>
  <si>
    <t>Balobi Processors, Porthole Building, Triton Avenue, Port St. Francis, St. Francis Bay, 6312, Beadice 344, 230 Victoria Road, Woodstock, 7925, Atlantis Seafood Product, 169 Neil Hare Road, Atlantis Industrial Area, 7350</t>
  </si>
  <si>
    <t>Balobi Processors, Porthole Building, Triton Avenue, Port St. Francis, St. Francis Bay, 6312, Pescaluna East Coast, Lot Erf 83A, Hout Bay Harbour, Hout Bay, 7435</t>
  </si>
  <si>
    <t>Balobi Processors, Porthole Building, Triton Avenue, Port St. Francis, St. Francis Bay, 6312, Pescaluna East Coast, Lot Erf 83A, Hout Bay Harbour, Hout Bay, 7435, Kaytrade Commodities, Chambers , 38 Wale Street, Cape Town City Centre, Cape Town, Sea Freez</t>
  </si>
  <si>
    <t>Balobi Processors, Porthole Building, Triton Avenue Port St. Francis St. Francis Bay, 6312, African Tuna Traders, 5 Manhattan Street, Boquinar Industrial Area, Matroosfontein, Cape Town, 8001</t>
  </si>
  <si>
    <t>Balobi Processors, Porthole Building, Triton Avenue, Port St. Francis, St. Francis Bay, 6312, Pescaluna East Coast, Lot Erf 83A, Hout Bay Harbour, Hout Bay, 7435, African Tuna Traders, 5 Manhattan Street, Boquinar Industrial Area, Matroosfontein, Cape Tow</t>
  </si>
  <si>
    <t>Balobi Processors, Porthole Building, Triton Avenue, Port St. Francis, St. Francis Bay, 6312, Atlantis Seafood Products, 169 Neil Hare Road, Atlantis Industrial, Atlantis, 7350,African Tuna Traders, 5 Manhattan Street, Boquinar Industrial Area, Matroosfon</t>
  </si>
  <si>
    <t>DRIED OCEAN PRODUCTS,1049 DOM PEDRO QUAY,GQEBERHA HARBOUR,GQEBERHA,6000</t>
  </si>
  <si>
    <t>LOLIGO FISHING ENTERPRISES, 3 6TH AVENUE,WALMER,GQEBERHA ,6000</t>
  </si>
  <si>
    <t>WEST POINT PROCESSORS, Main Road, St Helenbay, 7390</t>
  </si>
  <si>
    <t>MOSSELBAY CANNING; Quay 1; Port of Mosselbay; Mosselbay; 6500</t>
  </si>
  <si>
    <t>MVUBU FISHING; Smallman Road; Walmar; PE; 6070</t>
  </si>
  <si>
    <t>WEST POINT PROCESSORS, MAIN ROAD, ST HELENA BAY, 7390</t>
  </si>
  <si>
    <t xml:space="preserve">PIONEER FISHING; Sandy Point Harbour; St Helena Bay; 7390; </t>
  </si>
  <si>
    <t>BALOBI PROCESSORS; Port St Francis; St Francis Bay; 6312</t>
  </si>
  <si>
    <t>GANSBAY MARINE; Harbour Area; Gansbaai; 7220</t>
  </si>
  <si>
    <t>WEST POINT PROCESSORS, MAIN ROAD, ST HELENA BAY</t>
  </si>
  <si>
    <t>PESCALUNA, HOUTBAAI HARBOUR</t>
  </si>
  <si>
    <t>Kwik Cool (Pty) Ltd: 6 Boswell Street, North End, Port Elizabeth, 6015</t>
  </si>
  <si>
    <t>West Point Processors (Pty) Ltd: Main Road, St Helena Bay, 7390</t>
  </si>
  <si>
    <t>Afro Fishing Pty Ltd</t>
  </si>
  <si>
    <t>Komicx Products, Kommetjie</t>
  </si>
  <si>
    <t>D. Christy &amp; Sons/Viking</t>
  </si>
  <si>
    <t>Coppermoon Trading, Port Elizabeth</t>
  </si>
  <si>
    <t>SHBFI St Helena</t>
  </si>
  <si>
    <t>Gansbaai Marine, Harbour Area, Gansbaai</t>
  </si>
  <si>
    <t>SA Sea Products, Hout Bay</t>
  </si>
  <si>
    <t>Sea Freeze, Hout Bay</t>
  </si>
  <si>
    <t>UpFront Logistics, Mossel Bay</t>
  </si>
  <si>
    <t>Various local Factories</t>
  </si>
  <si>
    <t>Various Local Factories</t>
  </si>
  <si>
    <t>Eyethu Fishing (Pty) Ltd, Old Tug Wharf, Port Elizabeth Harbour, Port Elizabeth, 6001; Viking Fishing (Pty) Ltd / Sea Harvest (Pty) Ltd, South Arm No. 4, Table Bay Harbour, Cape Town, 8012 ; Sentinel Seafoods (Pty) Ltd, Jetty No. 3, Harbour Road, Hout Bay</t>
  </si>
  <si>
    <t>Oceana-Lamberts Bay/Saldanha</t>
  </si>
  <si>
    <t>Oceana-LambertsBay/Saldanha</t>
  </si>
  <si>
    <t>Inkosi Keta/Sentinel</t>
  </si>
  <si>
    <t>Inkosi Keta/entinel</t>
  </si>
  <si>
    <t>Live Fish Tanks</t>
  </si>
  <si>
    <t>Inkosi Keta / Sentinel</t>
  </si>
  <si>
    <t>Paternoster Visserye</t>
  </si>
  <si>
    <t>Inkosi Keta /Sentinel</t>
  </si>
  <si>
    <t>Inchtus Fishing -Gansbaai</t>
  </si>
  <si>
    <t>Ichtus Fishing-Gansbaai</t>
  </si>
  <si>
    <t>PESCALUNA EAST COAST</t>
  </si>
  <si>
    <t>BLUEFIN PROCESSING</t>
  </si>
  <si>
    <t xml:space="preserve">PLETTENBERG BAY FISHING </t>
  </si>
  <si>
    <t>GREYS MARINE CC</t>
  </si>
  <si>
    <t>PLETTENBERG BAY FISHING</t>
  </si>
  <si>
    <t>Sentinel/Viking</t>
  </si>
  <si>
    <t>Quay Marine/Viking</t>
  </si>
  <si>
    <t>D. Christy /Viking</t>
  </si>
  <si>
    <t>Atlantis Seafood/Viking</t>
  </si>
  <si>
    <t>Pescaluna/Seavuna</t>
  </si>
  <si>
    <t>Atlantis Seafood/Seavuna</t>
  </si>
  <si>
    <t>Balobi Processors/Viking</t>
  </si>
  <si>
    <t>Fishermans Fresh</t>
  </si>
  <si>
    <t>Eyethu Fishing</t>
  </si>
  <si>
    <t>Eyethu Fishing/Fishermans Fresh</t>
  </si>
  <si>
    <t>Mantos Fish, Blackheath</t>
  </si>
  <si>
    <t>Crossberth, Cape Town Harbour</t>
  </si>
  <si>
    <t>Y&amp;L Cape Town Harbour, Fish 4 Africa, Woodstock, Pescalona Hout Bay</t>
  </si>
  <si>
    <t>Trade Motto, Port Elizabeth Harbour</t>
  </si>
  <si>
    <t xml:space="preserve">Pescaluna / Sentinel </t>
  </si>
  <si>
    <t xml:space="preserve">Atlantis Seafood Products </t>
  </si>
  <si>
    <t xml:space="preserve">Umoya Fish Processors </t>
  </si>
  <si>
    <t xml:space="preserve">Y&amp;L Fishing Enterprises </t>
  </si>
  <si>
    <t>Commercial Cold Storage – Vrystaat Road, Paarden Eiland</t>
  </si>
  <si>
    <t>DRIED OCEAN PRODUCTS, 1049 DOM PEDRO QUAY, GQEBERHA HARBOUR, GQEBERHA,6000</t>
  </si>
  <si>
    <t>LOLIGO FISHING ENTERPRISES, NO 3 6TH AVENUE, WALMER,GQEBERHA, 6000</t>
  </si>
  <si>
    <t>LOLIGO FISHING ENTERPRISES, NO 3 6TH AVENUE ,WALMER,GQEBERHA,6000</t>
  </si>
  <si>
    <t>LOLIGO FISHING ENTERPRISES, NO 3 , 6TH AVENUE , WALMER GQEBERHA,6000</t>
  </si>
  <si>
    <t>DRIED OCEAN PRODUCTS,1049 DOM PEDRO QUAY, GQEBERHA HARBOUR,GQEBERHA ,6000</t>
  </si>
  <si>
    <t>LOLIGO FISHING ENTERPRISES, NO 3 6TH AVENUE, WALMER,GQEBERHA,6065</t>
  </si>
  <si>
    <t>DRIED OCEAN PRODUCTS ,1049 DOM PEDRO QUAY, GQEBERHA HARBOUR,GQEBERHA,1049 DOM PEDRO QUAY ,GQEBERHA HARBOUR, GQEBERHA, 6000</t>
  </si>
  <si>
    <t>LOLIGO FISHING ENTERPRISES, NO 3 6TH AVENUE ,WALMER ,GQEBERHA,6065</t>
  </si>
  <si>
    <t>Komicx Products (Pty) Ltd; 25 Eagle Place, Eagel Park Kommetjie; Beadica 344 230 Victoria Road Woodstock; Quay Maring (Pty) Ltd 3 Manhattan Road, Airport Industria</t>
  </si>
  <si>
    <t xml:space="preserve">Quay Marine (Pty) Ltd 3 Manhattan Road, Airport Industria; Beadica 344 (Pty) LTD 230 Victoria road Woodstock; </t>
  </si>
  <si>
    <t>Irvin &amp; Johnson: 1 South Arm, Table Bay Harbour</t>
  </si>
  <si>
    <t>EL SHADDAI DURBAN</t>
  </si>
  <si>
    <t>EL SHADDAI EAST LONDON</t>
  </si>
  <si>
    <t>Oranjevis JV, Main Road , St Helena Bay</t>
  </si>
  <si>
    <t>Oranjevis JV, Main Road , St Helena Bay &amp; West Point Processors, Main Road , St Helena Bay</t>
  </si>
  <si>
    <t>Kwik Cool (Pty) Ltd, 6 Boswell Street, Gqeberha</t>
  </si>
  <si>
    <t>Oceana Brands, Harbour Road, Hout Bay, 7806</t>
  </si>
  <si>
    <t>Oceana Brands, Stompneus Village, St Helena Bay</t>
  </si>
  <si>
    <t>Eyethu Fishing, Tug Wharf, Port Elizabeth, 6000</t>
  </si>
  <si>
    <t>Pescaluna East Coast (Pty) Ltd, ERF 83A, Hout Bay Harbour, Hout Bay,7806</t>
  </si>
  <si>
    <t>Quay Marine (Pty) Ltd, 3 Manhattan Road, Airport Industria 2, Cape Town, 8001</t>
  </si>
  <si>
    <t>Atlantis Seafood Products (Pty) Ltd, 145 Neil Hare Road, Atlantis Industrial, Atlantis</t>
  </si>
  <si>
    <t>Trade Motto 106 (Pty) Ltd, Port Elizabeth Harbour, Port Elizabeth, 6000</t>
  </si>
  <si>
    <t>Bongolethu Fish Processors/Marealta Fishing</t>
  </si>
  <si>
    <t>Atlantis Fish Processors</t>
  </si>
  <si>
    <t>Bongolethu Fish Enterprises/Plett Fish Processors</t>
  </si>
  <si>
    <t>Marealta Fishing/Atlantis Fish Processors</t>
  </si>
  <si>
    <t>Bongolethu Fish Enterprise/ Greys Marine</t>
  </si>
  <si>
    <t>Bongolethu Fish Enterprises</t>
  </si>
  <si>
    <t>Marealta Fishing</t>
  </si>
  <si>
    <t>amawandle hake(pty)ltd</t>
  </si>
  <si>
    <t>amawandle hake (pty)ltd</t>
  </si>
  <si>
    <t>LIVE FISH TANKS WEST COAST, SALDANHA</t>
  </si>
  <si>
    <t>OCEANA LOBSTER, Main Road, Stompneusbay, 7390</t>
  </si>
  <si>
    <t>WEST POINT PROCESSORS</t>
  </si>
  <si>
    <t>PATERNOSTER VISSERYE, Kreefgang, Paternoster; 7381</t>
  </si>
  <si>
    <t>SENTINEL SEAFOODS, 3 Harbour Road, Cape Town, 7806</t>
  </si>
  <si>
    <t>WEST POINT PROCESSORS, MAINR ROAD, ST HELENA BAY</t>
  </si>
  <si>
    <t>Oceana Lobster St Helena Bay</t>
  </si>
  <si>
    <t>Cape Reef Pepper Bay</t>
  </si>
  <si>
    <t>Oceana Lobster St Helene Bay</t>
  </si>
  <si>
    <t>UMOYA FISH PROCESSORS ST HELENA BAY</t>
  </si>
  <si>
    <t>BMC FISHERIES MOSSEL BAY</t>
  </si>
  <si>
    <t>ATLANTIS SEAFOOD PRODUCTS ATLANTIS</t>
  </si>
  <si>
    <t>Kaytrad Cold Store, Atlnatic Skipper Road, Hout Bay</t>
  </si>
  <si>
    <t>VRT</t>
  </si>
  <si>
    <t>VRT &amp; ARGENTO TRADING 69</t>
  </si>
  <si>
    <t>VRT &amp; ARGENTO TRADING 69CC</t>
  </si>
  <si>
    <t>argento trading 69cc</t>
  </si>
  <si>
    <t>argento trading, lot 3,elandbay</t>
  </si>
  <si>
    <t>argento trading,lot3 elandsbay</t>
  </si>
  <si>
    <t>Balobi Processors Porthole Building - Triton Avenue - Port St. Francis - St. Francis Bay - 6312</t>
  </si>
  <si>
    <t>Balobi Processors Porthole Building - Triton Avenue - Port St. Francis - St. Francis Bay - 6312 , Eyethu Fishing Old Tug Wharf - Port Elizabeth Harbour - Port Elizabeth</t>
  </si>
  <si>
    <t>Benguela Fishing</t>
  </si>
  <si>
    <t>Kwik Cool, 6 Boswell Street, Gqeberha</t>
  </si>
  <si>
    <t>PESCALUNA:Lot 83a, Hout Bay Harbour Cape Town ·</t>
  </si>
  <si>
    <t>Komicx Products:Fish Eagle Park, 25 Fish Eagle Pl, Kommetjie,</t>
  </si>
  <si>
    <t>PIONEER FISHING; Sandy Point Harbour; St Helena Bay; 7390;</t>
  </si>
  <si>
    <t>Eyethu Fishing (Pty) Ltd, Old Tug Wharf, Port Elizabeth Harbour, Port Elizabeth, 6001</t>
  </si>
  <si>
    <t xml:space="preserve">UKUQALA TRADING CC, ST FRANCIS BAY </t>
  </si>
  <si>
    <t>ATLANTIS SEAFOOD PRODUCTS (PTY) LYD, 169 NEIL HARE ROAD, ATLANTIS INDUSTRIAL 2, ATLANTIS, 7350</t>
  </si>
  <si>
    <t>SEAVUNA FISHING CO. (PTY) LTD</t>
  </si>
  <si>
    <t>QUAY MARINE (PTY) LTD; 3 MANHATTAN ROAD, AIRPORT INDUSTRIA 2, Cape Town, 8001</t>
  </si>
  <si>
    <t>Dried Ocean Products (Pty) Ltd, Port Elizabet</t>
  </si>
  <si>
    <t>Dried Ocean Products (Pty) Ltd, Port Elizabeth</t>
  </si>
  <si>
    <t>Sentinel Sea Food (Pty) Ltd, Jetty 3 Harbour Road Hout Bay Atlantis Seafood Products; 169 Neil Hare Road Atlantis Industrial Pesculana East Coast (Pty) Ltd; Lot83A Hout Bay Harbour I</t>
  </si>
  <si>
    <t>Komix Products (Pty) LTD; 25 Fish Eagle Place Fish Eagle Park Kommetjie. Beadica 344; 230 Victoria Road, Woodstock; Glory Bay Trade CC; Greys Marine Building Hout Bay Harbour</t>
  </si>
  <si>
    <t>Komicx Products (Pty) LTD; 25 Fish Eagle Place, Fish Eagle Park, Kommetjie. Beadica 344 ;230 Victoria Road, Woodstock</t>
  </si>
  <si>
    <t>Komicx Products (Pty) LTD 25 Fish Eagle Place, Fish Eagle Park Kommetjie Imperial Crown Trading 398 (Pty) LTD; 16 Bridekirk Street Edgemead. Fish 4 Africa Woodstock; 230 Victoria Road Woodstock</t>
  </si>
  <si>
    <t xml:space="preserve">Imperial Crown Trading 398 (Pty) LTD; 16 Bridkirk Street Edgemead. Komicx Products (Pty) LTD; 25 Fish Eagle Place, Fish Eagle Park Kommetjie. Sentinel Sea Food (Pty) Lt; Jetty 3 Harbour Road Hout Bay Viking Inshore Fishin;g Quay 3 Mossel Bay Harbour </t>
  </si>
  <si>
    <t>Komix Products (Pty) LTD; 25 Fish Eagle Place Fish Eagel Park, Kommetjie Beadica 344 230 Victoria Road, Woodstock; Quay Marine 3 Manhattan Road, Airport Industria</t>
  </si>
  <si>
    <t xml:space="preserve">Imperial Crown Trading 398 (Pty) LTD; 26 Mansell Ave Killarney Gardens; Irvin &amp; Johnson; 1 South Arm Road Table Bay Harbour; Glory Bay Trade CC; Greys Marine Building, Harbour Road Hout Bay Harbour; Atlantis Seafood Products ;169 Neil Hare road </t>
  </si>
  <si>
    <t>Imperial Crown Trading 398 (Pty) LTD; 26 Mansell Ave Killarney Gardens; Irvin &amp; Johnson; 1 South Arm Road Table Bay Harbour; Glory Bay Trade CC; Greys Marine Building, Harbour Road Hout Bay Harbour; Atlantis Seafood Products ;169 Neil Hare road Atla</t>
  </si>
  <si>
    <t>Kaytrad Cold Store Hout Bay Harbour</t>
  </si>
  <si>
    <t xml:space="preserve">Kaytrad Cold Store Hout Bay Harbour </t>
  </si>
  <si>
    <t xml:space="preserve">N/A </t>
  </si>
  <si>
    <t>Komicx Products (Pty) Ltd - 25 Fish Eagle Place, Kommetjie/Quay Marine (Pty) Ltd - 3 Manhattan Rd, Airport Industria/ F4Africa Woodstock - 230 Victoria Rd, Woodstock Komicx</t>
  </si>
  <si>
    <t xml:space="preserve">Komicx Products (Pty) Ltd - 25 Fish Eagle Place, Kommetjie/Quay Marine (Pty) Ltd - 3 Manhattan Rd, Airport Industria/ F4Africa Woodstock - 230 Victoria Rd, Woodstock </t>
  </si>
  <si>
    <t>Komicx Products (Pty) Ltd - 25 Fish Eagle Place, Kommetjie/ F4Africa Woodstock - 230 Victoria Rd, Woodstock</t>
  </si>
  <si>
    <t>Komicx Products (Pty) Ltd - 25 Fish Eagle Place, Kommetjie/Atlantis Seafood Products (Pty) Ltd - 169 Neil Hare Rd, Atlantis Industrial Area/Sentinal Sea Foods (Pty) Ltd - Jetty 3, Harbour Rd, Hout Bay</t>
  </si>
  <si>
    <t>Komicx Products (Pty) Ltd - 25 Fish Eagle Place, Kommetjie/F4Africa Woodstock - 230 Victoria Rd, Woodstock/Sentinal Sea Foods (Pty) Ltd - Jetty 3, Harbour Rd, Hout Bay Harbour</t>
  </si>
  <si>
    <t>Komicx Products (Pty) Ltd - 25 Fish Eagle Place, Kommetjie/Atlantis Seafood Products (Pty) Ltd - 169 Neil Hare Rd, Atlantis Industrial Area/Sentinal Sea Foods (Pty) Ltd - Jetty 3, Harbour Rd, Hout Bay/F4Africa Woodstock - 230 Victoria Rd, Woodstock</t>
  </si>
  <si>
    <t>Lusitania Sea Products (Pty) Ltd, Pepperbay Harbour</t>
  </si>
  <si>
    <t>8-8e future harbours and factories score</t>
  </si>
  <si>
    <t>score_8-8</t>
  </si>
  <si>
    <t xml:space="preserve">The following spreadsheets give step by step breakdowns of how questions in sections 5 to 9 were scored. </t>
  </si>
  <si>
    <t>Application Numbers have been anonymised.</t>
  </si>
  <si>
    <t>Some calculations had to be done within each category and some are consistent across categories - these are labelled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</si>
</sst>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0.00;[Red]\-&quot;R&quot;#,##0.00"/>
    <numFmt numFmtId="164" formatCode="#,##0.000"/>
    <numFmt numFmtId="165" formatCode="0.0000"/>
    <numFmt numFmtId="166" formatCode="0.000"/>
    <numFmt numFmtId="167" formatCode="#,##0.00000"/>
    <numFmt numFmtId="168" formatCode="0.000000"/>
    <numFmt numFmtId="169" formatCode="0.00000"/>
    <numFmt numFmtId="170" formatCode="#,##0.0000"/>
    <numFmt numFmtId="171" formatCode="0.0%"/>
  </numFmts>
  <fonts count="16" x14ac:knownFonts="1">
    <font>
      <sz val="11"/>
      <color theme="1"/>
      <name val="Calibri"/>
      <family val="2"/>
      <scheme val="minor"/>
    </font>
    <font>
      <b/>
      <sz val="11"/>
      <color theme="1"/>
      <name val="Calibri"/>
      <family val="2"/>
      <scheme val="minor"/>
    </font>
    <font>
      <b/>
      <sz val="11"/>
      <color rgb="FF0070C0"/>
      <name val="Calibri"/>
      <family val="2"/>
      <scheme val="minor"/>
    </font>
    <font>
      <sz val="11"/>
      <color rgb="FF0070C0"/>
      <name val="Calibri"/>
      <family val="2"/>
      <scheme val="minor"/>
    </font>
    <font>
      <sz val="8"/>
      <name val="Calibri"/>
      <family val="2"/>
      <scheme val="minor"/>
    </font>
    <font>
      <b/>
      <sz val="11"/>
      <name val="Calibri"/>
      <family val="2"/>
      <scheme val="minor"/>
    </font>
    <font>
      <sz val="11"/>
      <name val="Calibri"/>
      <family val="2"/>
      <scheme val="minor"/>
    </font>
    <font>
      <sz val="9"/>
      <color indexed="81"/>
      <name val="Tahoma"/>
      <family val="2"/>
    </font>
    <font>
      <b/>
      <sz val="11"/>
      <color theme="0"/>
      <name val="Calibri"/>
      <family val="2"/>
      <scheme val="minor"/>
    </font>
    <font>
      <b/>
      <sz val="9"/>
      <color indexed="81"/>
      <name val="Tahoma"/>
      <family val="2"/>
    </font>
    <font>
      <b/>
      <sz val="11"/>
      <color rgb="FFFF0000"/>
      <name val="Calibri"/>
      <family val="2"/>
      <scheme val="minor"/>
    </font>
    <font>
      <sz val="11"/>
      <color theme="1"/>
      <name val="Calibri"/>
      <family val="2"/>
      <scheme val="minor"/>
    </font>
    <font>
      <sz val="11"/>
      <color theme="1" tint="0.34998626667073579"/>
      <name val="Calibri"/>
      <family val="2"/>
      <scheme val="minor"/>
    </font>
    <font>
      <b/>
      <sz val="11"/>
      <color theme="1" tint="0.34998626667073579"/>
      <name val="Calibri"/>
      <family val="2"/>
      <scheme val="minor"/>
    </font>
    <font>
      <b/>
      <sz val="11"/>
      <color theme="0" tint="-0.499984740745262"/>
      <name val="Calibri"/>
      <family val="2"/>
      <scheme val="minor"/>
    </font>
    <font>
      <sz val="11"/>
      <color theme="0" tint="-0.49998474074526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70C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style="thin">
        <color indexed="64"/>
      </top>
      <bottom style="double">
        <color indexed="64"/>
      </bottom>
      <diagonal/>
    </border>
  </borders>
  <cellStyleXfs count="2">
    <xf numFmtId="0" fontId="0" fillId="0" borderId="0"/>
    <xf numFmtId="9" fontId="11" fillId="0" borderId="0" applyFont="0" applyFill="0" applyBorder="0" applyAlignment="0" applyProtection="0"/>
  </cellStyleXfs>
  <cellXfs count="75">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1" fillId="0" borderId="1" xfId="0" applyFont="1" applyBorder="1"/>
    <xf numFmtId="0" fontId="0" fillId="0" borderId="2" xfId="0" applyBorder="1"/>
    <xf numFmtId="0" fontId="2" fillId="0" borderId="0" xfId="0" applyFont="1"/>
    <xf numFmtId="0" fontId="3" fillId="0" borderId="0" xfId="0" applyFont="1"/>
    <xf numFmtId="2" fontId="0" fillId="0" borderId="0" xfId="0" applyNumberFormat="1"/>
    <xf numFmtId="0" fontId="1" fillId="0" borderId="0" xfId="0" applyFont="1" applyAlignment="1">
      <alignment horizontal="right"/>
    </xf>
    <xf numFmtId="0" fontId="0" fillId="2" borderId="0" xfId="0" applyFill="1"/>
    <xf numFmtId="2" fontId="0" fillId="2" borderId="0" xfId="0" applyNumberFormat="1" applyFill="1"/>
    <xf numFmtId="0" fontId="0" fillId="3" borderId="0" xfId="0" applyFill="1"/>
    <xf numFmtId="3" fontId="0" fillId="0" borderId="0" xfId="0" applyNumberFormat="1"/>
    <xf numFmtId="165" fontId="0" fillId="0" borderId="0" xfId="0" applyNumberFormat="1"/>
    <xf numFmtId="166" fontId="0" fillId="0" borderId="0" xfId="0" applyNumberFormat="1"/>
    <xf numFmtId="0" fontId="5" fillId="0" borderId="0" xfId="0" applyFont="1"/>
    <xf numFmtId="0" fontId="6" fillId="0" borderId="0" xfId="0" applyFont="1"/>
    <xf numFmtId="3" fontId="1" fillId="0" borderId="0" xfId="0" applyNumberFormat="1" applyFont="1"/>
    <xf numFmtId="2" fontId="1" fillId="0" borderId="0" xfId="0" applyNumberFormat="1" applyFont="1"/>
    <xf numFmtId="164" fontId="0" fillId="0" borderId="0" xfId="0" applyNumberFormat="1"/>
    <xf numFmtId="0" fontId="1" fillId="0" borderId="3" xfId="0" applyFont="1" applyBorder="1" applyAlignment="1">
      <alignment horizontal="right"/>
    </xf>
    <xf numFmtId="165" fontId="0" fillId="0" borderId="4" xfId="0" applyNumberFormat="1" applyBorder="1"/>
    <xf numFmtId="0" fontId="2" fillId="0" borderId="0" xfId="0" applyFont="1" applyAlignment="1">
      <alignment horizontal="center" vertical="center"/>
    </xf>
    <xf numFmtId="1" fontId="0" fillId="0" borderId="0" xfId="0" applyNumberFormat="1"/>
    <xf numFmtId="14" fontId="0" fillId="0" borderId="0" xfId="0" applyNumberFormat="1"/>
    <xf numFmtId="167" fontId="0" fillId="0" borderId="0" xfId="0" applyNumberFormat="1"/>
    <xf numFmtId="0" fontId="8" fillId="4" borderId="0" xfId="0" applyFont="1" applyFill="1"/>
    <xf numFmtId="167" fontId="1" fillId="0" borderId="0" xfId="0" applyNumberFormat="1" applyFont="1"/>
    <xf numFmtId="0" fontId="0" fillId="5" borderId="0" xfId="0" applyFill="1"/>
    <xf numFmtId="168" fontId="0" fillId="0" borderId="0" xfId="0" applyNumberFormat="1"/>
    <xf numFmtId="1" fontId="1" fillId="0" borderId="0" xfId="0" applyNumberFormat="1" applyFont="1"/>
    <xf numFmtId="168" fontId="1" fillId="0" borderId="0" xfId="0" applyNumberFormat="1" applyFont="1"/>
    <xf numFmtId="169" fontId="0" fillId="0" borderId="0" xfId="0" applyNumberFormat="1"/>
    <xf numFmtId="169" fontId="1" fillId="0" borderId="0" xfId="0" applyNumberFormat="1" applyFont="1"/>
    <xf numFmtId="0" fontId="0" fillId="5" borderId="0" xfId="0" applyFill="1" applyAlignment="1">
      <alignment horizontal="center"/>
    </xf>
    <xf numFmtId="0" fontId="0" fillId="3" borderId="0" xfId="0" applyFill="1" applyAlignment="1">
      <alignment horizontal="center"/>
    </xf>
    <xf numFmtId="4" fontId="0" fillId="0" borderId="0" xfId="0" applyNumberFormat="1"/>
    <xf numFmtId="4" fontId="0" fillId="0" borderId="5" xfId="0" applyNumberFormat="1" applyBorder="1"/>
    <xf numFmtId="4" fontId="0" fillId="0" borderId="4" xfId="0" applyNumberFormat="1" applyBorder="1"/>
    <xf numFmtId="4" fontId="1" fillId="0" borderId="0" xfId="0" applyNumberFormat="1" applyFont="1"/>
    <xf numFmtId="0" fontId="2" fillId="0" borderId="0" xfId="0" applyFont="1" applyAlignment="1">
      <alignment horizontal="right"/>
    </xf>
    <xf numFmtId="169" fontId="2" fillId="0" borderId="0" xfId="0" applyNumberFormat="1" applyFont="1"/>
    <xf numFmtId="169" fontId="2" fillId="0" borderId="0" xfId="0" applyNumberFormat="1" applyFont="1" applyAlignment="1">
      <alignment horizontal="center"/>
    </xf>
    <xf numFmtId="3" fontId="1" fillId="0" borderId="3" xfId="0" applyNumberFormat="1" applyFont="1" applyBorder="1" applyAlignment="1">
      <alignment horizontal="right"/>
    </xf>
    <xf numFmtId="4" fontId="2" fillId="0" borderId="0" xfId="0" applyNumberFormat="1" applyFont="1" applyAlignment="1">
      <alignment horizontal="right"/>
    </xf>
    <xf numFmtId="4" fontId="2" fillId="0" borderId="0" xfId="0" applyNumberFormat="1" applyFont="1"/>
    <xf numFmtId="4" fontId="1" fillId="0" borderId="0" xfId="0" applyNumberFormat="1" applyFont="1" applyAlignment="1">
      <alignment horizontal="center"/>
    </xf>
    <xf numFmtId="0" fontId="8" fillId="0" borderId="0" xfId="0" applyFont="1"/>
    <xf numFmtId="0" fontId="0" fillId="5" borderId="0" xfId="0" applyFill="1" applyAlignment="1">
      <alignment horizontal="right"/>
    </xf>
    <xf numFmtId="0" fontId="10" fillId="0" borderId="0" xfId="0" applyFont="1"/>
    <xf numFmtId="0" fontId="1" fillId="0" borderId="0" xfId="0" applyFont="1" applyAlignment="1">
      <alignment horizontal="left"/>
    </xf>
    <xf numFmtId="170" fontId="0" fillId="0" borderId="0" xfId="0" applyNumberFormat="1"/>
    <xf numFmtId="8" fontId="0" fillId="0" borderId="0" xfId="0" applyNumberFormat="1"/>
    <xf numFmtId="0" fontId="0" fillId="0" borderId="7" xfId="0" applyBorder="1"/>
    <xf numFmtId="2" fontId="0" fillId="0" borderId="6" xfId="0" applyNumberFormat="1" applyBorder="1"/>
    <xf numFmtId="0" fontId="2" fillId="0" borderId="0" xfId="0" applyFont="1" applyAlignment="1">
      <alignment horizontal="left"/>
    </xf>
    <xf numFmtId="171" fontId="0" fillId="0" borderId="0" xfId="1" applyNumberFormat="1" applyFont="1"/>
    <xf numFmtId="0" fontId="13" fillId="0" borderId="0" xfId="0" applyFont="1"/>
    <xf numFmtId="3" fontId="12" fillId="0" borderId="0" xfId="0" applyNumberFormat="1" applyFont="1"/>
    <xf numFmtId="3" fontId="13" fillId="0" borderId="0" xfId="0" applyNumberFormat="1" applyFont="1"/>
    <xf numFmtId="0" fontId="14" fillId="0" borderId="0" xfId="0" applyFont="1"/>
    <xf numFmtId="0" fontId="2" fillId="0" borderId="0" xfId="0" applyFont="1" applyAlignment="1">
      <alignment horizontal="left"/>
    </xf>
    <xf numFmtId="0" fontId="2" fillId="0" borderId="0" xfId="0" applyFont="1" applyAlignment="1">
      <alignment horizontal="center"/>
    </xf>
    <xf numFmtId="0" fontId="0" fillId="2" borderId="0" xfId="0" applyFill="1" applyAlignment="1">
      <alignment horizontal="center" wrapText="1"/>
    </xf>
    <xf numFmtId="0" fontId="13" fillId="0" borderId="0" xfId="0" applyFont="1" applyFill="1"/>
    <xf numFmtId="0" fontId="0" fillId="0" borderId="0" xfId="0" applyFill="1"/>
    <xf numFmtId="0" fontId="14" fillId="0" borderId="0" xfId="0" applyFont="1" applyFill="1"/>
    <xf numFmtId="0" fontId="15" fillId="0" borderId="0" xfId="0" applyFont="1" applyFill="1"/>
    <xf numFmtId="0" fontId="15" fillId="0" borderId="0" xfId="0" applyFont="1"/>
    <xf numFmtId="0" fontId="6" fillId="0" borderId="0" xfId="0" applyFont="1" applyFill="1"/>
    <xf numFmtId="2" fontId="6" fillId="0" borderId="0" xfId="0" applyNumberFormat="1" applyFont="1" applyFill="1"/>
    <xf numFmtId="2" fontId="15" fillId="0" borderId="0" xfId="0" applyNumberFormat="1" applyFont="1"/>
    <xf numFmtId="0" fontId="13" fillId="3" borderId="0" xfId="0" applyFont="1" applyFill="1"/>
  </cellXfs>
  <cellStyles count="2">
    <cellStyle name="Normal" xfId="0" builtinId="0"/>
    <cellStyle name="Percent" xfId="1" builtinId="5"/>
  </cellStyles>
  <dxfs count="0"/>
  <tableStyles count="0" defaultTableStyle="TableStyleMedium2" defaultPivotStyle="PivotStyleLight16"/>
  <colors>
    <mruColors>
      <color rgb="FFCCCCFF"/>
      <color rgb="FFCC66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83324-3B3E-4F2E-98F9-43B90D7E662E}">
  <dimension ref="A1:A3"/>
  <sheetViews>
    <sheetView tabSelected="1" workbookViewId="0">
      <selection activeCell="A4" sqref="A4"/>
    </sheetView>
  </sheetViews>
  <sheetFormatPr defaultRowHeight="15" x14ac:dyDescent="0.25"/>
  <cols>
    <col min="1" max="1" width="118.85546875" bestFit="1" customWidth="1"/>
  </cols>
  <sheetData>
    <row r="1" spans="1:1" x14ac:dyDescent="0.25">
      <c r="A1" t="s">
        <v>1094</v>
      </c>
    </row>
    <row r="2" spans="1:1" x14ac:dyDescent="0.25">
      <c r="A2" t="s">
        <v>1095</v>
      </c>
    </row>
    <row r="3" spans="1:1" x14ac:dyDescent="0.25">
      <c r="A3" t="s">
        <v>1096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101C2-4EAB-4F3B-8878-3B311712730E}">
  <dimension ref="A1:T18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5" x14ac:dyDescent="0.25"/>
  <cols>
    <col min="1" max="1" width="8.85546875" bestFit="1" customWidth="1"/>
    <col min="2" max="2" width="16.85546875" bestFit="1" customWidth="1"/>
    <col min="3" max="10" width="7.28515625" bestFit="1" customWidth="1"/>
    <col min="11" max="18" width="12.85546875" bestFit="1" customWidth="1"/>
    <col min="19" max="19" width="22.42578125" bestFit="1" customWidth="1"/>
    <col min="20" max="20" width="52.85546875" hidden="1" customWidth="1"/>
  </cols>
  <sheetData>
    <row r="1" spans="1:20" s="1" customFormat="1" x14ac:dyDescent="0.25">
      <c r="A1" s="1" t="s">
        <v>277</v>
      </c>
      <c r="S1"/>
    </row>
    <row r="2" spans="1:20" s="1" customFormat="1" x14ac:dyDescent="0.25">
      <c r="A2" s="1" t="s">
        <v>0</v>
      </c>
      <c r="B2" s="1" t="s">
        <v>1</v>
      </c>
      <c r="C2" s="1" t="s">
        <v>640</v>
      </c>
      <c r="D2" s="1" t="s">
        <v>279</v>
      </c>
      <c r="E2" s="1" t="s">
        <v>641</v>
      </c>
      <c r="F2" s="1" t="s">
        <v>642</v>
      </c>
      <c r="G2" s="1" t="s">
        <v>643</v>
      </c>
      <c r="H2" s="1" t="s">
        <v>644</v>
      </c>
      <c r="I2" s="1" t="s">
        <v>645</v>
      </c>
      <c r="J2" s="1" t="s">
        <v>280</v>
      </c>
      <c r="K2" s="52" t="s">
        <v>281</v>
      </c>
      <c r="L2" s="52" t="s">
        <v>282</v>
      </c>
      <c r="M2" s="52" t="s">
        <v>283</v>
      </c>
      <c r="N2" s="52" t="s">
        <v>284</v>
      </c>
      <c r="O2" s="52" t="s">
        <v>285</v>
      </c>
      <c r="P2" s="52" t="s">
        <v>286</v>
      </c>
      <c r="Q2" s="52" t="s">
        <v>287</v>
      </c>
      <c r="R2" s="52" t="s">
        <v>288</v>
      </c>
      <c r="S2" s="17" t="s">
        <v>627</v>
      </c>
      <c r="T2" s="1" t="s">
        <v>631</v>
      </c>
    </row>
    <row r="3" spans="1:20" x14ac:dyDescent="0.25">
      <c r="A3" t="s">
        <v>8</v>
      </c>
      <c r="B3" t="s">
        <v>660</v>
      </c>
      <c r="C3" t="s">
        <v>215</v>
      </c>
      <c r="D3" t="s">
        <v>216</v>
      </c>
      <c r="E3" t="s">
        <v>216</v>
      </c>
      <c r="F3" t="s">
        <v>216</v>
      </c>
      <c r="G3" t="s">
        <v>216</v>
      </c>
      <c r="H3" t="s">
        <v>216</v>
      </c>
      <c r="I3" t="s">
        <v>215</v>
      </c>
      <c r="J3" t="s">
        <v>215</v>
      </c>
      <c r="K3">
        <f t="shared" ref="K3:K34" si="0">IF(C3="Yes",5,0)</f>
        <v>0</v>
      </c>
      <c r="L3">
        <f t="shared" ref="L3:L34" si="1">IF(D3="Yes",5,0)</f>
        <v>5</v>
      </c>
      <c r="M3">
        <f t="shared" ref="M3:M34" si="2">IF(E3="Yes",5,0)</f>
        <v>5</v>
      </c>
      <c r="N3">
        <f t="shared" ref="N3:N34" si="3">IF(F3="Yes",5,0)</f>
        <v>5</v>
      </c>
      <c r="O3">
        <f t="shared" ref="O3:O34" si="4">IF(G3="Yes",5,0)</f>
        <v>5</v>
      </c>
      <c r="P3">
        <f t="shared" ref="P3:P34" si="5">IF(H3="Yes",5,0)</f>
        <v>5</v>
      </c>
      <c r="Q3">
        <f t="shared" ref="Q3:Q34" si="6">IF(I3="Yes",5,0)</f>
        <v>0</v>
      </c>
      <c r="R3">
        <f t="shared" ref="R3:R34" si="7">IF(J3="Yes",5,0)</f>
        <v>0</v>
      </c>
      <c r="S3" s="9">
        <f>ROUND(((K3/5)*(10/100)*16)+((L3/5)*(4/100)*16)+((M3/5)*(4/100)*16)+((N3/5)*(4/100)*16)+((O3/5)*(10/100)*16)+((P3/5)*(4/100)*16)+((Q3/5)*(10/100)*16)+((R3/5)*(10/100)*16),2)</f>
        <v>4.16</v>
      </c>
    </row>
    <row r="4" spans="1:20" x14ac:dyDescent="0.25">
      <c r="A4" t="s">
        <v>8</v>
      </c>
      <c r="B4" t="s">
        <v>661</v>
      </c>
      <c r="C4" t="s">
        <v>216</v>
      </c>
      <c r="D4" t="s">
        <v>216</v>
      </c>
      <c r="E4" t="s">
        <v>216</v>
      </c>
      <c r="F4" t="s">
        <v>216</v>
      </c>
      <c r="G4" t="s">
        <v>216</v>
      </c>
      <c r="H4" t="s">
        <v>216</v>
      </c>
      <c r="I4" t="s">
        <v>216</v>
      </c>
      <c r="J4" t="s">
        <v>216</v>
      </c>
      <c r="K4">
        <f t="shared" si="0"/>
        <v>5</v>
      </c>
      <c r="L4">
        <f t="shared" si="1"/>
        <v>5</v>
      </c>
      <c r="M4">
        <f t="shared" si="2"/>
        <v>5</v>
      </c>
      <c r="N4">
        <f t="shared" si="3"/>
        <v>5</v>
      </c>
      <c r="O4">
        <f t="shared" si="4"/>
        <v>5</v>
      </c>
      <c r="P4">
        <f t="shared" si="5"/>
        <v>5</v>
      </c>
      <c r="Q4">
        <f t="shared" si="6"/>
        <v>5</v>
      </c>
      <c r="R4">
        <f t="shared" si="7"/>
        <v>5</v>
      </c>
      <c r="S4" s="9">
        <f t="shared" ref="S4:S33" si="8">ROUND(((K4/5)*(10/100)*16)+((L4/5)*(4/100)*16)+((M4/5)*(4/100)*16)+((N4/5)*(4/100)*16)+((O4/5)*(10/100)*16)+((P4/5)*(4/100)*16)+((Q4/5)*(10/100)*16)+((R4/5)*(10/100)*16),2)</f>
        <v>8.9600000000000009</v>
      </c>
    </row>
    <row r="5" spans="1:20" x14ac:dyDescent="0.25">
      <c r="A5" t="s">
        <v>8</v>
      </c>
      <c r="B5" t="s">
        <v>662</v>
      </c>
      <c r="C5" t="s">
        <v>215</v>
      </c>
      <c r="D5" t="s">
        <v>216</v>
      </c>
      <c r="E5" t="s">
        <v>216</v>
      </c>
      <c r="F5" t="s">
        <v>216</v>
      </c>
      <c r="G5" t="s">
        <v>216</v>
      </c>
      <c r="H5" t="s">
        <v>216</v>
      </c>
      <c r="I5" t="s">
        <v>216</v>
      </c>
      <c r="J5" t="s">
        <v>215</v>
      </c>
      <c r="K5">
        <f t="shared" si="0"/>
        <v>0</v>
      </c>
      <c r="L5">
        <f t="shared" si="1"/>
        <v>5</v>
      </c>
      <c r="M5">
        <f t="shared" si="2"/>
        <v>5</v>
      </c>
      <c r="N5">
        <f t="shared" si="3"/>
        <v>5</v>
      </c>
      <c r="O5">
        <f t="shared" si="4"/>
        <v>5</v>
      </c>
      <c r="P5">
        <f t="shared" si="5"/>
        <v>5</v>
      </c>
      <c r="Q5">
        <f t="shared" si="6"/>
        <v>5</v>
      </c>
      <c r="R5">
        <f t="shared" si="7"/>
        <v>0</v>
      </c>
      <c r="S5" s="9">
        <f t="shared" si="8"/>
        <v>5.76</v>
      </c>
    </row>
    <row r="6" spans="1:20" x14ac:dyDescent="0.25">
      <c r="A6" t="s">
        <v>8</v>
      </c>
      <c r="B6" t="s">
        <v>663</v>
      </c>
      <c r="C6" t="s">
        <v>216</v>
      </c>
      <c r="D6" t="s">
        <v>216</v>
      </c>
      <c r="E6" t="s">
        <v>216</v>
      </c>
      <c r="F6" t="s">
        <v>216</v>
      </c>
      <c r="G6" t="s">
        <v>216</v>
      </c>
      <c r="H6" t="s">
        <v>216</v>
      </c>
      <c r="I6" t="s">
        <v>216</v>
      </c>
      <c r="J6" t="s">
        <v>216</v>
      </c>
      <c r="K6">
        <f t="shared" si="0"/>
        <v>5</v>
      </c>
      <c r="L6">
        <f t="shared" si="1"/>
        <v>5</v>
      </c>
      <c r="M6">
        <f t="shared" si="2"/>
        <v>5</v>
      </c>
      <c r="N6">
        <f t="shared" si="3"/>
        <v>5</v>
      </c>
      <c r="O6">
        <f t="shared" si="4"/>
        <v>5</v>
      </c>
      <c r="P6">
        <f t="shared" si="5"/>
        <v>5</v>
      </c>
      <c r="Q6">
        <f t="shared" si="6"/>
        <v>5</v>
      </c>
      <c r="R6">
        <f t="shared" si="7"/>
        <v>5</v>
      </c>
      <c r="S6" s="9">
        <f t="shared" si="8"/>
        <v>8.9600000000000009</v>
      </c>
    </row>
    <row r="7" spans="1:20" x14ac:dyDescent="0.25">
      <c r="A7" t="s">
        <v>8</v>
      </c>
      <c r="B7" t="s">
        <v>664</v>
      </c>
      <c r="C7" t="s">
        <v>216</v>
      </c>
      <c r="D7" t="s">
        <v>216</v>
      </c>
      <c r="E7" t="s">
        <v>216</v>
      </c>
      <c r="F7" t="s">
        <v>216</v>
      </c>
      <c r="G7" t="s">
        <v>216</v>
      </c>
      <c r="H7" t="s">
        <v>216</v>
      </c>
      <c r="I7" t="s">
        <v>216</v>
      </c>
      <c r="J7" t="s">
        <v>216</v>
      </c>
      <c r="K7">
        <f t="shared" si="0"/>
        <v>5</v>
      </c>
      <c r="L7">
        <f t="shared" si="1"/>
        <v>5</v>
      </c>
      <c r="M7">
        <f t="shared" si="2"/>
        <v>5</v>
      </c>
      <c r="N7">
        <f t="shared" si="3"/>
        <v>5</v>
      </c>
      <c r="O7">
        <f t="shared" si="4"/>
        <v>5</v>
      </c>
      <c r="P7">
        <f t="shared" si="5"/>
        <v>5</v>
      </c>
      <c r="Q7">
        <f t="shared" si="6"/>
        <v>5</v>
      </c>
      <c r="R7">
        <f t="shared" si="7"/>
        <v>5</v>
      </c>
      <c r="S7" s="9">
        <f t="shared" si="8"/>
        <v>8.9600000000000009</v>
      </c>
    </row>
    <row r="8" spans="1:20" x14ac:dyDescent="0.25">
      <c r="A8" t="s">
        <v>8</v>
      </c>
      <c r="B8" t="s">
        <v>665</v>
      </c>
      <c r="C8" t="s">
        <v>216</v>
      </c>
      <c r="D8" t="s">
        <v>215</v>
      </c>
      <c r="E8" t="s">
        <v>216</v>
      </c>
      <c r="F8" t="s">
        <v>216</v>
      </c>
      <c r="G8" t="s">
        <v>216</v>
      </c>
      <c r="H8" t="s">
        <v>216</v>
      </c>
      <c r="I8" t="s">
        <v>216</v>
      </c>
      <c r="J8" t="s">
        <v>215</v>
      </c>
      <c r="K8">
        <f t="shared" si="0"/>
        <v>5</v>
      </c>
      <c r="L8">
        <f t="shared" si="1"/>
        <v>0</v>
      </c>
      <c r="M8">
        <f t="shared" si="2"/>
        <v>5</v>
      </c>
      <c r="N8">
        <f t="shared" si="3"/>
        <v>5</v>
      </c>
      <c r="O8">
        <f t="shared" si="4"/>
        <v>5</v>
      </c>
      <c r="P8">
        <f t="shared" si="5"/>
        <v>5</v>
      </c>
      <c r="Q8">
        <f t="shared" si="6"/>
        <v>5</v>
      </c>
      <c r="R8">
        <f t="shared" si="7"/>
        <v>0</v>
      </c>
      <c r="S8" s="9">
        <f t="shared" si="8"/>
        <v>6.72</v>
      </c>
    </row>
    <row r="9" spans="1:20" x14ac:dyDescent="0.25">
      <c r="A9" t="s">
        <v>8</v>
      </c>
      <c r="B9" t="s">
        <v>666</v>
      </c>
      <c r="C9" t="s">
        <v>216</v>
      </c>
      <c r="D9" t="s">
        <v>216</v>
      </c>
      <c r="E9" t="s">
        <v>216</v>
      </c>
      <c r="F9" t="s">
        <v>216</v>
      </c>
      <c r="G9" t="s">
        <v>216</v>
      </c>
      <c r="H9" t="s">
        <v>216</v>
      </c>
      <c r="I9" t="s">
        <v>216</v>
      </c>
      <c r="J9" t="s">
        <v>216</v>
      </c>
      <c r="K9">
        <f t="shared" si="0"/>
        <v>5</v>
      </c>
      <c r="L9">
        <f t="shared" si="1"/>
        <v>5</v>
      </c>
      <c r="M9">
        <f t="shared" si="2"/>
        <v>5</v>
      </c>
      <c r="N9">
        <f t="shared" si="3"/>
        <v>5</v>
      </c>
      <c r="O9">
        <f t="shared" si="4"/>
        <v>5</v>
      </c>
      <c r="P9">
        <f t="shared" si="5"/>
        <v>5</v>
      </c>
      <c r="Q9">
        <f t="shared" si="6"/>
        <v>5</v>
      </c>
      <c r="R9">
        <f t="shared" si="7"/>
        <v>5</v>
      </c>
      <c r="S9" s="9">
        <f t="shared" si="8"/>
        <v>8.9600000000000009</v>
      </c>
    </row>
    <row r="10" spans="1:20" x14ac:dyDescent="0.25">
      <c r="A10" t="s">
        <v>8</v>
      </c>
      <c r="B10" t="s">
        <v>667</v>
      </c>
      <c r="C10" t="s">
        <v>215</v>
      </c>
      <c r="D10" t="s">
        <v>216</v>
      </c>
      <c r="E10" t="s">
        <v>216</v>
      </c>
      <c r="F10" t="s">
        <v>216</v>
      </c>
      <c r="G10" t="s">
        <v>216</v>
      </c>
      <c r="H10" t="s">
        <v>216</v>
      </c>
      <c r="I10" t="s">
        <v>215</v>
      </c>
      <c r="J10" t="s">
        <v>215</v>
      </c>
      <c r="K10">
        <f t="shared" si="0"/>
        <v>0</v>
      </c>
      <c r="L10">
        <f t="shared" si="1"/>
        <v>5</v>
      </c>
      <c r="M10">
        <f t="shared" si="2"/>
        <v>5</v>
      </c>
      <c r="N10">
        <f t="shared" si="3"/>
        <v>5</v>
      </c>
      <c r="O10">
        <f t="shared" si="4"/>
        <v>5</v>
      </c>
      <c r="P10">
        <f t="shared" si="5"/>
        <v>5</v>
      </c>
      <c r="Q10">
        <f t="shared" si="6"/>
        <v>0</v>
      </c>
      <c r="R10">
        <f t="shared" si="7"/>
        <v>0</v>
      </c>
      <c r="S10" s="9">
        <f t="shared" si="8"/>
        <v>4.16</v>
      </c>
    </row>
    <row r="11" spans="1:20" x14ac:dyDescent="0.25">
      <c r="A11" t="s">
        <v>8</v>
      </c>
      <c r="B11" t="s">
        <v>668</v>
      </c>
      <c r="C11" t="s">
        <v>216</v>
      </c>
      <c r="D11" t="s">
        <v>216</v>
      </c>
      <c r="E11" t="s">
        <v>216</v>
      </c>
      <c r="F11" t="s">
        <v>216</v>
      </c>
      <c r="G11" t="s">
        <v>216</v>
      </c>
      <c r="H11" t="s">
        <v>216</v>
      </c>
      <c r="I11" t="s">
        <v>216</v>
      </c>
      <c r="J11" t="s">
        <v>216</v>
      </c>
      <c r="K11">
        <f t="shared" si="0"/>
        <v>5</v>
      </c>
      <c r="L11">
        <f t="shared" si="1"/>
        <v>5</v>
      </c>
      <c r="M11">
        <f t="shared" si="2"/>
        <v>5</v>
      </c>
      <c r="N11">
        <f t="shared" si="3"/>
        <v>5</v>
      </c>
      <c r="O11">
        <f t="shared" si="4"/>
        <v>5</v>
      </c>
      <c r="P11">
        <f t="shared" si="5"/>
        <v>5</v>
      </c>
      <c r="Q11">
        <f t="shared" si="6"/>
        <v>5</v>
      </c>
      <c r="R11">
        <f t="shared" si="7"/>
        <v>5</v>
      </c>
      <c r="S11" s="9">
        <f t="shared" si="8"/>
        <v>8.9600000000000009</v>
      </c>
    </row>
    <row r="12" spans="1:20" x14ac:dyDescent="0.25">
      <c r="A12" t="s">
        <v>8</v>
      </c>
      <c r="B12" t="s">
        <v>669</v>
      </c>
      <c r="C12" t="s">
        <v>216</v>
      </c>
      <c r="D12" t="s">
        <v>216</v>
      </c>
      <c r="E12" t="s">
        <v>216</v>
      </c>
      <c r="F12" t="s">
        <v>216</v>
      </c>
      <c r="G12" t="s">
        <v>216</v>
      </c>
      <c r="H12" t="s">
        <v>216</v>
      </c>
      <c r="I12" t="s">
        <v>216</v>
      </c>
      <c r="J12" t="s">
        <v>216</v>
      </c>
      <c r="K12">
        <f t="shared" si="0"/>
        <v>5</v>
      </c>
      <c r="L12">
        <f t="shared" si="1"/>
        <v>5</v>
      </c>
      <c r="M12">
        <f t="shared" si="2"/>
        <v>5</v>
      </c>
      <c r="N12">
        <f t="shared" si="3"/>
        <v>5</v>
      </c>
      <c r="O12">
        <f t="shared" si="4"/>
        <v>5</v>
      </c>
      <c r="P12">
        <f t="shared" si="5"/>
        <v>5</v>
      </c>
      <c r="Q12">
        <f t="shared" si="6"/>
        <v>5</v>
      </c>
      <c r="R12">
        <f t="shared" si="7"/>
        <v>5</v>
      </c>
      <c r="S12" s="9">
        <f t="shared" si="8"/>
        <v>8.9600000000000009</v>
      </c>
    </row>
    <row r="13" spans="1:20" x14ac:dyDescent="0.25">
      <c r="A13" t="s">
        <v>8</v>
      </c>
      <c r="B13" t="s">
        <v>670</v>
      </c>
      <c r="C13" t="s">
        <v>216</v>
      </c>
      <c r="D13" t="s">
        <v>216</v>
      </c>
      <c r="E13" t="s">
        <v>216</v>
      </c>
      <c r="F13" t="s">
        <v>216</v>
      </c>
      <c r="G13" t="s">
        <v>278</v>
      </c>
      <c r="H13" t="s">
        <v>216</v>
      </c>
      <c r="I13" t="s">
        <v>215</v>
      </c>
      <c r="J13" t="s">
        <v>215</v>
      </c>
      <c r="K13">
        <f t="shared" si="0"/>
        <v>5</v>
      </c>
      <c r="L13">
        <f t="shared" si="1"/>
        <v>5</v>
      </c>
      <c r="M13">
        <f t="shared" si="2"/>
        <v>5</v>
      </c>
      <c r="N13">
        <f t="shared" si="3"/>
        <v>5</v>
      </c>
      <c r="O13">
        <f t="shared" si="4"/>
        <v>0</v>
      </c>
      <c r="P13">
        <f t="shared" si="5"/>
        <v>5</v>
      </c>
      <c r="Q13">
        <f t="shared" si="6"/>
        <v>0</v>
      </c>
      <c r="R13">
        <f t="shared" si="7"/>
        <v>0</v>
      </c>
      <c r="S13" s="9">
        <f t="shared" si="8"/>
        <v>4.16</v>
      </c>
    </row>
    <row r="14" spans="1:20" x14ac:dyDescent="0.25">
      <c r="A14" t="s">
        <v>8</v>
      </c>
      <c r="B14" t="s">
        <v>671</v>
      </c>
      <c r="C14" t="s">
        <v>216</v>
      </c>
      <c r="D14" t="s">
        <v>216</v>
      </c>
      <c r="E14" t="s">
        <v>216</v>
      </c>
      <c r="F14" t="s">
        <v>216</v>
      </c>
      <c r="G14" t="s">
        <v>215</v>
      </c>
      <c r="H14" t="s">
        <v>215</v>
      </c>
      <c r="I14" t="s">
        <v>215</v>
      </c>
      <c r="J14" t="s">
        <v>215</v>
      </c>
      <c r="K14">
        <f t="shared" si="0"/>
        <v>5</v>
      </c>
      <c r="L14">
        <f t="shared" si="1"/>
        <v>5</v>
      </c>
      <c r="M14">
        <f t="shared" si="2"/>
        <v>5</v>
      </c>
      <c r="N14">
        <f t="shared" si="3"/>
        <v>5</v>
      </c>
      <c r="O14">
        <f t="shared" si="4"/>
        <v>0</v>
      </c>
      <c r="P14">
        <f t="shared" si="5"/>
        <v>0</v>
      </c>
      <c r="Q14">
        <f t="shared" si="6"/>
        <v>0</v>
      </c>
      <c r="R14">
        <f t="shared" si="7"/>
        <v>0</v>
      </c>
      <c r="S14" s="9">
        <f t="shared" si="8"/>
        <v>3.52</v>
      </c>
    </row>
    <row r="15" spans="1:20" x14ac:dyDescent="0.25">
      <c r="A15" t="s">
        <v>8</v>
      </c>
      <c r="B15" t="s">
        <v>672</v>
      </c>
      <c r="C15" t="s">
        <v>216</v>
      </c>
      <c r="D15" t="s">
        <v>216</v>
      </c>
      <c r="E15" t="s">
        <v>216</v>
      </c>
      <c r="F15" t="s">
        <v>216</v>
      </c>
      <c r="G15" t="s">
        <v>216</v>
      </c>
      <c r="H15" t="s">
        <v>216</v>
      </c>
      <c r="I15" t="s">
        <v>215</v>
      </c>
      <c r="J15" t="s">
        <v>216</v>
      </c>
      <c r="K15">
        <f t="shared" si="0"/>
        <v>5</v>
      </c>
      <c r="L15">
        <f t="shared" si="1"/>
        <v>5</v>
      </c>
      <c r="M15">
        <f t="shared" si="2"/>
        <v>5</v>
      </c>
      <c r="N15">
        <f t="shared" si="3"/>
        <v>5</v>
      </c>
      <c r="O15">
        <f t="shared" si="4"/>
        <v>5</v>
      </c>
      <c r="P15">
        <f t="shared" si="5"/>
        <v>5</v>
      </c>
      <c r="Q15">
        <f t="shared" si="6"/>
        <v>0</v>
      </c>
      <c r="R15">
        <f t="shared" si="7"/>
        <v>5</v>
      </c>
      <c r="S15" s="9">
        <f t="shared" si="8"/>
        <v>7.36</v>
      </c>
    </row>
    <row r="16" spans="1:20" x14ac:dyDescent="0.25">
      <c r="A16" t="s">
        <v>8</v>
      </c>
      <c r="B16" t="s">
        <v>673</v>
      </c>
      <c r="C16" t="s">
        <v>216</v>
      </c>
      <c r="D16" t="s">
        <v>216</v>
      </c>
      <c r="E16" t="s">
        <v>216</v>
      </c>
      <c r="F16" t="s">
        <v>216</v>
      </c>
      <c r="G16" t="s">
        <v>216</v>
      </c>
      <c r="H16" t="s">
        <v>216</v>
      </c>
      <c r="I16" t="s">
        <v>216</v>
      </c>
      <c r="J16" t="s">
        <v>216</v>
      </c>
      <c r="K16">
        <f t="shared" si="0"/>
        <v>5</v>
      </c>
      <c r="L16">
        <f t="shared" si="1"/>
        <v>5</v>
      </c>
      <c r="M16">
        <f t="shared" si="2"/>
        <v>5</v>
      </c>
      <c r="N16">
        <f t="shared" si="3"/>
        <v>5</v>
      </c>
      <c r="O16">
        <f t="shared" si="4"/>
        <v>5</v>
      </c>
      <c r="P16">
        <f t="shared" si="5"/>
        <v>5</v>
      </c>
      <c r="Q16">
        <f t="shared" si="6"/>
        <v>5</v>
      </c>
      <c r="R16">
        <f t="shared" si="7"/>
        <v>5</v>
      </c>
      <c r="S16" s="9">
        <f t="shared" si="8"/>
        <v>8.9600000000000009</v>
      </c>
    </row>
    <row r="17" spans="1:20" x14ac:dyDescent="0.25">
      <c r="A17" t="s">
        <v>8</v>
      </c>
      <c r="B17" t="s">
        <v>674</v>
      </c>
      <c r="C17" t="s">
        <v>216</v>
      </c>
      <c r="D17" t="s">
        <v>216</v>
      </c>
      <c r="E17" t="s">
        <v>216</v>
      </c>
      <c r="F17" t="s">
        <v>215</v>
      </c>
      <c r="G17" t="s">
        <v>215</v>
      </c>
      <c r="H17" t="s">
        <v>216</v>
      </c>
      <c r="I17" t="s">
        <v>215</v>
      </c>
      <c r="J17" t="s">
        <v>215</v>
      </c>
      <c r="K17">
        <f t="shared" si="0"/>
        <v>5</v>
      </c>
      <c r="L17">
        <f t="shared" si="1"/>
        <v>5</v>
      </c>
      <c r="M17">
        <f t="shared" si="2"/>
        <v>5</v>
      </c>
      <c r="N17">
        <f t="shared" si="3"/>
        <v>0</v>
      </c>
      <c r="O17">
        <f t="shared" si="4"/>
        <v>0</v>
      </c>
      <c r="P17">
        <f t="shared" si="5"/>
        <v>5</v>
      </c>
      <c r="Q17">
        <f t="shared" si="6"/>
        <v>0</v>
      </c>
      <c r="R17">
        <f t="shared" si="7"/>
        <v>0</v>
      </c>
      <c r="S17" s="9">
        <f t="shared" si="8"/>
        <v>3.52</v>
      </c>
    </row>
    <row r="18" spans="1:20" x14ac:dyDescent="0.25">
      <c r="A18" t="s">
        <v>8</v>
      </c>
      <c r="B18" t="s">
        <v>675</v>
      </c>
      <c r="C18" t="s">
        <v>216</v>
      </c>
      <c r="D18" t="s">
        <v>216</v>
      </c>
      <c r="E18" t="s">
        <v>215</v>
      </c>
      <c r="F18" t="s">
        <v>215</v>
      </c>
      <c r="G18" t="s">
        <v>215</v>
      </c>
      <c r="H18" t="s">
        <v>215</v>
      </c>
      <c r="I18" t="s">
        <v>215</v>
      </c>
      <c r="J18" t="s">
        <v>216</v>
      </c>
      <c r="K18">
        <f t="shared" si="0"/>
        <v>5</v>
      </c>
      <c r="L18">
        <f t="shared" si="1"/>
        <v>5</v>
      </c>
      <c r="M18">
        <f t="shared" si="2"/>
        <v>0</v>
      </c>
      <c r="N18">
        <f t="shared" si="3"/>
        <v>0</v>
      </c>
      <c r="O18">
        <f t="shared" si="4"/>
        <v>0</v>
      </c>
      <c r="P18">
        <f t="shared" si="5"/>
        <v>0</v>
      </c>
      <c r="Q18">
        <f t="shared" si="6"/>
        <v>0</v>
      </c>
      <c r="R18">
        <f t="shared" si="7"/>
        <v>5</v>
      </c>
      <c r="S18" s="9">
        <f t="shared" si="8"/>
        <v>3.84</v>
      </c>
    </row>
    <row r="19" spans="1:20" x14ac:dyDescent="0.25">
      <c r="A19" t="s">
        <v>8</v>
      </c>
      <c r="B19" t="s">
        <v>676</v>
      </c>
      <c r="C19" t="s">
        <v>216</v>
      </c>
      <c r="D19" t="s">
        <v>216</v>
      </c>
      <c r="E19" t="s">
        <v>216</v>
      </c>
      <c r="F19" t="s">
        <v>216</v>
      </c>
      <c r="G19" t="s">
        <v>216</v>
      </c>
      <c r="H19" t="s">
        <v>216</v>
      </c>
      <c r="I19" t="s">
        <v>216</v>
      </c>
      <c r="J19" t="s">
        <v>216</v>
      </c>
      <c r="K19">
        <f t="shared" si="0"/>
        <v>5</v>
      </c>
      <c r="L19">
        <f t="shared" si="1"/>
        <v>5</v>
      </c>
      <c r="M19">
        <f t="shared" si="2"/>
        <v>5</v>
      </c>
      <c r="N19">
        <f t="shared" si="3"/>
        <v>5</v>
      </c>
      <c r="O19">
        <f t="shared" si="4"/>
        <v>5</v>
      </c>
      <c r="P19">
        <f t="shared" si="5"/>
        <v>5</v>
      </c>
      <c r="Q19">
        <f t="shared" si="6"/>
        <v>5</v>
      </c>
      <c r="R19">
        <f t="shared" si="7"/>
        <v>5</v>
      </c>
      <c r="S19" s="9">
        <f t="shared" si="8"/>
        <v>8.9600000000000009</v>
      </c>
    </row>
    <row r="20" spans="1:20" x14ac:dyDescent="0.25">
      <c r="A20" t="s">
        <v>8</v>
      </c>
      <c r="B20" t="s">
        <v>677</v>
      </c>
      <c r="C20" t="s">
        <v>216</v>
      </c>
      <c r="D20" t="s">
        <v>216</v>
      </c>
      <c r="E20" t="s">
        <v>216</v>
      </c>
      <c r="F20" t="s">
        <v>216</v>
      </c>
      <c r="G20" t="s">
        <v>216</v>
      </c>
      <c r="H20" t="s">
        <v>216</v>
      </c>
      <c r="I20" t="s">
        <v>216</v>
      </c>
      <c r="J20" t="s">
        <v>216</v>
      </c>
      <c r="K20">
        <f t="shared" si="0"/>
        <v>5</v>
      </c>
      <c r="L20">
        <f t="shared" si="1"/>
        <v>5</v>
      </c>
      <c r="M20">
        <f t="shared" si="2"/>
        <v>5</v>
      </c>
      <c r="N20">
        <f t="shared" si="3"/>
        <v>5</v>
      </c>
      <c r="O20">
        <f t="shared" si="4"/>
        <v>5</v>
      </c>
      <c r="P20">
        <f t="shared" si="5"/>
        <v>5</v>
      </c>
      <c r="Q20">
        <f t="shared" si="6"/>
        <v>5</v>
      </c>
      <c r="R20">
        <f t="shared" si="7"/>
        <v>5</v>
      </c>
      <c r="S20" s="9">
        <f t="shared" si="8"/>
        <v>8.9600000000000009</v>
      </c>
    </row>
    <row r="21" spans="1:20" x14ac:dyDescent="0.25">
      <c r="A21" t="s">
        <v>8</v>
      </c>
      <c r="B21" t="s">
        <v>678</v>
      </c>
      <c r="C21" t="s">
        <v>216</v>
      </c>
      <c r="D21" t="s">
        <v>216</v>
      </c>
      <c r="E21" t="s">
        <v>216</v>
      </c>
      <c r="F21" t="s">
        <v>216</v>
      </c>
      <c r="G21" t="s">
        <v>216</v>
      </c>
      <c r="H21" t="s">
        <v>216</v>
      </c>
      <c r="I21" t="s">
        <v>216</v>
      </c>
      <c r="J21" t="s">
        <v>215</v>
      </c>
      <c r="K21">
        <f t="shared" si="0"/>
        <v>5</v>
      </c>
      <c r="L21">
        <f t="shared" si="1"/>
        <v>5</v>
      </c>
      <c r="M21">
        <f t="shared" si="2"/>
        <v>5</v>
      </c>
      <c r="N21">
        <f t="shared" si="3"/>
        <v>5</v>
      </c>
      <c r="O21">
        <f t="shared" si="4"/>
        <v>5</v>
      </c>
      <c r="P21">
        <f t="shared" si="5"/>
        <v>5</v>
      </c>
      <c r="Q21">
        <f t="shared" si="6"/>
        <v>5</v>
      </c>
      <c r="R21">
        <f t="shared" si="7"/>
        <v>0</v>
      </c>
      <c r="S21" s="9">
        <f t="shared" si="8"/>
        <v>7.36</v>
      </c>
    </row>
    <row r="22" spans="1:20" x14ac:dyDescent="0.25">
      <c r="A22" t="s">
        <v>8</v>
      </c>
      <c r="B22" s="59" t="s">
        <v>679</v>
      </c>
      <c r="C22" t="s">
        <v>215</v>
      </c>
      <c r="D22" t="s">
        <v>215</v>
      </c>
      <c r="E22" s="59" t="s">
        <v>630</v>
      </c>
      <c r="F22" s="59" t="s">
        <v>630</v>
      </c>
      <c r="G22" s="59" t="s">
        <v>630</v>
      </c>
      <c r="H22" s="59" t="s">
        <v>630</v>
      </c>
      <c r="I22" s="59" t="s">
        <v>630</v>
      </c>
      <c r="J22" t="s">
        <v>215</v>
      </c>
      <c r="K22">
        <f t="shared" si="0"/>
        <v>0</v>
      </c>
      <c r="L22">
        <f t="shared" si="1"/>
        <v>0</v>
      </c>
      <c r="M22">
        <f t="shared" si="2"/>
        <v>5</v>
      </c>
      <c r="N22">
        <f t="shared" si="3"/>
        <v>5</v>
      </c>
      <c r="O22">
        <f t="shared" si="4"/>
        <v>5</v>
      </c>
      <c r="P22">
        <f t="shared" si="5"/>
        <v>5</v>
      </c>
      <c r="Q22">
        <f t="shared" si="6"/>
        <v>5</v>
      </c>
      <c r="R22">
        <f t="shared" si="7"/>
        <v>0</v>
      </c>
      <c r="S22" s="9">
        <f t="shared" si="8"/>
        <v>5.12</v>
      </c>
      <c r="T22" s="59" t="s">
        <v>632</v>
      </c>
    </row>
    <row r="23" spans="1:20" x14ac:dyDescent="0.25">
      <c r="A23" t="s">
        <v>8</v>
      </c>
      <c r="B23" t="s">
        <v>680</v>
      </c>
      <c r="C23" t="s">
        <v>216</v>
      </c>
      <c r="D23" t="s">
        <v>216</v>
      </c>
      <c r="E23" t="s">
        <v>216</v>
      </c>
      <c r="F23" t="s">
        <v>216</v>
      </c>
      <c r="G23" t="s">
        <v>216</v>
      </c>
      <c r="H23" t="s">
        <v>216</v>
      </c>
      <c r="I23" t="s">
        <v>216</v>
      </c>
      <c r="J23" t="s">
        <v>216</v>
      </c>
      <c r="K23">
        <f t="shared" si="0"/>
        <v>5</v>
      </c>
      <c r="L23">
        <f t="shared" si="1"/>
        <v>5</v>
      </c>
      <c r="M23">
        <f t="shared" si="2"/>
        <v>5</v>
      </c>
      <c r="N23">
        <f t="shared" si="3"/>
        <v>5</v>
      </c>
      <c r="O23">
        <f t="shared" si="4"/>
        <v>5</v>
      </c>
      <c r="P23">
        <f t="shared" si="5"/>
        <v>5</v>
      </c>
      <c r="Q23">
        <f t="shared" si="6"/>
        <v>5</v>
      </c>
      <c r="R23">
        <f t="shared" si="7"/>
        <v>5</v>
      </c>
      <c r="S23" s="9">
        <f t="shared" si="8"/>
        <v>8.9600000000000009</v>
      </c>
    </row>
    <row r="24" spans="1:20" x14ac:dyDescent="0.25">
      <c r="A24" t="s">
        <v>8</v>
      </c>
      <c r="B24" t="s">
        <v>681</v>
      </c>
      <c r="C24" t="s">
        <v>216</v>
      </c>
      <c r="D24" t="s">
        <v>216</v>
      </c>
      <c r="E24" t="s">
        <v>216</v>
      </c>
      <c r="F24" t="s">
        <v>216</v>
      </c>
      <c r="G24" t="s">
        <v>216</v>
      </c>
      <c r="H24" t="s">
        <v>216</v>
      </c>
      <c r="I24" t="s">
        <v>216</v>
      </c>
      <c r="J24" t="s">
        <v>216</v>
      </c>
      <c r="K24">
        <f t="shared" si="0"/>
        <v>5</v>
      </c>
      <c r="L24">
        <f t="shared" si="1"/>
        <v>5</v>
      </c>
      <c r="M24">
        <f t="shared" si="2"/>
        <v>5</v>
      </c>
      <c r="N24">
        <f t="shared" si="3"/>
        <v>5</v>
      </c>
      <c r="O24">
        <f t="shared" si="4"/>
        <v>5</v>
      </c>
      <c r="P24">
        <f t="shared" si="5"/>
        <v>5</v>
      </c>
      <c r="Q24">
        <f t="shared" si="6"/>
        <v>5</v>
      </c>
      <c r="R24">
        <f t="shared" si="7"/>
        <v>5</v>
      </c>
      <c r="S24" s="9">
        <f t="shared" si="8"/>
        <v>8.9600000000000009</v>
      </c>
    </row>
    <row r="25" spans="1:20" x14ac:dyDescent="0.25">
      <c r="A25" t="s">
        <v>8</v>
      </c>
      <c r="B25" t="s">
        <v>682</v>
      </c>
      <c r="C25" t="s">
        <v>216</v>
      </c>
      <c r="D25" t="s">
        <v>216</v>
      </c>
      <c r="E25" t="s">
        <v>216</v>
      </c>
      <c r="F25" t="s">
        <v>216</v>
      </c>
      <c r="G25" t="s">
        <v>216</v>
      </c>
      <c r="H25" t="s">
        <v>216</v>
      </c>
      <c r="I25" t="s">
        <v>216</v>
      </c>
      <c r="J25" t="s">
        <v>216</v>
      </c>
      <c r="K25">
        <f t="shared" si="0"/>
        <v>5</v>
      </c>
      <c r="L25">
        <f t="shared" si="1"/>
        <v>5</v>
      </c>
      <c r="M25">
        <f t="shared" si="2"/>
        <v>5</v>
      </c>
      <c r="N25">
        <f t="shared" si="3"/>
        <v>5</v>
      </c>
      <c r="O25">
        <f t="shared" si="4"/>
        <v>5</v>
      </c>
      <c r="P25">
        <f t="shared" si="5"/>
        <v>5</v>
      </c>
      <c r="Q25">
        <f t="shared" si="6"/>
        <v>5</v>
      </c>
      <c r="R25">
        <f t="shared" si="7"/>
        <v>5</v>
      </c>
      <c r="S25" s="9">
        <f t="shared" si="8"/>
        <v>8.9600000000000009</v>
      </c>
    </row>
    <row r="26" spans="1:20" x14ac:dyDescent="0.25">
      <c r="A26" t="s">
        <v>8</v>
      </c>
      <c r="B26" t="s">
        <v>683</v>
      </c>
      <c r="C26" t="s">
        <v>216</v>
      </c>
      <c r="D26" t="s">
        <v>216</v>
      </c>
      <c r="E26" t="s">
        <v>215</v>
      </c>
      <c r="F26" t="s">
        <v>215</v>
      </c>
      <c r="G26" t="s">
        <v>216</v>
      </c>
      <c r="H26" t="s">
        <v>216</v>
      </c>
      <c r="I26" t="s">
        <v>215</v>
      </c>
      <c r="J26" t="s">
        <v>215</v>
      </c>
      <c r="K26">
        <f t="shared" si="0"/>
        <v>5</v>
      </c>
      <c r="L26">
        <f t="shared" si="1"/>
        <v>5</v>
      </c>
      <c r="M26">
        <f t="shared" si="2"/>
        <v>0</v>
      </c>
      <c r="N26">
        <f t="shared" si="3"/>
        <v>0</v>
      </c>
      <c r="O26">
        <f t="shared" si="4"/>
        <v>5</v>
      </c>
      <c r="P26">
        <f t="shared" si="5"/>
        <v>5</v>
      </c>
      <c r="Q26">
        <f t="shared" si="6"/>
        <v>0</v>
      </c>
      <c r="R26">
        <f t="shared" si="7"/>
        <v>0</v>
      </c>
      <c r="S26" s="9">
        <f t="shared" si="8"/>
        <v>4.4800000000000004</v>
      </c>
    </row>
    <row r="27" spans="1:20" x14ac:dyDescent="0.25">
      <c r="A27" t="s">
        <v>8</v>
      </c>
      <c r="B27" t="s">
        <v>684</v>
      </c>
      <c r="C27" t="s">
        <v>216</v>
      </c>
      <c r="D27" t="s">
        <v>216</v>
      </c>
      <c r="E27" t="s">
        <v>216</v>
      </c>
      <c r="F27" t="s">
        <v>216</v>
      </c>
      <c r="G27" t="s">
        <v>216</v>
      </c>
      <c r="H27" t="s">
        <v>216</v>
      </c>
      <c r="I27" t="s">
        <v>216</v>
      </c>
      <c r="J27" t="s">
        <v>216</v>
      </c>
      <c r="K27">
        <f t="shared" si="0"/>
        <v>5</v>
      </c>
      <c r="L27">
        <f t="shared" si="1"/>
        <v>5</v>
      </c>
      <c r="M27">
        <f t="shared" si="2"/>
        <v>5</v>
      </c>
      <c r="N27">
        <f t="shared" si="3"/>
        <v>5</v>
      </c>
      <c r="O27">
        <f t="shared" si="4"/>
        <v>5</v>
      </c>
      <c r="P27">
        <f t="shared" si="5"/>
        <v>5</v>
      </c>
      <c r="Q27">
        <f t="shared" si="6"/>
        <v>5</v>
      </c>
      <c r="R27">
        <f t="shared" si="7"/>
        <v>5</v>
      </c>
      <c r="S27" s="9">
        <f t="shared" si="8"/>
        <v>8.9600000000000009</v>
      </c>
    </row>
    <row r="28" spans="1:20" x14ac:dyDescent="0.25">
      <c r="A28" t="s">
        <v>8</v>
      </c>
      <c r="B28" s="59" t="s">
        <v>685</v>
      </c>
      <c r="C28" t="s">
        <v>215</v>
      </c>
      <c r="D28" t="s">
        <v>216</v>
      </c>
      <c r="E28" s="59" t="s">
        <v>630</v>
      </c>
      <c r="F28" s="59" t="s">
        <v>630</v>
      </c>
      <c r="G28" s="59" t="s">
        <v>630</v>
      </c>
      <c r="H28" s="59" t="s">
        <v>630</v>
      </c>
      <c r="I28" s="59" t="s">
        <v>630</v>
      </c>
      <c r="J28" t="s">
        <v>215</v>
      </c>
      <c r="K28">
        <f t="shared" si="0"/>
        <v>0</v>
      </c>
      <c r="L28">
        <f t="shared" si="1"/>
        <v>5</v>
      </c>
      <c r="M28">
        <f t="shared" si="2"/>
        <v>5</v>
      </c>
      <c r="N28">
        <f t="shared" si="3"/>
        <v>5</v>
      </c>
      <c r="O28">
        <f t="shared" si="4"/>
        <v>5</v>
      </c>
      <c r="P28">
        <f t="shared" si="5"/>
        <v>5</v>
      </c>
      <c r="Q28">
        <f t="shared" si="6"/>
        <v>5</v>
      </c>
      <c r="R28">
        <f t="shared" si="7"/>
        <v>0</v>
      </c>
      <c r="S28" s="9">
        <f t="shared" si="8"/>
        <v>5.76</v>
      </c>
      <c r="T28" s="59" t="s">
        <v>632</v>
      </c>
    </row>
    <row r="29" spans="1:20" x14ac:dyDescent="0.25">
      <c r="A29" t="s">
        <v>8</v>
      </c>
      <c r="B29" t="s">
        <v>686</v>
      </c>
      <c r="C29" t="s">
        <v>215</v>
      </c>
      <c r="D29" t="s">
        <v>216</v>
      </c>
      <c r="E29" t="s">
        <v>216</v>
      </c>
      <c r="F29" t="s">
        <v>216</v>
      </c>
      <c r="G29" t="s">
        <v>215</v>
      </c>
      <c r="H29" t="s">
        <v>215</v>
      </c>
      <c r="I29" t="s">
        <v>216</v>
      </c>
      <c r="J29" t="s">
        <v>215</v>
      </c>
      <c r="K29">
        <f t="shared" si="0"/>
        <v>0</v>
      </c>
      <c r="L29">
        <f t="shared" si="1"/>
        <v>5</v>
      </c>
      <c r="M29">
        <f t="shared" si="2"/>
        <v>5</v>
      </c>
      <c r="N29">
        <f t="shared" si="3"/>
        <v>5</v>
      </c>
      <c r="O29">
        <f t="shared" si="4"/>
        <v>0</v>
      </c>
      <c r="P29">
        <f t="shared" si="5"/>
        <v>0</v>
      </c>
      <c r="Q29">
        <f t="shared" si="6"/>
        <v>5</v>
      </c>
      <c r="R29">
        <f t="shared" si="7"/>
        <v>0</v>
      </c>
      <c r="S29" s="9">
        <f t="shared" si="8"/>
        <v>3.52</v>
      </c>
    </row>
    <row r="30" spans="1:20" x14ac:dyDescent="0.25">
      <c r="A30" t="s">
        <v>8</v>
      </c>
      <c r="B30" s="59" t="s">
        <v>687</v>
      </c>
      <c r="C30" t="s">
        <v>215</v>
      </c>
      <c r="D30" t="s">
        <v>216</v>
      </c>
      <c r="E30" s="59" t="s">
        <v>630</v>
      </c>
      <c r="F30" s="59" t="s">
        <v>630</v>
      </c>
      <c r="G30" t="s">
        <v>215</v>
      </c>
      <c r="H30" s="59" t="s">
        <v>630</v>
      </c>
      <c r="I30" s="59" t="s">
        <v>630</v>
      </c>
      <c r="J30" t="s">
        <v>215</v>
      </c>
      <c r="K30">
        <f t="shared" si="0"/>
        <v>0</v>
      </c>
      <c r="L30">
        <f t="shared" si="1"/>
        <v>5</v>
      </c>
      <c r="M30">
        <f t="shared" si="2"/>
        <v>5</v>
      </c>
      <c r="N30">
        <f t="shared" si="3"/>
        <v>5</v>
      </c>
      <c r="O30">
        <f t="shared" si="4"/>
        <v>0</v>
      </c>
      <c r="P30">
        <f t="shared" si="5"/>
        <v>5</v>
      </c>
      <c r="Q30">
        <f t="shared" si="6"/>
        <v>5</v>
      </c>
      <c r="R30">
        <f t="shared" si="7"/>
        <v>0</v>
      </c>
      <c r="S30" s="9">
        <f t="shared" si="8"/>
        <v>4.16</v>
      </c>
      <c r="T30" s="59" t="s">
        <v>633</v>
      </c>
    </row>
    <row r="31" spans="1:20" x14ac:dyDescent="0.25">
      <c r="A31" t="s">
        <v>8</v>
      </c>
      <c r="B31" t="s">
        <v>688</v>
      </c>
      <c r="C31" t="s">
        <v>216</v>
      </c>
      <c r="D31" t="s">
        <v>216</v>
      </c>
      <c r="E31" t="s">
        <v>216</v>
      </c>
      <c r="F31" t="s">
        <v>216</v>
      </c>
      <c r="G31" t="s">
        <v>216</v>
      </c>
      <c r="H31" t="s">
        <v>216</v>
      </c>
      <c r="I31" t="s">
        <v>216</v>
      </c>
      <c r="J31" t="s">
        <v>216</v>
      </c>
      <c r="K31">
        <f t="shared" si="0"/>
        <v>5</v>
      </c>
      <c r="L31">
        <f t="shared" si="1"/>
        <v>5</v>
      </c>
      <c r="M31">
        <f t="shared" si="2"/>
        <v>5</v>
      </c>
      <c r="N31">
        <f t="shared" si="3"/>
        <v>5</v>
      </c>
      <c r="O31">
        <f t="shared" si="4"/>
        <v>5</v>
      </c>
      <c r="P31">
        <f t="shared" si="5"/>
        <v>5</v>
      </c>
      <c r="Q31">
        <f t="shared" si="6"/>
        <v>5</v>
      </c>
      <c r="R31">
        <f t="shared" si="7"/>
        <v>5</v>
      </c>
      <c r="S31" s="9">
        <f t="shared" si="8"/>
        <v>8.9600000000000009</v>
      </c>
    </row>
    <row r="32" spans="1:20" x14ac:dyDescent="0.25">
      <c r="A32" t="s">
        <v>8</v>
      </c>
      <c r="B32" s="59" t="s">
        <v>689</v>
      </c>
      <c r="C32" t="s">
        <v>216</v>
      </c>
      <c r="D32" t="s">
        <v>216</v>
      </c>
      <c r="E32" t="s">
        <v>216</v>
      </c>
      <c r="F32" s="59" t="s">
        <v>630</v>
      </c>
      <c r="G32" t="s">
        <v>216</v>
      </c>
      <c r="H32" t="s">
        <v>216</v>
      </c>
      <c r="I32" s="59" t="s">
        <v>630</v>
      </c>
      <c r="J32" t="s">
        <v>215</v>
      </c>
      <c r="K32">
        <f t="shared" si="0"/>
        <v>5</v>
      </c>
      <c r="L32">
        <f t="shared" si="1"/>
        <v>5</v>
      </c>
      <c r="M32">
        <f t="shared" si="2"/>
        <v>5</v>
      </c>
      <c r="N32">
        <f t="shared" si="3"/>
        <v>5</v>
      </c>
      <c r="O32">
        <f t="shared" si="4"/>
        <v>5</v>
      </c>
      <c r="P32">
        <f t="shared" si="5"/>
        <v>5</v>
      </c>
      <c r="Q32">
        <f t="shared" si="6"/>
        <v>5</v>
      </c>
      <c r="R32">
        <f t="shared" si="7"/>
        <v>0</v>
      </c>
      <c r="S32" s="9">
        <f t="shared" si="8"/>
        <v>7.36</v>
      </c>
      <c r="T32" s="59" t="s">
        <v>634</v>
      </c>
    </row>
    <row r="33" spans="1:20" x14ac:dyDescent="0.25">
      <c r="A33" t="s">
        <v>8</v>
      </c>
      <c r="B33" s="59" t="s">
        <v>690</v>
      </c>
      <c r="C33" t="s">
        <v>216</v>
      </c>
      <c r="D33" t="s">
        <v>215</v>
      </c>
      <c r="E33" s="59" t="s">
        <v>630</v>
      </c>
      <c r="F33" s="59" t="s">
        <v>630</v>
      </c>
      <c r="G33" s="59" t="s">
        <v>630</v>
      </c>
      <c r="H33" s="59" t="s">
        <v>630</v>
      </c>
      <c r="I33" s="59" t="s">
        <v>630</v>
      </c>
      <c r="J33" t="s">
        <v>215</v>
      </c>
      <c r="K33">
        <f t="shared" si="0"/>
        <v>5</v>
      </c>
      <c r="L33">
        <f t="shared" si="1"/>
        <v>0</v>
      </c>
      <c r="M33">
        <f t="shared" si="2"/>
        <v>5</v>
      </c>
      <c r="N33">
        <f t="shared" si="3"/>
        <v>5</v>
      </c>
      <c r="O33">
        <f t="shared" si="4"/>
        <v>5</v>
      </c>
      <c r="P33">
        <f t="shared" si="5"/>
        <v>5</v>
      </c>
      <c r="Q33">
        <f t="shared" si="6"/>
        <v>5</v>
      </c>
      <c r="R33">
        <f t="shared" si="7"/>
        <v>0</v>
      </c>
      <c r="S33" s="9">
        <f t="shared" si="8"/>
        <v>6.72</v>
      </c>
      <c r="T33" s="59" t="s">
        <v>632</v>
      </c>
    </row>
    <row r="34" spans="1:20" x14ac:dyDescent="0.25">
      <c r="A34" t="s">
        <v>71</v>
      </c>
      <c r="B34" t="s">
        <v>691</v>
      </c>
      <c r="C34" t="s">
        <v>216</v>
      </c>
      <c r="D34" t="s">
        <v>216</v>
      </c>
      <c r="E34" t="s">
        <v>216</v>
      </c>
      <c r="F34" t="s">
        <v>216</v>
      </c>
      <c r="G34" t="s">
        <v>216</v>
      </c>
      <c r="H34" t="s">
        <v>216</v>
      </c>
      <c r="I34" t="s">
        <v>216</v>
      </c>
      <c r="J34" t="s">
        <v>216</v>
      </c>
      <c r="K34">
        <f t="shared" si="0"/>
        <v>5</v>
      </c>
      <c r="L34">
        <f t="shared" si="1"/>
        <v>5</v>
      </c>
      <c r="M34">
        <f t="shared" si="2"/>
        <v>5</v>
      </c>
      <c r="N34">
        <f t="shared" si="3"/>
        <v>5</v>
      </c>
      <c r="O34">
        <f t="shared" si="4"/>
        <v>5</v>
      </c>
      <c r="P34">
        <f t="shared" si="5"/>
        <v>5</v>
      </c>
      <c r="Q34">
        <f t="shared" si="6"/>
        <v>5</v>
      </c>
      <c r="R34">
        <f t="shared" si="7"/>
        <v>5</v>
      </c>
      <c r="S34" s="9">
        <f t="shared" ref="S34:S97" si="9">ROUND(((K34/5)*(10/100)*24)+((L34/5)*(4/100)*24)+((M34/5)*(4/100)*24)+((N34/5)*(4/100)*24)+((O34/5)*(10/100)*24)+((P34/5)*(4/100)*24)+((Q34/5)*(10/100)*24)+((R34/5)*(10/100)*24),2)</f>
        <v>13.44</v>
      </c>
    </row>
    <row r="35" spans="1:20" x14ac:dyDescent="0.25">
      <c r="A35" t="s">
        <v>71</v>
      </c>
      <c r="B35" t="s">
        <v>692</v>
      </c>
      <c r="C35" t="s">
        <v>216</v>
      </c>
      <c r="D35" t="s">
        <v>216</v>
      </c>
      <c r="E35" t="s">
        <v>216</v>
      </c>
      <c r="F35" t="s">
        <v>216</v>
      </c>
      <c r="G35" t="s">
        <v>216</v>
      </c>
      <c r="H35" t="s">
        <v>216</v>
      </c>
      <c r="I35" t="s">
        <v>216</v>
      </c>
      <c r="J35" t="s">
        <v>216</v>
      </c>
      <c r="K35">
        <f t="shared" ref="K35:K66" si="10">IF(C35="Yes",5,0)</f>
        <v>5</v>
      </c>
      <c r="L35">
        <f t="shared" ref="L35:L66" si="11">IF(D35="Yes",5,0)</f>
        <v>5</v>
      </c>
      <c r="M35">
        <f t="shared" ref="M35:M66" si="12">IF(E35="Yes",5,0)</f>
        <v>5</v>
      </c>
      <c r="N35">
        <f t="shared" ref="N35:N66" si="13">IF(F35="Yes",5,0)</f>
        <v>5</v>
      </c>
      <c r="O35">
        <f t="shared" ref="O35:O66" si="14">IF(G35="Yes",5,0)</f>
        <v>5</v>
      </c>
      <c r="P35">
        <f t="shared" ref="P35:P66" si="15">IF(H35="Yes",5,0)</f>
        <v>5</v>
      </c>
      <c r="Q35">
        <f t="shared" ref="Q35:Q66" si="16">IF(I35="Yes",5,0)</f>
        <v>5</v>
      </c>
      <c r="R35">
        <f t="shared" ref="R35:R66" si="17">IF(J35="Yes",5,0)</f>
        <v>5</v>
      </c>
      <c r="S35" s="9">
        <f t="shared" si="9"/>
        <v>13.44</v>
      </c>
    </row>
    <row r="36" spans="1:20" x14ac:dyDescent="0.25">
      <c r="A36" t="s">
        <v>71</v>
      </c>
      <c r="B36" t="s">
        <v>693</v>
      </c>
      <c r="C36" t="s">
        <v>216</v>
      </c>
      <c r="D36" t="s">
        <v>216</v>
      </c>
      <c r="E36" t="s">
        <v>216</v>
      </c>
      <c r="F36" t="s">
        <v>216</v>
      </c>
      <c r="G36" t="s">
        <v>216</v>
      </c>
      <c r="H36" t="s">
        <v>216</v>
      </c>
      <c r="I36" t="s">
        <v>216</v>
      </c>
      <c r="J36" t="s">
        <v>216</v>
      </c>
      <c r="K36">
        <f t="shared" si="10"/>
        <v>5</v>
      </c>
      <c r="L36">
        <f t="shared" si="11"/>
        <v>5</v>
      </c>
      <c r="M36">
        <f t="shared" si="12"/>
        <v>5</v>
      </c>
      <c r="N36">
        <f t="shared" si="13"/>
        <v>5</v>
      </c>
      <c r="O36">
        <f t="shared" si="14"/>
        <v>5</v>
      </c>
      <c r="P36">
        <f t="shared" si="15"/>
        <v>5</v>
      </c>
      <c r="Q36">
        <f t="shared" si="16"/>
        <v>5</v>
      </c>
      <c r="R36">
        <f t="shared" si="17"/>
        <v>5</v>
      </c>
      <c r="S36" s="9">
        <f t="shared" si="9"/>
        <v>13.44</v>
      </c>
    </row>
    <row r="37" spans="1:20" x14ac:dyDescent="0.25">
      <c r="A37" t="s">
        <v>71</v>
      </c>
      <c r="B37" t="s">
        <v>694</v>
      </c>
      <c r="C37" t="s">
        <v>215</v>
      </c>
      <c r="D37" t="s">
        <v>216</v>
      </c>
      <c r="E37" t="s">
        <v>215</v>
      </c>
      <c r="F37" t="s">
        <v>216</v>
      </c>
      <c r="G37" t="s">
        <v>216</v>
      </c>
      <c r="H37" t="s">
        <v>216</v>
      </c>
      <c r="I37" t="s">
        <v>278</v>
      </c>
      <c r="J37" t="s">
        <v>216</v>
      </c>
      <c r="K37">
        <f t="shared" si="10"/>
        <v>0</v>
      </c>
      <c r="L37">
        <f t="shared" si="11"/>
        <v>5</v>
      </c>
      <c r="M37">
        <f t="shared" si="12"/>
        <v>0</v>
      </c>
      <c r="N37">
        <f t="shared" si="13"/>
        <v>5</v>
      </c>
      <c r="O37">
        <f t="shared" si="14"/>
        <v>5</v>
      </c>
      <c r="P37">
        <f t="shared" si="15"/>
        <v>5</v>
      </c>
      <c r="Q37">
        <f t="shared" si="16"/>
        <v>0</v>
      </c>
      <c r="R37">
        <f t="shared" si="17"/>
        <v>5</v>
      </c>
      <c r="S37" s="9">
        <f t="shared" si="9"/>
        <v>7.68</v>
      </c>
    </row>
    <row r="38" spans="1:20" x14ac:dyDescent="0.25">
      <c r="A38" t="s">
        <v>71</v>
      </c>
      <c r="B38" t="s">
        <v>695</v>
      </c>
      <c r="C38" t="s">
        <v>215</v>
      </c>
      <c r="D38" t="s">
        <v>216</v>
      </c>
      <c r="E38" t="s">
        <v>216</v>
      </c>
      <c r="F38" t="s">
        <v>216</v>
      </c>
      <c r="G38" t="s">
        <v>216</v>
      </c>
      <c r="H38" t="s">
        <v>216</v>
      </c>
      <c r="I38" t="s">
        <v>216</v>
      </c>
      <c r="J38" t="s">
        <v>216</v>
      </c>
      <c r="K38">
        <f t="shared" si="10"/>
        <v>0</v>
      </c>
      <c r="L38">
        <f t="shared" si="11"/>
        <v>5</v>
      </c>
      <c r="M38">
        <f t="shared" si="12"/>
        <v>5</v>
      </c>
      <c r="N38">
        <f t="shared" si="13"/>
        <v>5</v>
      </c>
      <c r="O38">
        <f t="shared" si="14"/>
        <v>5</v>
      </c>
      <c r="P38">
        <f t="shared" si="15"/>
        <v>5</v>
      </c>
      <c r="Q38">
        <f t="shared" si="16"/>
        <v>5</v>
      </c>
      <c r="R38">
        <f t="shared" si="17"/>
        <v>5</v>
      </c>
      <c r="S38" s="9">
        <f t="shared" si="9"/>
        <v>11.04</v>
      </c>
    </row>
    <row r="39" spans="1:20" x14ac:dyDescent="0.25">
      <c r="A39" t="s">
        <v>71</v>
      </c>
      <c r="B39" t="s">
        <v>696</v>
      </c>
      <c r="C39" t="s">
        <v>216</v>
      </c>
      <c r="D39" t="s">
        <v>216</v>
      </c>
      <c r="E39" t="s">
        <v>216</v>
      </c>
      <c r="F39" t="s">
        <v>216</v>
      </c>
      <c r="G39" t="s">
        <v>216</v>
      </c>
      <c r="H39" t="s">
        <v>216</v>
      </c>
      <c r="I39" t="s">
        <v>216</v>
      </c>
      <c r="J39" t="s">
        <v>216</v>
      </c>
      <c r="K39">
        <f t="shared" si="10"/>
        <v>5</v>
      </c>
      <c r="L39">
        <f t="shared" si="11"/>
        <v>5</v>
      </c>
      <c r="M39">
        <f t="shared" si="12"/>
        <v>5</v>
      </c>
      <c r="N39">
        <f t="shared" si="13"/>
        <v>5</v>
      </c>
      <c r="O39">
        <f t="shared" si="14"/>
        <v>5</v>
      </c>
      <c r="P39">
        <f t="shared" si="15"/>
        <v>5</v>
      </c>
      <c r="Q39">
        <f t="shared" si="16"/>
        <v>5</v>
      </c>
      <c r="R39">
        <f t="shared" si="17"/>
        <v>5</v>
      </c>
      <c r="S39" s="9">
        <f t="shared" si="9"/>
        <v>13.44</v>
      </c>
    </row>
    <row r="40" spans="1:20" x14ac:dyDescent="0.25">
      <c r="A40" t="s">
        <v>71</v>
      </c>
      <c r="B40" t="s">
        <v>697</v>
      </c>
      <c r="C40" t="s">
        <v>216</v>
      </c>
      <c r="D40" t="s">
        <v>216</v>
      </c>
      <c r="E40" t="s">
        <v>216</v>
      </c>
      <c r="F40" t="s">
        <v>216</v>
      </c>
      <c r="G40" t="s">
        <v>216</v>
      </c>
      <c r="H40" t="s">
        <v>216</v>
      </c>
      <c r="I40" t="s">
        <v>216</v>
      </c>
      <c r="J40" t="s">
        <v>216</v>
      </c>
      <c r="K40">
        <f t="shared" si="10"/>
        <v>5</v>
      </c>
      <c r="L40">
        <f t="shared" si="11"/>
        <v>5</v>
      </c>
      <c r="M40">
        <f t="shared" si="12"/>
        <v>5</v>
      </c>
      <c r="N40">
        <f t="shared" si="13"/>
        <v>5</v>
      </c>
      <c r="O40">
        <f t="shared" si="14"/>
        <v>5</v>
      </c>
      <c r="P40">
        <f t="shared" si="15"/>
        <v>5</v>
      </c>
      <c r="Q40">
        <f t="shared" si="16"/>
        <v>5</v>
      </c>
      <c r="R40">
        <f t="shared" si="17"/>
        <v>5</v>
      </c>
      <c r="S40" s="9">
        <f t="shared" si="9"/>
        <v>13.44</v>
      </c>
    </row>
    <row r="41" spans="1:20" x14ac:dyDescent="0.25">
      <c r="A41" t="s">
        <v>71</v>
      </c>
      <c r="B41" t="s">
        <v>698</v>
      </c>
      <c r="C41" t="s">
        <v>216</v>
      </c>
      <c r="D41" t="s">
        <v>216</v>
      </c>
      <c r="E41" t="s">
        <v>216</v>
      </c>
      <c r="F41" t="s">
        <v>216</v>
      </c>
      <c r="G41" t="s">
        <v>216</v>
      </c>
      <c r="H41" t="s">
        <v>216</v>
      </c>
      <c r="I41" t="s">
        <v>216</v>
      </c>
      <c r="J41" t="s">
        <v>216</v>
      </c>
      <c r="K41">
        <f t="shared" si="10"/>
        <v>5</v>
      </c>
      <c r="L41">
        <f t="shared" si="11"/>
        <v>5</v>
      </c>
      <c r="M41">
        <f t="shared" si="12"/>
        <v>5</v>
      </c>
      <c r="N41">
        <f t="shared" si="13"/>
        <v>5</v>
      </c>
      <c r="O41">
        <f t="shared" si="14"/>
        <v>5</v>
      </c>
      <c r="P41">
        <f t="shared" si="15"/>
        <v>5</v>
      </c>
      <c r="Q41">
        <f t="shared" si="16"/>
        <v>5</v>
      </c>
      <c r="R41">
        <f t="shared" si="17"/>
        <v>5</v>
      </c>
      <c r="S41" s="9">
        <f t="shared" si="9"/>
        <v>13.44</v>
      </c>
    </row>
    <row r="42" spans="1:20" x14ac:dyDescent="0.25">
      <c r="A42" t="s">
        <v>71</v>
      </c>
      <c r="B42" t="s">
        <v>699</v>
      </c>
      <c r="C42" t="s">
        <v>216</v>
      </c>
      <c r="D42" t="s">
        <v>216</v>
      </c>
      <c r="E42" t="s">
        <v>216</v>
      </c>
      <c r="F42" t="s">
        <v>216</v>
      </c>
      <c r="G42" t="s">
        <v>216</v>
      </c>
      <c r="H42" t="s">
        <v>216</v>
      </c>
      <c r="I42" t="s">
        <v>215</v>
      </c>
      <c r="J42" t="s">
        <v>216</v>
      </c>
      <c r="K42">
        <f t="shared" si="10"/>
        <v>5</v>
      </c>
      <c r="L42">
        <f t="shared" si="11"/>
        <v>5</v>
      </c>
      <c r="M42">
        <f t="shared" si="12"/>
        <v>5</v>
      </c>
      <c r="N42">
        <f t="shared" si="13"/>
        <v>5</v>
      </c>
      <c r="O42">
        <f t="shared" si="14"/>
        <v>5</v>
      </c>
      <c r="P42">
        <f t="shared" si="15"/>
        <v>5</v>
      </c>
      <c r="Q42">
        <f t="shared" si="16"/>
        <v>0</v>
      </c>
      <c r="R42">
        <f t="shared" si="17"/>
        <v>5</v>
      </c>
      <c r="S42" s="9">
        <f t="shared" si="9"/>
        <v>11.04</v>
      </c>
    </row>
    <row r="43" spans="1:20" x14ac:dyDescent="0.25">
      <c r="A43" t="s">
        <v>71</v>
      </c>
      <c r="B43" t="s">
        <v>700</v>
      </c>
      <c r="C43" t="s">
        <v>278</v>
      </c>
      <c r="D43" t="s">
        <v>216</v>
      </c>
      <c r="E43" t="s">
        <v>278</v>
      </c>
      <c r="F43" t="s">
        <v>278</v>
      </c>
      <c r="G43" t="s">
        <v>278</v>
      </c>
      <c r="H43" t="s">
        <v>278</v>
      </c>
      <c r="I43" t="s">
        <v>216</v>
      </c>
      <c r="J43" t="s">
        <v>216</v>
      </c>
      <c r="K43">
        <f t="shared" si="10"/>
        <v>0</v>
      </c>
      <c r="L43">
        <f t="shared" si="11"/>
        <v>5</v>
      </c>
      <c r="M43">
        <f t="shared" si="12"/>
        <v>0</v>
      </c>
      <c r="N43">
        <f t="shared" si="13"/>
        <v>0</v>
      </c>
      <c r="O43">
        <f t="shared" si="14"/>
        <v>0</v>
      </c>
      <c r="P43">
        <f t="shared" si="15"/>
        <v>0</v>
      </c>
      <c r="Q43">
        <f t="shared" si="16"/>
        <v>5</v>
      </c>
      <c r="R43">
        <f t="shared" si="17"/>
        <v>5</v>
      </c>
      <c r="S43" s="9">
        <f t="shared" si="9"/>
        <v>5.76</v>
      </c>
    </row>
    <row r="44" spans="1:20" x14ac:dyDescent="0.25">
      <c r="A44" t="s">
        <v>71</v>
      </c>
      <c r="B44" t="s">
        <v>701</v>
      </c>
      <c r="C44" t="s">
        <v>278</v>
      </c>
      <c r="D44" t="s">
        <v>216</v>
      </c>
      <c r="E44" t="s">
        <v>278</v>
      </c>
      <c r="F44" t="s">
        <v>278</v>
      </c>
      <c r="G44" t="s">
        <v>278</v>
      </c>
      <c r="H44" t="s">
        <v>278</v>
      </c>
      <c r="I44" t="s">
        <v>216</v>
      </c>
      <c r="J44" t="s">
        <v>216</v>
      </c>
      <c r="K44">
        <f t="shared" si="10"/>
        <v>0</v>
      </c>
      <c r="L44">
        <f t="shared" si="11"/>
        <v>5</v>
      </c>
      <c r="M44">
        <f t="shared" si="12"/>
        <v>0</v>
      </c>
      <c r="N44">
        <f t="shared" si="13"/>
        <v>0</v>
      </c>
      <c r="O44">
        <f t="shared" si="14"/>
        <v>0</v>
      </c>
      <c r="P44">
        <f t="shared" si="15"/>
        <v>0</v>
      </c>
      <c r="Q44">
        <f t="shared" si="16"/>
        <v>5</v>
      </c>
      <c r="R44">
        <f t="shared" si="17"/>
        <v>5</v>
      </c>
      <c r="S44" s="9">
        <f t="shared" si="9"/>
        <v>5.76</v>
      </c>
    </row>
    <row r="45" spans="1:20" x14ac:dyDescent="0.25">
      <c r="A45" t="s">
        <v>71</v>
      </c>
      <c r="B45" t="s">
        <v>702</v>
      </c>
      <c r="C45" t="s">
        <v>216</v>
      </c>
      <c r="D45" t="s">
        <v>216</v>
      </c>
      <c r="E45" t="s">
        <v>216</v>
      </c>
      <c r="F45" t="s">
        <v>216</v>
      </c>
      <c r="G45" t="s">
        <v>216</v>
      </c>
      <c r="H45" t="s">
        <v>216</v>
      </c>
      <c r="I45" t="s">
        <v>216</v>
      </c>
      <c r="J45" t="s">
        <v>216</v>
      </c>
      <c r="K45">
        <f t="shared" si="10"/>
        <v>5</v>
      </c>
      <c r="L45">
        <f t="shared" si="11"/>
        <v>5</v>
      </c>
      <c r="M45">
        <f t="shared" si="12"/>
        <v>5</v>
      </c>
      <c r="N45">
        <f t="shared" si="13"/>
        <v>5</v>
      </c>
      <c r="O45">
        <f t="shared" si="14"/>
        <v>5</v>
      </c>
      <c r="P45">
        <f t="shared" si="15"/>
        <v>5</v>
      </c>
      <c r="Q45">
        <f t="shared" si="16"/>
        <v>5</v>
      </c>
      <c r="R45">
        <f t="shared" si="17"/>
        <v>5</v>
      </c>
      <c r="S45" s="9">
        <f t="shared" si="9"/>
        <v>13.44</v>
      </c>
    </row>
    <row r="46" spans="1:20" x14ac:dyDescent="0.25">
      <c r="A46" t="s">
        <v>71</v>
      </c>
      <c r="B46" t="s">
        <v>703</v>
      </c>
      <c r="C46" t="s">
        <v>216</v>
      </c>
      <c r="D46" t="s">
        <v>216</v>
      </c>
      <c r="E46" t="s">
        <v>216</v>
      </c>
      <c r="F46" t="s">
        <v>216</v>
      </c>
      <c r="G46" t="s">
        <v>216</v>
      </c>
      <c r="H46" t="s">
        <v>216</v>
      </c>
      <c r="I46" t="s">
        <v>216</v>
      </c>
      <c r="J46" t="s">
        <v>216</v>
      </c>
      <c r="K46">
        <f t="shared" si="10"/>
        <v>5</v>
      </c>
      <c r="L46">
        <f t="shared" si="11"/>
        <v>5</v>
      </c>
      <c r="M46">
        <f t="shared" si="12"/>
        <v>5</v>
      </c>
      <c r="N46">
        <f t="shared" si="13"/>
        <v>5</v>
      </c>
      <c r="O46">
        <f t="shared" si="14"/>
        <v>5</v>
      </c>
      <c r="P46">
        <f t="shared" si="15"/>
        <v>5</v>
      </c>
      <c r="Q46">
        <f t="shared" si="16"/>
        <v>5</v>
      </c>
      <c r="R46">
        <f t="shared" si="17"/>
        <v>5</v>
      </c>
      <c r="S46" s="9">
        <f t="shared" si="9"/>
        <v>13.44</v>
      </c>
    </row>
    <row r="47" spans="1:20" x14ac:dyDescent="0.25">
      <c r="A47" t="s">
        <v>71</v>
      </c>
      <c r="B47" t="s">
        <v>704</v>
      </c>
      <c r="C47" t="s">
        <v>215</v>
      </c>
      <c r="D47" t="s">
        <v>216</v>
      </c>
      <c r="E47" t="s">
        <v>216</v>
      </c>
      <c r="F47" t="s">
        <v>216</v>
      </c>
      <c r="G47" t="s">
        <v>216</v>
      </c>
      <c r="H47" t="s">
        <v>216</v>
      </c>
      <c r="I47" t="s">
        <v>215</v>
      </c>
      <c r="J47" t="s">
        <v>215</v>
      </c>
      <c r="K47">
        <f t="shared" si="10"/>
        <v>0</v>
      </c>
      <c r="L47">
        <f t="shared" si="11"/>
        <v>5</v>
      </c>
      <c r="M47">
        <f t="shared" si="12"/>
        <v>5</v>
      </c>
      <c r="N47">
        <f t="shared" si="13"/>
        <v>5</v>
      </c>
      <c r="O47">
        <f t="shared" si="14"/>
        <v>5</v>
      </c>
      <c r="P47">
        <f t="shared" si="15"/>
        <v>5</v>
      </c>
      <c r="Q47">
        <f t="shared" si="16"/>
        <v>0</v>
      </c>
      <c r="R47">
        <f t="shared" si="17"/>
        <v>0</v>
      </c>
      <c r="S47" s="9">
        <f t="shared" si="9"/>
        <v>6.24</v>
      </c>
    </row>
    <row r="48" spans="1:20" x14ac:dyDescent="0.25">
      <c r="A48" t="s">
        <v>71</v>
      </c>
      <c r="B48" t="s">
        <v>705</v>
      </c>
      <c r="C48" t="s">
        <v>215</v>
      </c>
      <c r="D48" t="s">
        <v>216</v>
      </c>
      <c r="E48" t="s">
        <v>216</v>
      </c>
      <c r="F48" t="s">
        <v>216</v>
      </c>
      <c r="G48" t="s">
        <v>216</v>
      </c>
      <c r="H48" t="s">
        <v>216</v>
      </c>
      <c r="I48" t="s">
        <v>215</v>
      </c>
      <c r="J48" t="s">
        <v>216</v>
      </c>
      <c r="K48">
        <f t="shared" si="10"/>
        <v>0</v>
      </c>
      <c r="L48">
        <f t="shared" si="11"/>
        <v>5</v>
      </c>
      <c r="M48">
        <f t="shared" si="12"/>
        <v>5</v>
      </c>
      <c r="N48">
        <f t="shared" si="13"/>
        <v>5</v>
      </c>
      <c r="O48">
        <f t="shared" si="14"/>
        <v>5</v>
      </c>
      <c r="P48">
        <f t="shared" si="15"/>
        <v>5</v>
      </c>
      <c r="Q48">
        <f t="shared" si="16"/>
        <v>0</v>
      </c>
      <c r="R48">
        <f t="shared" si="17"/>
        <v>5</v>
      </c>
      <c r="S48" s="9">
        <f t="shared" si="9"/>
        <v>8.64</v>
      </c>
    </row>
    <row r="49" spans="1:20" x14ac:dyDescent="0.25">
      <c r="A49" t="s">
        <v>71</v>
      </c>
      <c r="B49" t="s">
        <v>706</v>
      </c>
      <c r="C49" t="s">
        <v>216</v>
      </c>
      <c r="D49" t="s">
        <v>216</v>
      </c>
      <c r="E49" t="s">
        <v>216</v>
      </c>
      <c r="F49" t="s">
        <v>216</v>
      </c>
      <c r="G49" t="s">
        <v>216</v>
      </c>
      <c r="H49" t="s">
        <v>216</v>
      </c>
      <c r="I49" t="s">
        <v>216</v>
      </c>
      <c r="J49" t="s">
        <v>216</v>
      </c>
      <c r="K49">
        <f t="shared" si="10"/>
        <v>5</v>
      </c>
      <c r="L49">
        <f t="shared" si="11"/>
        <v>5</v>
      </c>
      <c r="M49">
        <f t="shared" si="12"/>
        <v>5</v>
      </c>
      <c r="N49">
        <f t="shared" si="13"/>
        <v>5</v>
      </c>
      <c r="O49">
        <f t="shared" si="14"/>
        <v>5</v>
      </c>
      <c r="P49">
        <f t="shared" si="15"/>
        <v>5</v>
      </c>
      <c r="Q49">
        <f t="shared" si="16"/>
        <v>5</v>
      </c>
      <c r="R49">
        <f t="shared" si="17"/>
        <v>5</v>
      </c>
      <c r="S49" s="9">
        <f t="shared" si="9"/>
        <v>13.44</v>
      </c>
    </row>
    <row r="50" spans="1:20" x14ac:dyDescent="0.25">
      <c r="A50" t="s">
        <v>71</v>
      </c>
      <c r="B50" t="s">
        <v>707</v>
      </c>
      <c r="C50" t="s">
        <v>216</v>
      </c>
      <c r="D50" t="s">
        <v>216</v>
      </c>
      <c r="E50" t="s">
        <v>216</v>
      </c>
      <c r="F50" t="s">
        <v>216</v>
      </c>
      <c r="G50" t="s">
        <v>216</v>
      </c>
      <c r="H50" t="s">
        <v>216</v>
      </c>
      <c r="I50" t="s">
        <v>216</v>
      </c>
      <c r="J50" t="s">
        <v>216</v>
      </c>
      <c r="K50">
        <f t="shared" si="10"/>
        <v>5</v>
      </c>
      <c r="L50">
        <f t="shared" si="11"/>
        <v>5</v>
      </c>
      <c r="M50">
        <f t="shared" si="12"/>
        <v>5</v>
      </c>
      <c r="N50">
        <f t="shared" si="13"/>
        <v>5</v>
      </c>
      <c r="O50">
        <f t="shared" si="14"/>
        <v>5</v>
      </c>
      <c r="P50">
        <f t="shared" si="15"/>
        <v>5</v>
      </c>
      <c r="Q50">
        <f t="shared" si="16"/>
        <v>5</v>
      </c>
      <c r="R50">
        <f t="shared" si="17"/>
        <v>5</v>
      </c>
      <c r="S50" s="9">
        <f t="shared" si="9"/>
        <v>13.44</v>
      </c>
    </row>
    <row r="51" spans="1:20" x14ac:dyDescent="0.25">
      <c r="A51" t="s">
        <v>71</v>
      </c>
      <c r="B51" t="s">
        <v>708</v>
      </c>
      <c r="C51" t="s">
        <v>216</v>
      </c>
      <c r="D51" t="s">
        <v>216</v>
      </c>
      <c r="F51" t="s">
        <v>216</v>
      </c>
      <c r="G51" t="s">
        <v>216</v>
      </c>
      <c r="H51" t="s">
        <v>216</v>
      </c>
      <c r="I51" t="s">
        <v>215</v>
      </c>
      <c r="J51" t="s">
        <v>216</v>
      </c>
      <c r="K51">
        <f t="shared" si="10"/>
        <v>5</v>
      </c>
      <c r="L51">
        <f t="shared" si="11"/>
        <v>5</v>
      </c>
      <c r="M51">
        <f t="shared" si="12"/>
        <v>0</v>
      </c>
      <c r="N51">
        <f t="shared" si="13"/>
        <v>5</v>
      </c>
      <c r="O51">
        <f t="shared" si="14"/>
        <v>5</v>
      </c>
      <c r="P51">
        <f t="shared" si="15"/>
        <v>5</v>
      </c>
      <c r="Q51">
        <f t="shared" si="16"/>
        <v>0</v>
      </c>
      <c r="R51">
        <f t="shared" si="17"/>
        <v>5</v>
      </c>
      <c r="S51" s="9">
        <f t="shared" si="9"/>
        <v>10.08</v>
      </c>
    </row>
    <row r="52" spans="1:20" x14ac:dyDescent="0.25">
      <c r="A52" t="s">
        <v>71</v>
      </c>
      <c r="B52" t="s">
        <v>709</v>
      </c>
      <c r="C52" t="s">
        <v>216</v>
      </c>
      <c r="D52" t="s">
        <v>216</v>
      </c>
      <c r="E52" t="s">
        <v>216</v>
      </c>
      <c r="F52" t="s">
        <v>216</v>
      </c>
      <c r="G52" t="s">
        <v>216</v>
      </c>
      <c r="H52" t="s">
        <v>216</v>
      </c>
      <c r="I52" t="s">
        <v>216</v>
      </c>
      <c r="J52" t="s">
        <v>216</v>
      </c>
      <c r="K52">
        <f t="shared" si="10"/>
        <v>5</v>
      </c>
      <c r="L52">
        <f t="shared" si="11"/>
        <v>5</v>
      </c>
      <c r="M52">
        <f t="shared" si="12"/>
        <v>5</v>
      </c>
      <c r="N52">
        <f t="shared" si="13"/>
        <v>5</v>
      </c>
      <c r="O52">
        <f t="shared" si="14"/>
        <v>5</v>
      </c>
      <c r="P52">
        <f t="shared" si="15"/>
        <v>5</v>
      </c>
      <c r="Q52">
        <f t="shared" si="16"/>
        <v>5</v>
      </c>
      <c r="R52">
        <f t="shared" si="17"/>
        <v>5</v>
      </c>
      <c r="S52" s="9">
        <f t="shared" si="9"/>
        <v>13.44</v>
      </c>
    </row>
    <row r="53" spans="1:20" x14ac:dyDescent="0.25">
      <c r="A53" t="s">
        <v>71</v>
      </c>
      <c r="B53" t="s">
        <v>710</v>
      </c>
      <c r="C53" t="s">
        <v>216</v>
      </c>
      <c r="D53" t="s">
        <v>215</v>
      </c>
      <c r="E53" t="s">
        <v>278</v>
      </c>
      <c r="F53" t="s">
        <v>278</v>
      </c>
      <c r="G53" t="s">
        <v>278</v>
      </c>
      <c r="H53" t="s">
        <v>278</v>
      </c>
      <c r="I53" t="s">
        <v>278</v>
      </c>
      <c r="J53" t="s">
        <v>215</v>
      </c>
      <c r="K53">
        <f t="shared" si="10"/>
        <v>5</v>
      </c>
      <c r="L53">
        <f t="shared" si="11"/>
        <v>0</v>
      </c>
      <c r="M53">
        <f t="shared" si="12"/>
        <v>0</v>
      </c>
      <c r="N53">
        <f t="shared" si="13"/>
        <v>0</v>
      </c>
      <c r="O53">
        <f t="shared" si="14"/>
        <v>0</v>
      </c>
      <c r="P53">
        <f t="shared" si="15"/>
        <v>0</v>
      </c>
      <c r="Q53">
        <f t="shared" si="16"/>
        <v>0</v>
      </c>
      <c r="R53">
        <f t="shared" si="17"/>
        <v>0</v>
      </c>
      <c r="S53" s="9">
        <f t="shared" si="9"/>
        <v>2.4</v>
      </c>
    </row>
    <row r="54" spans="1:20" x14ac:dyDescent="0.25">
      <c r="A54" t="s">
        <v>71</v>
      </c>
      <c r="B54" t="s">
        <v>711</v>
      </c>
      <c r="C54" t="s">
        <v>215</v>
      </c>
      <c r="D54" t="s">
        <v>215</v>
      </c>
      <c r="E54" t="s">
        <v>216</v>
      </c>
      <c r="F54" t="s">
        <v>216</v>
      </c>
      <c r="G54" t="s">
        <v>278</v>
      </c>
      <c r="H54" t="s">
        <v>216</v>
      </c>
      <c r="I54" t="s">
        <v>278</v>
      </c>
      <c r="J54" t="s">
        <v>215</v>
      </c>
      <c r="K54">
        <f t="shared" si="10"/>
        <v>0</v>
      </c>
      <c r="L54">
        <f t="shared" si="11"/>
        <v>0</v>
      </c>
      <c r="M54">
        <f t="shared" si="12"/>
        <v>5</v>
      </c>
      <c r="N54">
        <f t="shared" si="13"/>
        <v>5</v>
      </c>
      <c r="O54">
        <f t="shared" si="14"/>
        <v>0</v>
      </c>
      <c r="P54">
        <f t="shared" si="15"/>
        <v>5</v>
      </c>
      <c r="Q54">
        <f t="shared" si="16"/>
        <v>0</v>
      </c>
      <c r="R54">
        <f t="shared" si="17"/>
        <v>0</v>
      </c>
      <c r="S54" s="9">
        <f t="shared" si="9"/>
        <v>2.88</v>
      </c>
    </row>
    <row r="55" spans="1:20" x14ac:dyDescent="0.25">
      <c r="A55" t="s">
        <v>71</v>
      </c>
      <c r="B55" s="59" t="s">
        <v>712</v>
      </c>
      <c r="C55" t="s">
        <v>215</v>
      </c>
      <c r="D55" t="s">
        <v>216</v>
      </c>
      <c r="E55" s="59" t="s">
        <v>630</v>
      </c>
      <c r="F55" s="59" t="s">
        <v>630</v>
      </c>
      <c r="G55" t="s">
        <v>278</v>
      </c>
      <c r="H55" s="59" t="s">
        <v>630</v>
      </c>
      <c r="I55" s="59" t="s">
        <v>630</v>
      </c>
      <c r="J55" t="s">
        <v>216</v>
      </c>
      <c r="K55">
        <f t="shared" si="10"/>
        <v>0</v>
      </c>
      <c r="L55">
        <f t="shared" si="11"/>
        <v>5</v>
      </c>
      <c r="M55">
        <f t="shared" si="12"/>
        <v>5</v>
      </c>
      <c r="N55">
        <f t="shared" si="13"/>
        <v>5</v>
      </c>
      <c r="O55">
        <f t="shared" si="14"/>
        <v>0</v>
      </c>
      <c r="P55">
        <f t="shared" si="15"/>
        <v>5</v>
      </c>
      <c r="Q55">
        <f t="shared" si="16"/>
        <v>5</v>
      </c>
      <c r="R55">
        <f t="shared" si="17"/>
        <v>5</v>
      </c>
      <c r="S55" s="9">
        <f t="shared" si="9"/>
        <v>8.64</v>
      </c>
      <c r="T55" s="59" t="s">
        <v>633</v>
      </c>
    </row>
    <row r="56" spans="1:20" x14ac:dyDescent="0.25">
      <c r="A56" t="s">
        <v>71</v>
      </c>
      <c r="B56" t="s">
        <v>713</v>
      </c>
      <c r="C56" t="s">
        <v>216</v>
      </c>
      <c r="D56" t="s">
        <v>216</v>
      </c>
      <c r="E56" t="s">
        <v>216</v>
      </c>
      <c r="F56" t="s">
        <v>216</v>
      </c>
      <c r="G56" t="s">
        <v>216</v>
      </c>
      <c r="H56" t="s">
        <v>216</v>
      </c>
      <c r="I56" t="s">
        <v>216</v>
      </c>
      <c r="J56" t="s">
        <v>216</v>
      </c>
      <c r="K56">
        <f t="shared" si="10"/>
        <v>5</v>
      </c>
      <c r="L56">
        <f t="shared" si="11"/>
        <v>5</v>
      </c>
      <c r="M56">
        <f t="shared" si="12"/>
        <v>5</v>
      </c>
      <c r="N56">
        <f t="shared" si="13"/>
        <v>5</v>
      </c>
      <c r="O56">
        <f t="shared" si="14"/>
        <v>5</v>
      </c>
      <c r="P56">
        <f t="shared" si="15"/>
        <v>5</v>
      </c>
      <c r="Q56">
        <f t="shared" si="16"/>
        <v>5</v>
      </c>
      <c r="R56">
        <f t="shared" si="17"/>
        <v>5</v>
      </c>
      <c r="S56" s="9">
        <f t="shared" si="9"/>
        <v>13.44</v>
      </c>
    </row>
    <row r="57" spans="1:20" x14ac:dyDescent="0.25">
      <c r="A57" t="s">
        <v>71</v>
      </c>
      <c r="B57" t="s">
        <v>714</v>
      </c>
      <c r="C57" t="s">
        <v>216</v>
      </c>
      <c r="D57" t="s">
        <v>216</v>
      </c>
      <c r="E57" t="s">
        <v>216</v>
      </c>
      <c r="F57" t="s">
        <v>215</v>
      </c>
      <c r="G57" t="s">
        <v>216</v>
      </c>
      <c r="H57" t="s">
        <v>216</v>
      </c>
      <c r="I57" t="s">
        <v>215</v>
      </c>
      <c r="J57" t="s">
        <v>215</v>
      </c>
      <c r="K57">
        <f t="shared" si="10"/>
        <v>5</v>
      </c>
      <c r="L57">
        <f t="shared" si="11"/>
        <v>5</v>
      </c>
      <c r="M57">
        <f t="shared" si="12"/>
        <v>5</v>
      </c>
      <c r="N57">
        <f t="shared" si="13"/>
        <v>0</v>
      </c>
      <c r="O57">
        <f t="shared" si="14"/>
        <v>5</v>
      </c>
      <c r="P57">
        <f t="shared" si="15"/>
        <v>5</v>
      </c>
      <c r="Q57">
        <f t="shared" si="16"/>
        <v>0</v>
      </c>
      <c r="R57">
        <f t="shared" si="17"/>
        <v>0</v>
      </c>
      <c r="S57" s="9">
        <f t="shared" si="9"/>
        <v>7.68</v>
      </c>
    </row>
    <row r="58" spans="1:20" x14ac:dyDescent="0.25">
      <c r="A58" t="s">
        <v>71</v>
      </c>
      <c r="B58" t="s">
        <v>715</v>
      </c>
      <c r="C58" t="s">
        <v>216</v>
      </c>
      <c r="D58" t="s">
        <v>216</v>
      </c>
      <c r="E58" t="s">
        <v>216</v>
      </c>
      <c r="F58" t="s">
        <v>215</v>
      </c>
      <c r="G58" t="s">
        <v>216</v>
      </c>
      <c r="H58" t="s">
        <v>216</v>
      </c>
      <c r="I58" t="s">
        <v>216</v>
      </c>
      <c r="J58" t="s">
        <v>216</v>
      </c>
      <c r="K58">
        <f t="shared" si="10"/>
        <v>5</v>
      </c>
      <c r="L58">
        <f t="shared" si="11"/>
        <v>5</v>
      </c>
      <c r="M58">
        <f t="shared" si="12"/>
        <v>5</v>
      </c>
      <c r="N58">
        <f t="shared" si="13"/>
        <v>0</v>
      </c>
      <c r="O58">
        <f t="shared" si="14"/>
        <v>5</v>
      </c>
      <c r="P58">
        <f t="shared" si="15"/>
        <v>5</v>
      </c>
      <c r="Q58">
        <f t="shared" si="16"/>
        <v>5</v>
      </c>
      <c r="R58">
        <f t="shared" si="17"/>
        <v>5</v>
      </c>
      <c r="S58" s="9">
        <f t="shared" si="9"/>
        <v>12.48</v>
      </c>
    </row>
    <row r="59" spans="1:20" x14ac:dyDescent="0.25">
      <c r="A59" t="s">
        <v>71</v>
      </c>
      <c r="B59" s="59" t="s">
        <v>716</v>
      </c>
      <c r="C59" t="s">
        <v>215</v>
      </c>
      <c r="D59" t="s">
        <v>216</v>
      </c>
      <c r="E59" s="59" t="s">
        <v>630</v>
      </c>
      <c r="F59" s="59" t="s">
        <v>630</v>
      </c>
      <c r="G59" t="s">
        <v>278</v>
      </c>
      <c r="H59" s="59" t="s">
        <v>630</v>
      </c>
      <c r="I59" s="59" t="s">
        <v>630</v>
      </c>
      <c r="J59" t="s">
        <v>215</v>
      </c>
      <c r="K59">
        <f t="shared" si="10"/>
        <v>0</v>
      </c>
      <c r="L59">
        <f t="shared" si="11"/>
        <v>5</v>
      </c>
      <c r="M59">
        <f t="shared" si="12"/>
        <v>5</v>
      </c>
      <c r="N59">
        <f t="shared" si="13"/>
        <v>5</v>
      </c>
      <c r="O59">
        <f t="shared" si="14"/>
        <v>0</v>
      </c>
      <c r="P59">
        <f t="shared" si="15"/>
        <v>5</v>
      </c>
      <c r="Q59">
        <f t="shared" si="16"/>
        <v>5</v>
      </c>
      <c r="R59">
        <f t="shared" si="17"/>
        <v>0</v>
      </c>
      <c r="S59" s="9">
        <f t="shared" si="9"/>
        <v>6.24</v>
      </c>
      <c r="T59" s="59" t="s">
        <v>633</v>
      </c>
    </row>
    <row r="60" spans="1:20" x14ac:dyDescent="0.25">
      <c r="A60" t="s">
        <v>71</v>
      </c>
      <c r="B60" t="s">
        <v>717</v>
      </c>
      <c r="C60" t="s">
        <v>216</v>
      </c>
      <c r="D60" t="s">
        <v>216</v>
      </c>
      <c r="E60" t="s">
        <v>215</v>
      </c>
      <c r="F60" t="s">
        <v>216</v>
      </c>
      <c r="G60" t="s">
        <v>216</v>
      </c>
      <c r="H60" t="s">
        <v>215</v>
      </c>
      <c r="I60" t="s">
        <v>215</v>
      </c>
      <c r="J60" t="s">
        <v>215</v>
      </c>
      <c r="K60">
        <f t="shared" si="10"/>
        <v>5</v>
      </c>
      <c r="L60">
        <f t="shared" si="11"/>
        <v>5</v>
      </c>
      <c r="M60">
        <f t="shared" si="12"/>
        <v>0</v>
      </c>
      <c r="N60">
        <f t="shared" si="13"/>
        <v>5</v>
      </c>
      <c r="O60">
        <f t="shared" si="14"/>
        <v>5</v>
      </c>
      <c r="P60">
        <f t="shared" si="15"/>
        <v>0</v>
      </c>
      <c r="Q60">
        <f t="shared" si="16"/>
        <v>0</v>
      </c>
      <c r="R60">
        <f t="shared" si="17"/>
        <v>0</v>
      </c>
      <c r="S60" s="9">
        <f t="shared" si="9"/>
        <v>6.72</v>
      </c>
    </row>
    <row r="61" spans="1:20" x14ac:dyDescent="0.25">
      <c r="A61" t="s">
        <v>71</v>
      </c>
      <c r="B61" t="s">
        <v>718</v>
      </c>
      <c r="C61" t="s">
        <v>216</v>
      </c>
      <c r="D61" t="s">
        <v>216</v>
      </c>
      <c r="E61" t="s">
        <v>216</v>
      </c>
      <c r="F61" t="s">
        <v>216</v>
      </c>
      <c r="G61" t="s">
        <v>216</v>
      </c>
      <c r="H61" t="s">
        <v>216</v>
      </c>
      <c r="I61" t="s">
        <v>216</v>
      </c>
      <c r="J61" t="s">
        <v>216</v>
      </c>
      <c r="K61">
        <f t="shared" si="10"/>
        <v>5</v>
      </c>
      <c r="L61">
        <f t="shared" si="11"/>
        <v>5</v>
      </c>
      <c r="M61">
        <f t="shared" si="12"/>
        <v>5</v>
      </c>
      <c r="N61">
        <f t="shared" si="13"/>
        <v>5</v>
      </c>
      <c r="O61">
        <f t="shared" si="14"/>
        <v>5</v>
      </c>
      <c r="P61">
        <f t="shared" si="15"/>
        <v>5</v>
      </c>
      <c r="Q61">
        <f t="shared" si="16"/>
        <v>5</v>
      </c>
      <c r="R61">
        <f t="shared" si="17"/>
        <v>5</v>
      </c>
      <c r="S61" s="9">
        <f t="shared" si="9"/>
        <v>13.44</v>
      </c>
    </row>
    <row r="62" spans="1:20" x14ac:dyDescent="0.25">
      <c r="A62" t="s">
        <v>71</v>
      </c>
      <c r="B62" t="s">
        <v>719</v>
      </c>
      <c r="C62" t="s">
        <v>216</v>
      </c>
      <c r="D62" t="s">
        <v>216</v>
      </c>
      <c r="E62" t="s">
        <v>216</v>
      </c>
      <c r="F62" t="s">
        <v>216</v>
      </c>
      <c r="G62" t="s">
        <v>216</v>
      </c>
      <c r="H62" t="s">
        <v>216</v>
      </c>
      <c r="I62" t="s">
        <v>216</v>
      </c>
      <c r="J62" t="s">
        <v>216</v>
      </c>
      <c r="K62">
        <f t="shared" si="10"/>
        <v>5</v>
      </c>
      <c r="L62">
        <f t="shared" si="11"/>
        <v>5</v>
      </c>
      <c r="M62">
        <f t="shared" si="12"/>
        <v>5</v>
      </c>
      <c r="N62">
        <f t="shared" si="13"/>
        <v>5</v>
      </c>
      <c r="O62">
        <f t="shared" si="14"/>
        <v>5</v>
      </c>
      <c r="P62">
        <f t="shared" si="15"/>
        <v>5</v>
      </c>
      <c r="Q62">
        <f t="shared" si="16"/>
        <v>5</v>
      </c>
      <c r="R62">
        <f t="shared" si="17"/>
        <v>5</v>
      </c>
      <c r="S62" s="9">
        <f t="shared" si="9"/>
        <v>13.44</v>
      </c>
    </row>
    <row r="63" spans="1:20" x14ac:dyDescent="0.25">
      <c r="A63" t="s">
        <v>71</v>
      </c>
      <c r="B63" t="s">
        <v>720</v>
      </c>
      <c r="C63" t="s">
        <v>216</v>
      </c>
      <c r="D63" t="s">
        <v>215</v>
      </c>
      <c r="E63" t="s">
        <v>216</v>
      </c>
      <c r="F63" t="s">
        <v>216</v>
      </c>
      <c r="G63" t="s">
        <v>216</v>
      </c>
      <c r="H63" t="s">
        <v>216</v>
      </c>
      <c r="I63" t="s">
        <v>216</v>
      </c>
      <c r="J63" t="s">
        <v>215</v>
      </c>
      <c r="K63">
        <f t="shared" si="10"/>
        <v>5</v>
      </c>
      <c r="L63">
        <f t="shared" si="11"/>
        <v>0</v>
      </c>
      <c r="M63">
        <f t="shared" si="12"/>
        <v>5</v>
      </c>
      <c r="N63">
        <f t="shared" si="13"/>
        <v>5</v>
      </c>
      <c r="O63">
        <f t="shared" si="14"/>
        <v>5</v>
      </c>
      <c r="P63">
        <f t="shared" si="15"/>
        <v>5</v>
      </c>
      <c r="Q63">
        <f t="shared" si="16"/>
        <v>5</v>
      </c>
      <c r="R63">
        <f t="shared" si="17"/>
        <v>0</v>
      </c>
      <c r="S63" s="9">
        <f t="shared" si="9"/>
        <v>10.08</v>
      </c>
    </row>
    <row r="64" spans="1:20" x14ac:dyDescent="0.25">
      <c r="A64" t="s">
        <v>71</v>
      </c>
      <c r="B64" t="s">
        <v>721</v>
      </c>
      <c r="C64" t="s">
        <v>215</v>
      </c>
      <c r="D64" t="s">
        <v>216</v>
      </c>
      <c r="E64" t="s">
        <v>216</v>
      </c>
      <c r="F64" t="s">
        <v>215</v>
      </c>
      <c r="G64" t="s">
        <v>216</v>
      </c>
      <c r="H64" t="s">
        <v>216</v>
      </c>
      <c r="I64" t="s">
        <v>215</v>
      </c>
      <c r="J64" t="s">
        <v>216</v>
      </c>
      <c r="K64">
        <f t="shared" si="10"/>
        <v>0</v>
      </c>
      <c r="L64">
        <f t="shared" si="11"/>
        <v>5</v>
      </c>
      <c r="M64">
        <f t="shared" si="12"/>
        <v>5</v>
      </c>
      <c r="N64">
        <f t="shared" si="13"/>
        <v>0</v>
      </c>
      <c r="O64">
        <f t="shared" si="14"/>
        <v>5</v>
      </c>
      <c r="P64">
        <f t="shared" si="15"/>
        <v>5</v>
      </c>
      <c r="Q64">
        <f t="shared" si="16"/>
        <v>0</v>
      </c>
      <c r="R64">
        <f t="shared" si="17"/>
        <v>5</v>
      </c>
      <c r="S64" s="9">
        <f t="shared" si="9"/>
        <v>7.68</v>
      </c>
    </row>
    <row r="65" spans="1:19" x14ac:dyDescent="0.25">
      <c r="A65" t="s">
        <v>71</v>
      </c>
      <c r="B65" t="s">
        <v>722</v>
      </c>
      <c r="C65" t="s">
        <v>216</v>
      </c>
      <c r="D65" t="s">
        <v>216</v>
      </c>
      <c r="E65" t="s">
        <v>216</v>
      </c>
      <c r="F65" t="s">
        <v>216</v>
      </c>
      <c r="G65" t="s">
        <v>216</v>
      </c>
      <c r="H65" t="s">
        <v>216</v>
      </c>
      <c r="I65" t="s">
        <v>215</v>
      </c>
      <c r="J65" t="s">
        <v>216</v>
      </c>
      <c r="K65">
        <f t="shared" si="10"/>
        <v>5</v>
      </c>
      <c r="L65">
        <f t="shared" si="11"/>
        <v>5</v>
      </c>
      <c r="M65">
        <f t="shared" si="12"/>
        <v>5</v>
      </c>
      <c r="N65">
        <f t="shared" si="13"/>
        <v>5</v>
      </c>
      <c r="O65">
        <f t="shared" si="14"/>
        <v>5</v>
      </c>
      <c r="P65">
        <f t="shared" si="15"/>
        <v>5</v>
      </c>
      <c r="Q65">
        <f t="shared" si="16"/>
        <v>0</v>
      </c>
      <c r="R65">
        <f t="shared" si="17"/>
        <v>5</v>
      </c>
      <c r="S65" s="9">
        <f t="shared" si="9"/>
        <v>11.04</v>
      </c>
    </row>
    <row r="66" spans="1:19" x14ac:dyDescent="0.25">
      <c r="A66" t="s">
        <v>71</v>
      </c>
      <c r="B66" t="s">
        <v>723</v>
      </c>
      <c r="C66" t="s">
        <v>216</v>
      </c>
      <c r="D66" t="s">
        <v>216</v>
      </c>
      <c r="E66" t="s">
        <v>216</v>
      </c>
      <c r="F66" t="s">
        <v>216</v>
      </c>
      <c r="G66" t="s">
        <v>216</v>
      </c>
      <c r="H66" t="s">
        <v>216</v>
      </c>
      <c r="I66" t="s">
        <v>216</v>
      </c>
      <c r="J66" t="s">
        <v>216</v>
      </c>
      <c r="K66">
        <f t="shared" si="10"/>
        <v>5</v>
      </c>
      <c r="L66">
        <f t="shared" si="11"/>
        <v>5</v>
      </c>
      <c r="M66">
        <f t="shared" si="12"/>
        <v>5</v>
      </c>
      <c r="N66">
        <f t="shared" si="13"/>
        <v>5</v>
      </c>
      <c r="O66">
        <f t="shared" si="14"/>
        <v>5</v>
      </c>
      <c r="P66">
        <f t="shared" si="15"/>
        <v>5</v>
      </c>
      <c r="Q66">
        <f t="shared" si="16"/>
        <v>5</v>
      </c>
      <c r="R66">
        <f t="shared" si="17"/>
        <v>5</v>
      </c>
      <c r="S66" s="9">
        <f t="shared" si="9"/>
        <v>13.44</v>
      </c>
    </row>
    <row r="67" spans="1:19" x14ac:dyDescent="0.25">
      <c r="A67" t="s">
        <v>71</v>
      </c>
      <c r="B67" t="s">
        <v>724</v>
      </c>
      <c r="C67" t="s">
        <v>216</v>
      </c>
      <c r="D67" t="s">
        <v>216</v>
      </c>
      <c r="E67" t="s">
        <v>216</v>
      </c>
      <c r="F67" t="s">
        <v>216</v>
      </c>
      <c r="G67" t="s">
        <v>216</v>
      </c>
      <c r="H67" t="s">
        <v>216</v>
      </c>
      <c r="I67" t="s">
        <v>215</v>
      </c>
      <c r="J67" t="s">
        <v>216</v>
      </c>
      <c r="K67">
        <f t="shared" ref="K67:K98" si="18">IF(C67="Yes",5,0)</f>
        <v>5</v>
      </c>
      <c r="L67">
        <f t="shared" ref="L67:L98" si="19">IF(D67="Yes",5,0)</f>
        <v>5</v>
      </c>
      <c r="M67">
        <f t="shared" ref="M67:M98" si="20">IF(E67="Yes",5,0)</f>
        <v>5</v>
      </c>
      <c r="N67">
        <f t="shared" ref="N67:N98" si="21">IF(F67="Yes",5,0)</f>
        <v>5</v>
      </c>
      <c r="O67">
        <f t="shared" ref="O67:O98" si="22">IF(G67="Yes",5,0)</f>
        <v>5</v>
      </c>
      <c r="P67">
        <f t="shared" ref="P67:P98" si="23">IF(H67="Yes",5,0)</f>
        <v>5</v>
      </c>
      <c r="Q67">
        <f t="shared" ref="Q67:Q98" si="24">IF(I67="Yes",5,0)</f>
        <v>0</v>
      </c>
      <c r="R67">
        <f t="shared" ref="R67:R98" si="25">IF(J67="Yes",5,0)</f>
        <v>5</v>
      </c>
      <c r="S67" s="9">
        <f t="shared" si="9"/>
        <v>11.04</v>
      </c>
    </row>
    <row r="68" spans="1:19" x14ac:dyDescent="0.25">
      <c r="A68" t="s">
        <v>71</v>
      </c>
      <c r="B68" t="s">
        <v>725</v>
      </c>
      <c r="C68" t="s">
        <v>216</v>
      </c>
      <c r="D68" t="s">
        <v>216</v>
      </c>
      <c r="E68" t="s">
        <v>216</v>
      </c>
      <c r="F68" t="s">
        <v>216</v>
      </c>
      <c r="G68" t="s">
        <v>216</v>
      </c>
      <c r="H68" t="s">
        <v>216</v>
      </c>
      <c r="I68" t="s">
        <v>216</v>
      </c>
      <c r="J68" t="s">
        <v>215</v>
      </c>
      <c r="K68">
        <f t="shared" si="18"/>
        <v>5</v>
      </c>
      <c r="L68">
        <f t="shared" si="19"/>
        <v>5</v>
      </c>
      <c r="M68">
        <f t="shared" si="20"/>
        <v>5</v>
      </c>
      <c r="N68">
        <f t="shared" si="21"/>
        <v>5</v>
      </c>
      <c r="O68">
        <f t="shared" si="22"/>
        <v>5</v>
      </c>
      <c r="P68">
        <f t="shared" si="23"/>
        <v>5</v>
      </c>
      <c r="Q68">
        <f t="shared" si="24"/>
        <v>5</v>
      </c>
      <c r="R68">
        <f t="shared" si="25"/>
        <v>0</v>
      </c>
      <c r="S68" s="9">
        <f t="shared" si="9"/>
        <v>11.04</v>
      </c>
    </row>
    <row r="69" spans="1:19" x14ac:dyDescent="0.25">
      <c r="A69" t="s">
        <v>71</v>
      </c>
      <c r="B69" t="s">
        <v>726</v>
      </c>
      <c r="C69" t="s">
        <v>216</v>
      </c>
      <c r="D69" t="s">
        <v>216</v>
      </c>
      <c r="E69" t="s">
        <v>216</v>
      </c>
      <c r="F69" t="s">
        <v>216</v>
      </c>
      <c r="G69" t="s">
        <v>216</v>
      </c>
      <c r="H69" t="s">
        <v>216</v>
      </c>
      <c r="I69" t="s">
        <v>215</v>
      </c>
      <c r="J69" t="s">
        <v>216</v>
      </c>
      <c r="K69">
        <f t="shared" si="18"/>
        <v>5</v>
      </c>
      <c r="L69">
        <f t="shared" si="19"/>
        <v>5</v>
      </c>
      <c r="M69">
        <f t="shared" si="20"/>
        <v>5</v>
      </c>
      <c r="N69">
        <f t="shared" si="21"/>
        <v>5</v>
      </c>
      <c r="O69">
        <f t="shared" si="22"/>
        <v>5</v>
      </c>
      <c r="P69">
        <f t="shared" si="23"/>
        <v>5</v>
      </c>
      <c r="Q69">
        <f t="shared" si="24"/>
        <v>0</v>
      </c>
      <c r="R69">
        <f t="shared" si="25"/>
        <v>5</v>
      </c>
      <c r="S69" s="9">
        <f t="shared" si="9"/>
        <v>11.04</v>
      </c>
    </row>
    <row r="70" spans="1:19" x14ac:dyDescent="0.25">
      <c r="A70" t="s">
        <v>71</v>
      </c>
      <c r="B70" t="s">
        <v>727</v>
      </c>
      <c r="C70" t="s">
        <v>216</v>
      </c>
      <c r="D70" t="s">
        <v>216</v>
      </c>
      <c r="E70" t="s">
        <v>216</v>
      </c>
      <c r="F70" t="s">
        <v>216</v>
      </c>
      <c r="G70" t="s">
        <v>216</v>
      </c>
      <c r="H70" t="s">
        <v>216</v>
      </c>
      <c r="I70" t="s">
        <v>215</v>
      </c>
      <c r="J70" t="s">
        <v>215</v>
      </c>
      <c r="K70">
        <f t="shared" si="18"/>
        <v>5</v>
      </c>
      <c r="L70">
        <f t="shared" si="19"/>
        <v>5</v>
      </c>
      <c r="M70">
        <f t="shared" si="20"/>
        <v>5</v>
      </c>
      <c r="N70">
        <f t="shared" si="21"/>
        <v>5</v>
      </c>
      <c r="O70">
        <f t="shared" si="22"/>
        <v>5</v>
      </c>
      <c r="P70">
        <f t="shared" si="23"/>
        <v>5</v>
      </c>
      <c r="Q70">
        <f t="shared" si="24"/>
        <v>0</v>
      </c>
      <c r="R70">
        <f t="shared" si="25"/>
        <v>0</v>
      </c>
      <c r="S70" s="9">
        <f t="shared" si="9"/>
        <v>8.64</v>
      </c>
    </row>
    <row r="71" spans="1:19" x14ac:dyDescent="0.25">
      <c r="A71" t="s">
        <v>71</v>
      </c>
      <c r="B71" t="s">
        <v>728</v>
      </c>
      <c r="C71" t="s">
        <v>278</v>
      </c>
      <c r="D71" t="s">
        <v>216</v>
      </c>
      <c r="E71" t="s">
        <v>216</v>
      </c>
      <c r="F71" t="s">
        <v>216</v>
      </c>
      <c r="G71" t="s">
        <v>278</v>
      </c>
      <c r="H71" t="s">
        <v>278</v>
      </c>
      <c r="I71" t="s">
        <v>278</v>
      </c>
      <c r="J71" t="s">
        <v>215</v>
      </c>
      <c r="K71">
        <f t="shared" si="18"/>
        <v>0</v>
      </c>
      <c r="L71">
        <f t="shared" si="19"/>
        <v>5</v>
      </c>
      <c r="M71">
        <f t="shared" si="20"/>
        <v>5</v>
      </c>
      <c r="N71">
        <f t="shared" si="21"/>
        <v>5</v>
      </c>
      <c r="O71">
        <f t="shared" si="22"/>
        <v>0</v>
      </c>
      <c r="P71">
        <f t="shared" si="23"/>
        <v>0</v>
      </c>
      <c r="Q71">
        <f t="shared" si="24"/>
        <v>0</v>
      </c>
      <c r="R71">
        <f t="shared" si="25"/>
        <v>0</v>
      </c>
      <c r="S71" s="9">
        <f t="shared" si="9"/>
        <v>2.88</v>
      </c>
    </row>
    <row r="72" spans="1:19" x14ac:dyDescent="0.25">
      <c r="A72" t="s">
        <v>71</v>
      </c>
      <c r="B72" t="s">
        <v>729</v>
      </c>
      <c r="C72" t="s">
        <v>216</v>
      </c>
      <c r="D72" t="s">
        <v>216</v>
      </c>
      <c r="E72" t="s">
        <v>216</v>
      </c>
      <c r="F72" t="s">
        <v>216</v>
      </c>
      <c r="G72" t="s">
        <v>216</v>
      </c>
      <c r="H72" t="s">
        <v>216</v>
      </c>
      <c r="I72" t="s">
        <v>216</v>
      </c>
      <c r="J72" t="s">
        <v>216</v>
      </c>
      <c r="K72">
        <f t="shared" si="18"/>
        <v>5</v>
      </c>
      <c r="L72">
        <f t="shared" si="19"/>
        <v>5</v>
      </c>
      <c r="M72">
        <f t="shared" si="20"/>
        <v>5</v>
      </c>
      <c r="N72">
        <f t="shared" si="21"/>
        <v>5</v>
      </c>
      <c r="O72">
        <f t="shared" si="22"/>
        <v>5</v>
      </c>
      <c r="P72">
        <f t="shared" si="23"/>
        <v>5</v>
      </c>
      <c r="Q72">
        <f t="shared" si="24"/>
        <v>5</v>
      </c>
      <c r="R72">
        <f t="shared" si="25"/>
        <v>5</v>
      </c>
      <c r="S72" s="9">
        <f t="shared" si="9"/>
        <v>13.44</v>
      </c>
    </row>
    <row r="73" spans="1:19" x14ac:dyDescent="0.25">
      <c r="A73" t="s">
        <v>71</v>
      </c>
      <c r="B73" t="s">
        <v>730</v>
      </c>
      <c r="C73" t="s">
        <v>216</v>
      </c>
      <c r="D73" t="s">
        <v>216</v>
      </c>
      <c r="E73" t="s">
        <v>216</v>
      </c>
      <c r="F73" t="s">
        <v>216</v>
      </c>
      <c r="G73" t="s">
        <v>216</v>
      </c>
      <c r="H73" t="s">
        <v>216</v>
      </c>
      <c r="I73" t="s">
        <v>216</v>
      </c>
      <c r="J73" t="s">
        <v>216</v>
      </c>
      <c r="K73">
        <f t="shared" si="18"/>
        <v>5</v>
      </c>
      <c r="L73">
        <f t="shared" si="19"/>
        <v>5</v>
      </c>
      <c r="M73">
        <f t="shared" si="20"/>
        <v>5</v>
      </c>
      <c r="N73">
        <f t="shared" si="21"/>
        <v>5</v>
      </c>
      <c r="O73">
        <f t="shared" si="22"/>
        <v>5</v>
      </c>
      <c r="P73">
        <f t="shared" si="23"/>
        <v>5</v>
      </c>
      <c r="Q73">
        <f t="shared" si="24"/>
        <v>5</v>
      </c>
      <c r="R73">
        <f t="shared" si="25"/>
        <v>5</v>
      </c>
      <c r="S73" s="9">
        <f t="shared" si="9"/>
        <v>13.44</v>
      </c>
    </row>
    <row r="74" spans="1:19" x14ac:dyDescent="0.25">
      <c r="A74" t="s">
        <v>71</v>
      </c>
      <c r="B74" t="s">
        <v>731</v>
      </c>
      <c r="C74" t="s">
        <v>278</v>
      </c>
      <c r="D74" t="s">
        <v>216</v>
      </c>
      <c r="E74" t="s">
        <v>278</v>
      </c>
      <c r="F74" t="s">
        <v>278</v>
      </c>
      <c r="G74" t="s">
        <v>278</v>
      </c>
      <c r="H74" t="s">
        <v>278</v>
      </c>
      <c r="I74" t="s">
        <v>278</v>
      </c>
      <c r="J74" t="s">
        <v>215</v>
      </c>
      <c r="K74">
        <f t="shared" si="18"/>
        <v>0</v>
      </c>
      <c r="L74">
        <f t="shared" si="19"/>
        <v>5</v>
      </c>
      <c r="M74">
        <f t="shared" si="20"/>
        <v>0</v>
      </c>
      <c r="N74">
        <f t="shared" si="21"/>
        <v>0</v>
      </c>
      <c r="O74">
        <f t="shared" si="22"/>
        <v>0</v>
      </c>
      <c r="P74">
        <f t="shared" si="23"/>
        <v>0</v>
      </c>
      <c r="Q74">
        <f t="shared" si="24"/>
        <v>0</v>
      </c>
      <c r="R74">
        <f t="shared" si="25"/>
        <v>0</v>
      </c>
      <c r="S74" s="9">
        <f t="shared" si="9"/>
        <v>0.96</v>
      </c>
    </row>
    <row r="75" spans="1:19" x14ac:dyDescent="0.25">
      <c r="A75" t="s">
        <v>71</v>
      </c>
      <c r="B75" t="s">
        <v>732</v>
      </c>
      <c r="C75" t="s">
        <v>216</v>
      </c>
      <c r="D75" t="s">
        <v>216</v>
      </c>
      <c r="E75" t="s">
        <v>278</v>
      </c>
      <c r="F75" t="s">
        <v>216</v>
      </c>
      <c r="G75" t="s">
        <v>278</v>
      </c>
      <c r="H75" t="s">
        <v>278</v>
      </c>
      <c r="I75" t="s">
        <v>215</v>
      </c>
      <c r="J75" t="s">
        <v>216</v>
      </c>
      <c r="K75">
        <f t="shared" si="18"/>
        <v>5</v>
      </c>
      <c r="L75">
        <f t="shared" si="19"/>
        <v>5</v>
      </c>
      <c r="M75">
        <f t="shared" si="20"/>
        <v>0</v>
      </c>
      <c r="N75">
        <f t="shared" si="21"/>
        <v>5</v>
      </c>
      <c r="O75">
        <f t="shared" si="22"/>
        <v>0</v>
      </c>
      <c r="P75">
        <f t="shared" si="23"/>
        <v>0</v>
      </c>
      <c r="Q75">
        <f t="shared" si="24"/>
        <v>0</v>
      </c>
      <c r="R75">
        <f t="shared" si="25"/>
        <v>5</v>
      </c>
      <c r="S75" s="9">
        <f t="shared" si="9"/>
        <v>6.72</v>
      </c>
    </row>
    <row r="76" spans="1:19" x14ac:dyDescent="0.25">
      <c r="A76" t="s">
        <v>71</v>
      </c>
      <c r="B76" t="s">
        <v>733</v>
      </c>
      <c r="C76" t="s">
        <v>216</v>
      </c>
      <c r="D76" t="s">
        <v>216</v>
      </c>
      <c r="E76" t="s">
        <v>216</v>
      </c>
      <c r="F76" t="s">
        <v>216</v>
      </c>
      <c r="G76" t="s">
        <v>216</v>
      </c>
      <c r="H76" t="s">
        <v>216</v>
      </c>
      <c r="I76" t="s">
        <v>216</v>
      </c>
      <c r="J76" t="s">
        <v>216</v>
      </c>
      <c r="K76">
        <f t="shared" si="18"/>
        <v>5</v>
      </c>
      <c r="L76">
        <f t="shared" si="19"/>
        <v>5</v>
      </c>
      <c r="M76">
        <f t="shared" si="20"/>
        <v>5</v>
      </c>
      <c r="N76">
        <f t="shared" si="21"/>
        <v>5</v>
      </c>
      <c r="O76">
        <f t="shared" si="22"/>
        <v>5</v>
      </c>
      <c r="P76">
        <f t="shared" si="23"/>
        <v>5</v>
      </c>
      <c r="Q76">
        <f t="shared" si="24"/>
        <v>5</v>
      </c>
      <c r="R76">
        <f t="shared" si="25"/>
        <v>5</v>
      </c>
      <c r="S76" s="9">
        <f t="shared" si="9"/>
        <v>13.44</v>
      </c>
    </row>
    <row r="77" spans="1:19" x14ac:dyDescent="0.25">
      <c r="A77" t="s">
        <v>71</v>
      </c>
      <c r="B77" t="s">
        <v>734</v>
      </c>
      <c r="C77" t="s">
        <v>216</v>
      </c>
      <c r="D77" t="s">
        <v>216</v>
      </c>
      <c r="E77" t="s">
        <v>216</v>
      </c>
      <c r="F77" t="s">
        <v>216</v>
      </c>
      <c r="G77" t="s">
        <v>216</v>
      </c>
      <c r="H77" t="s">
        <v>216</v>
      </c>
      <c r="I77" t="s">
        <v>215</v>
      </c>
      <c r="J77" t="s">
        <v>216</v>
      </c>
      <c r="K77">
        <f t="shared" si="18"/>
        <v>5</v>
      </c>
      <c r="L77">
        <f t="shared" si="19"/>
        <v>5</v>
      </c>
      <c r="M77">
        <f t="shared" si="20"/>
        <v>5</v>
      </c>
      <c r="N77">
        <f t="shared" si="21"/>
        <v>5</v>
      </c>
      <c r="O77">
        <f t="shared" si="22"/>
        <v>5</v>
      </c>
      <c r="P77">
        <f t="shared" si="23"/>
        <v>5</v>
      </c>
      <c r="Q77">
        <f t="shared" si="24"/>
        <v>0</v>
      </c>
      <c r="R77">
        <f t="shared" si="25"/>
        <v>5</v>
      </c>
      <c r="S77" s="9">
        <f t="shared" si="9"/>
        <v>11.04</v>
      </c>
    </row>
    <row r="78" spans="1:19" x14ac:dyDescent="0.25">
      <c r="A78" t="s">
        <v>71</v>
      </c>
      <c r="B78" t="s">
        <v>735</v>
      </c>
      <c r="C78" t="s">
        <v>215</v>
      </c>
      <c r="D78" t="s">
        <v>216</v>
      </c>
      <c r="E78" t="s">
        <v>216</v>
      </c>
      <c r="F78" t="s">
        <v>216</v>
      </c>
      <c r="G78" t="s">
        <v>216</v>
      </c>
      <c r="H78" t="s">
        <v>216</v>
      </c>
      <c r="I78" t="s">
        <v>216</v>
      </c>
      <c r="J78" t="s">
        <v>215</v>
      </c>
      <c r="K78">
        <f t="shared" si="18"/>
        <v>0</v>
      </c>
      <c r="L78">
        <f t="shared" si="19"/>
        <v>5</v>
      </c>
      <c r="M78">
        <f t="shared" si="20"/>
        <v>5</v>
      </c>
      <c r="N78">
        <f t="shared" si="21"/>
        <v>5</v>
      </c>
      <c r="O78">
        <f t="shared" si="22"/>
        <v>5</v>
      </c>
      <c r="P78">
        <f t="shared" si="23"/>
        <v>5</v>
      </c>
      <c r="Q78">
        <f t="shared" si="24"/>
        <v>5</v>
      </c>
      <c r="R78">
        <f t="shared" si="25"/>
        <v>0</v>
      </c>
      <c r="S78" s="9">
        <f t="shared" si="9"/>
        <v>8.64</v>
      </c>
    </row>
    <row r="79" spans="1:19" x14ac:dyDescent="0.25">
      <c r="A79" t="s">
        <v>71</v>
      </c>
      <c r="B79" t="s">
        <v>736</v>
      </c>
      <c r="C79" t="s">
        <v>215</v>
      </c>
      <c r="D79" t="s">
        <v>216</v>
      </c>
      <c r="E79" t="s">
        <v>216</v>
      </c>
      <c r="F79" t="s">
        <v>216</v>
      </c>
      <c r="G79" t="s">
        <v>216</v>
      </c>
      <c r="H79" t="s">
        <v>216</v>
      </c>
      <c r="I79" t="s">
        <v>215</v>
      </c>
      <c r="J79" t="s">
        <v>216</v>
      </c>
      <c r="K79">
        <f t="shared" si="18"/>
        <v>0</v>
      </c>
      <c r="L79">
        <f t="shared" si="19"/>
        <v>5</v>
      </c>
      <c r="M79">
        <f t="shared" si="20"/>
        <v>5</v>
      </c>
      <c r="N79">
        <f t="shared" si="21"/>
        <v>5</v>
      </c>
      <c r="O79">
        <f t="shared" si="22"/>
        <v>5</v>
      </c>
      <c r="P79">
        <f t="shared" si="23"/>
        <v>5</v>
      </c>
      <c r="Q79">
        <f t="shared" si="24"/>
        <v>0</v>
      </c>
      <c r="R79">
        <f t="shared" si="25"/>
        <v>5</v>
      </c>
      <c r="S79" s="9">
        <f t="shared" si="9"/>
        <v>8.64</v>
      </c>
    </row>
    <row r="80" spans="1:19" x14ac:dyDescent="0.25">
      <c r="A80" t="s">
        <v>71</v>
      </c>
      <c r="B80" t="s">
        <v>737</v>
      </c>
      <c r="C80" t="s">
        <v>215</v>
      </c>
      <c r="D80" t="s">
        <v>216</v>
      </c>
      <c r="E80" t="s">
        <v>216</v>
      </c>
      <c r="F80" t="s">
        <v>216</v>
      </c>
      <c r="G80" t="s">
        <v>216</v>
      </c>
      <c r="H80" t="s">
        <v>216</v>
      </c>
      <c r="I80" t="s">
        <v>215</v>
      </c>
      <c r="J80" t="s">
        <v>216</v>
      </c>
      <c r="K80">
        <f t="shared" si="18"/>
        <v>0</v>
      </c>
      <c r="L80">
        <f t="shared" si="19"/>
        <v>5</v>
      </c>
      <c r="M80">
        <f t="shared" si="20"/>
        <v>5</v>
      </c>
      <c r="N80">
        <f t="shared" si="21"/>
        <v>5</v>
      </c>
      <c r="O80">
        <f t="shared" si="22"/>
        <v>5</v>
      </c>
      <c r="P80">
        <f t="shared" si="23"/>
        <v>5</v>
      </c>
      <c r="Q80">
        <f t="shared" si="24"/>
        <v>0</v>
      </c>
      <c r="R80">
        <f t="shared" si="25"/>
        <v>5</v>
      </c>
      <c r="S80" s="9">
        <f t="shared" si="9"/>
        <v>8.64</v>
      </c>
    </row>
    <row r="81" spans="1:20" x14ac:dyDescent="0.25">
      <c r="A81" t="s">
        <v>71</v>
      </c>
      <c r="B81" t="s">
        <v>738</v>
      </c>
      <c r="C81" t="s">
        <v>215</v>
      </c>
      <c r="D81" t="s">
        <v>216</v>
      </c>
      <c r="E81" t="s">
        <v>216</v>
      </c>
      <c r="F81" t="s">
        <v>216</v>
      </c>
      <c r="G81" t="s">
        <v>216</v>
      </c>
      <c r="H81" t="s">
        <v>216</v>
      </c>
      <c r="I81" t="s">
        <v>215</v>
      </c>
      <c r="J81" t="s">
        <v>216</v>
      </c>
      <c r="K81">
        <f t="shared" si="18"/>
        <v>0</v>
      </c>
      <c r="L81">
        <f t="shared" si="19"/>
        <v>5</v>
      </c>
      <c r="M81">
        <f t="shared" si="20"/>
        <v>5</v>
      </c>
      <c r="N81">
        <f t="shared" si="21"/>
        <v>5</v>
      </c>
      <c r="O81">
        <f t="shared" si="22"/>
        <v>5</v>
      </c>
      <c r="P81">
        <f t="shared" si="23"/>
        <v>5</v>
      </c>
      <c r="Q81">
        <f t="shared" si="24"/>
        <v>0</v>
      </c>
      <c r="R81">
        <f t="shared" si="25"/>
        <v>5</v>
      </c>
      <c r="S81" s="9">
        <f t="shared" si="9"/>
        <v>8.64</v>
      </c>
    </row>
    <row r="82" spans="1:20" x14ac:dyDescent="0.25">
      <c r="A82" t="s">
        <v>71</v>
      </c>
      <c r="B82" t="s">
        <v>739</v>
      </c>
      <c r="C82" t="s">
        <v>216</v>
      </c>
      <c r="D82" t="s">
        <v>216</v>
      </c>
      <c r="E82" t="s">
        <v>216</v>
      </c>
      <c r="F82" t="s">
        <v>216</v>
      </c>
      <c r="G82" t="s">
        <v>216</v>
      </c>
      <c r="H82" t="s">
        <v>216</v>
      </c>
      <c r="I82" t="s">
        <v>216</v>
      </c>
      <c r="J82" t="s">
        <v>216</v>
      </c>
      <c r="K82">
        <f t="shared" si="18"/>
        <v>5</v>
      </c>
      <c r="L82">
        <f t="shared" si="19"/>
        <v>5</v>
      </c>
      <c r="M82">
        <f t="shared" si="20"/>
        <v>5</v>
      </c>
      <c r="N82">
        <f t="shared" si="21"/>
        <v>5</v>
      </c>
      <c r="O82">
        <f t="shared" si="22"/>
        <v>5</v>
      </c>
      <c r="P82">
        <f t="shared" si="23"/>
        <v>5</v>
      </c>
      <c r="Q82">
        <f t="shared" si="24"/>
        <v>5</v>
      </c>
      <c r="R82">
        <f t="shared" si="25"/>
        <v>5</v>
      </c>
      <c r="S82" s="9">
        <f t="shared" si="9"/>
        <v>13.44</v>
      </c>
    </row>
    <row r="83" spans="1:20" x14ac:dyDescent="0.25">
      <c r="A83" t="s">
        <v>71</v>
      </c>
      <c r="B83" t="s">
        <v>740</v>
      </c>
      <c r="C83" t="s">
        <v>216</v>
      </c>
      <c r="D83" t="s">
        <v>216</v>
      </c>
      <c r="E83" t="s">
        <v>216</v>
      </c>
      <c r="F83" t="s">
        <v>216</v>
      </c>
      <c r="G83" t="s">
        <v>216</v>
      </c>
      <c r="H83" t="s">
        <v>216</v>
      </c>
      <c r="I83" t="s">
        <v>215</v>
      </c>
      <c r="J83" t="s">
        <v>216</v>
      </c>
      <c r="K83">
        <f t="shared" si="18"/>
        <v>5</v>
      </c>
      <c r="L83">
        <f t="shared" si="19"/>
        <v>5</v>
      </c>
      <c r="M83">
        <f t="shared" si="20"/>
        <v>5</v>
      </c>
      <c r="N83">
        <f t="shared" si="21"/>
        <v>5</v>
      </c>
      <c r="O83">
        <f t="shared" si="22"/>
        <v>5</v>
      </c>
      <c r="P83">
        <f t="shared" si="23"/>
        <v>5</v>
      </c>
      <c r="Q83">
        <f t="shared" si="24"/>
        <v>0</v>
      </c>
      <c r="R83">
        <f t="shared" si="25"/>
        <v>5</v>
      </c>
      <c r="S83" s="9">
        <f t="shared" si="9"/>
        <v>11.04</v>
      </c>
    </row>
    <row r="84" spans="1:20" x14ac:dyDescent="0.25">
      <c r="A84" t="s">
        <v>71</v>
      </c>
      <c r="B84" t="s">
        <v>741</v>
      </c>
      <c r="C84" t="s">
        <v>216</v>
      </c>
      <c r="D84" t="s">
        <v>216</v>
      </c>
      <c r="E84" t="s">
        <v>216</v>
      </c>
      <c r="F84" t="s">
        <v>216</v>
      </c>
      <c r="G84" t="s">
        <v>216</v>
      </c>
      <c r="H84" t="s">
        <v>216</v>
      </c>
      <c r="I84" t="s">
        <v>216</v>
      </c>
      <c r="J84" t="s">
        <v>216</v>
      </c>
      <c r="K84">
        <f t="shared" si="18"/>
        <v>5</v>
      </c>
      <c r="L84">
        <f t="shared" si="19"/>
        <v>5</v>
      </c>
      <c r="M84">
        <f t="shared" si="20"/>
        <v>5</v>
      </c>
      <c r="N84">
        <f t="shared" si="21"/>
        <v>5</v>
      </c>
      <c r="O84">
        <f t="shared" si="22"/>
        <v>5</v>
      </c>
      <c r="P84">
        <f t="shared" si="23"/>
        <v>5</v>
      </c>
      <c r="Q84">
        <f t="shared" si="24"/>
        <v>5</v>
      </c>
      <c r="R84">
        <f t="shared" si="25"/>
        <v>5</v>
      </c>
      <c r="S84" s="9">
        <f t="shared" si="9"/>
        <v>13.44</v>
      </c>
    </row>
    <row r="85" spans="1:20" x14ac:dyDescent="0.25">
      <c r="A85" t="s">
        <v>71</v>
      </c>
      <c r="B85" t="s">
        <v>742</v>
      </c>
      <c r="C85" t="s">
        <v>216</v>
      </c>
      <c r="D85" t="s">
        <v>215</v>
      </c>
      <c r="E85" t="s">
        <v>216</v>
      </c>
      <c r="F85" t="s">
        <v>216</v>
      </c>
      <c r="G85" t="s">
        <v>216</v>
      </c>
      <c r="H85" t="s">
        <v>216</v>
      </c>
      <c r="I85" t="s">
        <v>215</v>
      </c>
      <c r="J85" t="s">
        <v>215</v>
      </c>
      <c r="K85">
        <f t="shared" si="18"/>
        <v>5</v>
      </c>
      <c r="L85">
        <f t="shared" si="19"/>
        <v>0</v>
      </c>
      <c r="M85">
        <f t="shared" si="20"/>
        <v>5</v>
      </c>
      <c r="N85">
        <f t="shared" si="21"/>
        <v>5</v>
      </c>
      <c r="O85">
        <f t="shared" si="22"/>
        <v>5</v>
      </c>
      <c r="P85">
        <f t="shared" si="23"/>
        <v>5</v>
      </c>
      <c r="Q85">
        <f t="shared" si="24"/>
        <v>0</v>
      </c>
      <c r="R85">
        <f t="shared" si="25"/>
        <v>0</v>
      </c>
      <c r="S85" s="9">
        <f t="shared" si="9"/>
        <v>7.68</v>
      </c>
    </row>
    <row r="86" spans="1:20" x14ac:dyDescent="0.25">
      <c r="A86" t="s">
        <v>71</v>
      </c>
      <c r="B86" t="s">
        <v>743</v>
      </c>
      <c r="C86" t="s">
        <v>216</v>
      </c>
      <c r="D86" t="s">
        <v>215</v>
      </c>
      <c r="E86" t="s">
        <v>216</v>
      </c>
      <c r="F86" t="s">
        <v>216</v>
      </c>
      <c r="G86" t="s">
        <v>216</v>
      </c>
      <c r="H86" t="s">
        <v>216</v>
      </c>
      <c r="I86" t="s">
        <v>215</v>
      </c>
      <c r="J86" t="s">
        <v>215</v>
      </c>
      <c r="K86">
        <f t="shared" si="18"/>
        <v>5</v>
      </c>
      <c r="L86">
        <f t="shared" si="19"/>
        <v>0</v>
      </c>
      <c r="M86">
        <f t="shared" si="20"/>
        <v>5</v>
      </c>
      <c r="N86">
        <f t="shared" si="21"/>
        <v>5</v>
      </c>
      <c r="O86">
        <f t="shared" si="22"/>
        <v>5</v>
      </c>
      <c r="P86">
        <f t="shared" si="23"/>
        <v>5</v>
      </c>
      <c r="Q86">
        <f t="shared" si="24"/>
        <v>0</v>
      </c>
      <c r="R86">
        <f t="shared" si="25"/>
        <v>0</v>
      </c>
      <c r="S86" s="9">
        <f t="shared" si="9"/>
        <v>7.68</v>
      </c>
    </row>
    <row r="87" spans="1:20" x14ac:dyDescent="0.25">
      <c r="A87" t="s">
        <v>71</v>
      </c>
      <c r="B87" t="s">
        <v>744</v>
      </c>
      <c r="C87" t="s">
        <v>216</v>
      </c>
      <c r="D87" t="s">
        <v>216</v>
      </c>
      <c r="E87" t="s">
        <v>216</v>
      </c>
      <c r="F87" t="s">
        <v>216</v>
      </c>
      <c r="G87" t="s">
        <v>216</v>
      </c>
      <c r="H87" t="s">
        <v>215</v>
      </c>
      <c r="I87" t="s">
        <v>215</v>
      </c>
      <c r="J87" t="s">
        <v>216</v>
      </c>
      <c r="K87">
        <f t="shared" si="18"/>
        <v>5</v>
      </c>
      <c r="L87">
        <f t="shared" si="19"/>
        <v>5</v>
      </c>
      <c r="M87">
        <f t="shared" si="20"/>
        <v>5</v>
      </c>
      <c r="N87">
        <f t="shared" si="21"/>
        <v>5</v>
      </c>
      <c r="O87">
        <f t="shared" si="22"/>
        <v>5</v>
      </c>
      <c r="P87">
        <f t="shared" si="23"/>
        <v>0</v>
      </c>
      <c r="Q87">
        <f t="shared" si="24"/>
        <v>0</v>
      </c>
      <c r="R87">
        <f t="shared" si="25"/>
        <v>5</v>
      </c>
      <c r="S87" s="9">
        <f t="shared" si="9"/>
        <v>10.08</v>
      </c>
    </row>
    <row r="88" spans="1:20" x14ac:dyDescent="0.25">
      <c r="A88" t="s">
        <v>71</v>
      </c>
      <c r="B88" t="s">
        <v>745</v>
      </c>
      <c r="C88" t="s">
        <v>216</v>
      </c>
      <c r="D88" t="s">
        <v>216</v>
      </c>
      <c r="E88" t="s">
        <v>216</v>
      </c>
      <c r="F88" t="s">
        <v>216</v>
      </c>
      <c r="G88" t="s">
        <v>216</v>
      </c>
      <c r="H88" t="s">
        <v>216</v>
      </c>
      <c r="I88" t="s">
        <v>215</v>
      </c>
      <c r="J88" t="s">
        <v>215</v>
      </c>
      <c r="K88">
        <f t="shared" si="18"/>
        <v>5</v>
      </c>
      <c r="L88">
        <f t="shared" si="19"/>
        <v>5</v>
      </c>
      <c r="M88">
        <f t="shared" si="20"/>
        <v>5</v>
      </c>
      <c r="N88">
        <f t="shared" si="21"/>
        <v>5</v>
      </c>
      <c r="O88">
        <f t="shared" si="22"/>
        <v>5</v>
      </c>
      <c r="P88">
        <f t="shared" si="23"/>
        <v>5</v>
      </c>
      <c r="Q88">
        <f t="shared" si="24"/>
        <v>0</v>
      </c>
      <c r="R88">
        <f t="shared" si="25"/>
        <v>0</v>
      </c>
      <c r="S88" s="9">
        <f t="shared" si="9"/>
        <v>8.64</v>
      </c>
    </row>
    <row r="89" spans="1:20" x14ac:dyDescent="0.25">
      <c r="A89" t="s">
        <v>71</v>
      </c>
      <c r="B89" t="s">
        <v>746</v>
      </c>
      <c r="C89" t="s">
        <v>216</v>
      </c>
      <c r="D89" t="s">
        <v>216</v>
      </c>
      <c r="E89" t="s">
        <v>216</v>
      </c>
      <c r="F89" t="s">
        <v>216</v>
      </c>
      <c r="G89" t="s">
        <v>216</v>
      </c>
      <c r="H89" t="s">
        <v>216</v>
      </c>
      <c r="I89" t="s">
        <v>216</v>
      </c>
      <c r="J89" t="s">
        <v>216</v>
      </c>
      <c r="K89">
        <f t="shared" si="18"/>
        <v>5</v>
      </c>
      <c r="L89">
        <f t="shared" si="19"/>
        <v>5</v>
      </c>
      <c r="M89">
        <f t="shared" si="20"/>
        <v>5</v>
      </c>
      <c r="N89">
        <f t="shared" si="21"/>
        <v>5</v>
      </c>
      <c r="O89">
        <f t="shared" si="22"/>
        <v>5</v>
      </c>
      <c r="P89">
        <f t="shared" si="23"/>
        <v>5</v>
      </c>
      <c r="Q89">
        <f t="shared" si="24"/>
        <v>5</v>
      </c>
      <c r="R89">
        <f t="shared" si="25"/>
        <v>5</v>
      </c>
      <c r="S89" s="9">
        <f t="shared" si="9"/>
        <v>13.44</v>
      </c>
    </row>
    <row r="90" spans="1:20" x14ac:dyDescent="0.25">
      <c r="A90" t="s">
        <v>71</v>
      </c>
      <c r="B90" t="s">
        <v>747</v>
      </c>
      <c r="C90" t="s">
        <v>216</v>
      </c>
      <c r="D90" t="s">
        <v>216</v>
      </c>
      <c r="E90" t="s">
        <v>216</v>
      </c>
      <c r="F90" t="s">
        <v>216</v>
      </c>
      <c r="G90" t="s">
        <v>216</v>
      </c>
      <c r="H90" t="s">
        <v>278</v>
      </c>
      <c r="I90" t="s">
        <v>278</v>
      </c>
      <c r="J90" t="s">
        <v>215</v>
      </c>
      <c r="K90">
        <f t="shared" si="18"/>
        <v>5</v>
      </c>
      <c r="L90">
        <f t="shared" si="19"/>
        <v>5</v>
      </c>
      <c r="M90">
        <f t="shared" si="20"/>
        <v>5</v>
      </c>
      <c r="N90">
        <f t="shared" si="21"/>
        <v>5</v>
      </c>
      <c r="O90">
        <f t="shared" si="22"/>
        <v>5</v>
      </c>
      <c r="P90">
        <f t="shared" si="23"/>
        <v>0</v>
      </c>
      <c r="Q90">
        <f t="shared" si="24"/>
        <v>0</v>
      </c>
      <c r="R90">
        <f t="shared" si="25"/>
        <v>0</v>
      </c>
      <c r="S90" s="9">
        <f t="shared" si="9"/>
        <v>7.68</v>
      </c>
    </row>
    <row r="91" spans="1:20" x14ac:dyDescent="0.25">
      <c r="A91" t="s">
        <v>71</v>
      </c>
      <c r="B91" t="s">
        <v>748</v>
      </c>
      <c r="C91" t="s">
        <v>216</v>
      </c>
      <c r="D91" t="s">
        <v>216</v>
      </c>
      <c r="E91" t="s">
        <v>216</v>
      </c>
      <c r="F91" t="s">
        <v>216</v>
      </c>
      <c r="G91" t="s">
        <v>216</v>
      </c>
      <c r="H91" t="s">
        <v>216</v>
      </c>
      <c r="I91" t="s">
        <v>215</v>
      </c>
      <c r="J91" t="s">
        <v>216</v>
      </c>
      <c r="K91">
        <f t="shared" si="18"/>
        <v>5</v>
      </c>
      <c r="L91">
        <f t="shared" si="19"/>
        <v>5</v>
      </c>
      <c r="M91">
        <f t="shared" si="20"/>
        <v>5</v>
      </c>
      <c r="N91">
        <f t="shared" si="21"/>
        <v>5</v>
      </c>
      <c r="O91">
        <f t="shared" si="22"/>
        <v>5</v>
      </c>
      <c r="P91">
        <f t="shared" si="23"/>
        <v>5</v>
      </c>
      <c r="Q91">
        <f t="shared" si="24"/>
        <v>0</v>
      </c>
      <c r="R91">
        <f t="shared" si="25"/>
        <v>5</v>
      </c>
      <c r="S91" s="9">
        <f t="shared" si="9"/>
        <v>11.04</v>
      </c>
    </row>
    <row r="92" spans="1:20" x14ac:dyDescent="0.25">
      <c r="A92" t="s">
        <v>71</v>
      </c>
      <c r="B92" t="s">
        <v>749</v>
      </c>
      <c r="C92" t="s">
        <v>278</v>
      </c>
      <c r="D92" t="s">
        <v>216</v>
      </c>
      <c r="E92" t="s">
        <v>278</v>
      </c>
      <c r="F92" t="s">
        <v>278</v>
      </c>
      <c r="G92" t="s">
        <v>278</v>
      </c>
      <c r="H92" t="s">
        <v>278</v>
      </c>
      <c r="I92" t="s">
        <v>278</v>
      </c>
      <c r="J92" t="s">
        <v>215</v>
      </c>
      <c r="K92">
        <f t="shared" si="18"/>
        <v>0</v>
      </c>
      <c r="L92">
        <f t="shared" si="19"/>
        <v>5</v>
      </c>
      <c r="M92">
        <f t="shared" si="20"/>
        <v>0</v>
      </c>
      <c r="N92">
        <f t="shared" si="21"/>
        <v>0</v>
      </c>
      <c r="O92">
        <f t="shared" si="22"/>
        <v>0</v>
      </c>
      <c r="P92">
        <f t="shared" si="23"/>
        <v>0</v>
      </c>
      <c r="Q92">
        <f t="shared" si="24"/>
        <v>0</v>
      </c>
      <c r="R92">
        <f t="shared" si="25"/>
        <v>0</v>
      </c>
      <c r="S92" s="9">
        <f t="shared" si="9"/>
        <v>0.96</v>
      </c>
    </row>
    <row r="93" spans="1:20" x14ac:dyDescent="0.25">
      <c r="A93" t="s">
        <v>71</v>
      </c>
      <c r="B93" t="s">
        <v>750</v>
      </c>
      <c r="C93" t="s">
        <v>215</v>
      </c>
      <c r="D93" t="s">
        <v>216</v>
      </c>
      <c r="E93" t="s">
        <v>216</v>
      </c>
      <c r="F93" t="s">
        <v>216</v>
      </c>
      <c r="G93" t="s">
        <v>216</v>
      </c>
      <c r="H93" t="s">
        <v>216</v>
      </c>
      <c r="I93" t="s">
        <v>215</v>
      </c>
      <c r="J93" t="s">
        <v>216</v>
      </c>
      <c r="K93">
        <f t="shared" si="18"/>
        <v>0</v>
      </c>
      <c r="L93">
        <f t="shared" si="19"/>
        <v>5</v>
      </c>
      <c r="M93">
        <f t="shared" si="20"/>
        <v>5</v>
      </c>
      <c r="N93">
        <f t="shared" si="21"/>
        <v>5</v>
      </c>
      <c r="O93">
        <f t="shared" si="22"/>
        <v>5</v>
      </c>
      <c r="P93">
        <f t="shared" si="23"/>
        <v>5</v>
      </c>
      <c r="Q93">
        <f t="shared" si="24"/>
        <v>0</v>
      </c>
      <c r="R93">
        <f t="shared" si="25"/>
        <v>5</v>
      </c>
      <c r="S93" s="9">
        <f t="shared" si="9"/>
        <v>8.64</v>
      </c>
    </row>
    <row r="94" spans="1:20" x14ac:dyDescent="0.25">
      <c r="A94" t="s">
        <v>71</v>
      </c>
      <c r="B94" t="s">
        <v>751</v>
      </c>
      <c r="D94" t="s">
        <v>215</v>
      </c>
      <c r="E94" t="s">
        <v>278</v>
      </c>
      <c r="F94" t="s">
        <v>278</v>
      </c>
      <c r="G94" t="s">
        <v>278</v>
      </c>
      <c r="H94" t="s">
        <v>278</v>
      </c>
      <c r="I94" t="s">
        <v>278</v>
      </c>
      <c r="J94" t="s">
        <v>215</v>
      </c>
      <c r="K94">
        <f t="shared" si="18"/>
        <v>0</v>
      </c>
      <c r="L94">
        <f t="shared" si="19"/>
        <v>0</v>
      </c>
      <c r="M94">
        <f t="shared" si="20"/>
        <v>0</v>
      </c>
      <c r="N94">
        <f t="shared" si="21"/>
        <v>0</v>
      </c>
      <c r="O94">
        <f t="shared" si="22"/>
        <v>0</v>
      </c>
      <c r="P94">
        <f t="shared" si="23"/>
        <v>0</v>
      </c>
      <c r="Q94">
        <f t="shared" si="24"/>
        <v>0</v>
      </c>
      <c r="R94">
        <f t="shared" si="25"/>
        <v>0</v>
      </c>
      <c r="S94" s="9">
        <f t="shared" si="9"/>
        <v>0</v>
      </c>
    </row>
    <row r="95" spans="1:20" x14ac:dyDescent="0.25">
      <c r="A95" t="s">
        <v>71</v>
      </c>
      <c r="B95" s="59" t="s">
        <v>752</v>
      </c>
      <c r="C95" s="59" t="s">
        <v>630</v>
      </c>
      <c r="D95" t="s">
        <v>215</v>
      </c>
      <c r="E95" s="59" t="s">
        <v>630</v>
      </c>
      <c r="F95" s="59" t="s">
        <v>630</v>
      </c>
      <c r="G95" s="59" t="s">
        <v>630</v>
      </c>
      <c r="H95" s="59" t="s">
        <v>630</v>
      </c>
      <c r="I95" s="59" t="s">
        <v>630</v>
      </c>
      <c r="J95" t="s">
        <v>215</v>
      </c>
      <c r="K95">
        <f t="shared" si="18"/>
        <v>5</v>
      </c>
      <c r="L95">
        <f t="shared" si="19"/>
        <v>0</v>
      </c>
      <c r="M95">
        <f t="shared" si="20"/>
        <v>5</v>
      </c>
      <c r="N95">
        <f t="shared" si="21"/>
        <v>5</v>
      </c>
      <c r="O95">
        <f t="shared" si="22"/>
        <v>5</v>
      </c>
      <c r="P95">
        <f t="shared" si="23"/>
        <v>5</v>
      </c>
      <c r="Q95">
        <f t="shared" si="24"/>
        <v>5</v>
      </c>
      <c r="R95">
        <f t="shared" si="25"/>
        <v>0</v>
      </c>
      <c r="S95" s="9">
        <f t="shared" si="9"/>
        <v>10.08</v>
      </c>
      <c r="T95" s="59" t="s">
        <v>635</v>
      </c>
    </row>
    <row r="96" spans="1:20" x14ac:dyDescent="0.25">
      <c r="A96" t="s">
        <v>71</v>
      </c>
      <c r="B96" t="s">
        <v>753</v>
      </c>
      <c r="C96" t="s">
        <v>216</v>
      </c>
      <c r="D96" t="s">
        <v>216</v>
      </c>
      <c r="E96" t="s">
        <v>216</v>
      </c>
      <c r="F96" t="s">
        <v>216</v>
      </c>
      <c r="G96" t="s">
        <v>216</v>
      </c>
      <c r="H96" t="s">
        <v>216</v>
      </c>
      <c r="I96" t="s">
        <v>216</v>
      </c>
      <c r="J96" t="s">
        <v>216</v>
      </c>
      <c r="K96">
        <f t="shared" si="18"/>
        <v>5</v>
      </c>
      <c r="L96">
        <f t="shared" si="19"/>
        <v>5</v>
      </c>
      <c r="M96">
        <f t="shared" si="20"/>
        <v>5</v>
      </c>
      <c r="N96">
        <f t="shared" si="21"/>
        <v>5</v>
      </c>
      <c r="O96">
        <f t="shared" si="22"/>
        <v>5</v>
      </c>
      <c r="P96">
        <f t="shared" si="23"/>
        <v>5</v>
      </c>
      <c r="Q96">
        <f t="shared" si="24"/>
        <v>5</v>
      </c>
      <c r="R96">
        <f t="shared" si="25"/>
        <v>5</v>
      </c>
      <c r="S96" s="9">
        <f t="shared" si="9"/>
        <v>13.44</v>
      </c>
    </row>
    <row r="97" spans="1:20" x14ac:dyDescent="0.25">
      <c r="A97" t="s">
        <v>71</v>
      </c>
      <c r="B97" t="s">
        <v>754</v>
      </c>
      <c r="C97" t="s">
        <v>216</v>
      </c>
      <c r="D97" t="s">
        <v>216</v>
      </c>
      <c r="E97" t="s">
        <v>216</v>
      </c>
      <c r="F97" t="s">
        <v>216</v>
      </c>
      <c r="G97" t="s">
        <v>216</v>
      </c>
      <c r="H97" t="s">
        <v>216</v>
      </c>
      <c r="I97" t="s">
        <v>215</v>
      </c>
      <c r="J97" t="s">
        <v>216</v>
      </c>
      <c r="K97">
        <f t="shared" si="18"/>
        <v>5</v>
      </c>
      <c r="L97">
        <f t="shared" si="19"/>
        <v>5</v>
      </c>
      <c r="M97">
        <f t="shared" si="20"/>
        <v>5</v>
      </c>
      <c r="N97">
        <f t="shared" si="21"/>
        <v>5</v>
      </c>
      <c r="O97">
        <f t="shared" si="22"/>
        <v>5</v>
      </c>
      <c r="P97">
        <f t="shared" si="23"/>
        <v>5</v>
      </c>
      <c r="Q97">
        <f t="shared" si="24"/>
        <v>0</v>
      </c>
      <c r="R97">
        <f t="shared" si="25"/>
        <v>5</v>
      </c>
      <c r="S97" s="9">
        <f t="shared" si="9"/>
        <v>11.04</v>
      </c>
    </row>
    <row r="98" spans="1:20" x14ac:dyDescent="0.25">
      <c r="A98" t="s">
        <v>71</v>
      </c>
      <c r="B98" t="s">
        <v>755</v>
      </c>
      <c r="C98" t="s">
        <v>216</v>
      </c>
      <c r="D98" t="s">
        <v>216</v>
      </c>
      <c r="E98" t="s">
        <v>216</v>
      </c>
      <c r="F98" t="s">
        <v>216</v>
      </c>
      <c r="G98" t="s">
        <v>216</v>
      </c>
      <c r="H98" t="s">
        <v>216</v>
      </c>
      <c r="I98" t="s">
        <v>215</v>
      </c>
      <c r="J98" t="s">
        <v>215</v>
      </c>
      <c r="K98">
        <f t="shared" si="18"/>
        <v>5</v>
      </c>
      <c r="L98">
        <f t="shared" si="19"/>
        <v>5</v>
      </c>
      <c r="M98">
        <f t="shared" si="20"/>
        <v>5</v>
      </c>
      <c r="N98">
        <f t="shared" si="21"/>
        <v>5</v>
      </c>
      <c r="O98">
        <f t="shared" si="22"/>
        <v>5</v>
      </c>
      <c r="P98">
        <f t="shared" si="23"/>
        <v>5</v>
      </c>
      <c r="Q98">
        <f t="shared" si="24"/>
        <v>0</v>
      </c>
      <c r="R98">
        <f t="shared" si="25"/>
        <v>0</v>
      </c>
      <c r="S98" s="9">
        <f t="shared" ref="S98:S100" si="26">ROUND(((K98/5)*(10/100)*24)+((L98/5)*(4/100)*24)+((M98/5)*(4/100)*24)+((N98/5)*(4/100)*24)+((O98/5)*(10/100)*24)+((P98/5)*(4/100)*24)+((Q98/5)*(10/100)*24)+((R98/5)*(10/100)*24),2)</f>
        <v>8.64</v>
      </c>
    </row>
    <row r="99" spans="1:20" x14ac:dyDescent="0.25">
      <c r="A99" t="s">
        <v>71</v>
      </c>
      <c r="B99" t="s">
        <v>756</v>
      </c>
      <c r="C99" t="s">
        <v>216</v>
      </c>
      <c r="D99" t="s">
        <v>215</v>
      </c>
      <c r="E99" t="s">
        <v>216</v>
      </c>
      <c r="F99" t="s">
        <v>216</v>
      </c>
      <c r="G99" t="s">
        <v>216</v>
      </c>
      <c r="H99" t="s">
        <v>216</v>
      </c>
      <c r="I99" t="s">
        <v>216</v>
      </c>
      <c r="J99" t="s">
        <v>216</v>
      </c>
      <c r="K99">
        <f t="shared" ref="K99:K130" si="27">IF(C99="Yes",5,0)</f>
        <v>5</v>
      </c>
      <c r="L99">
        <f t="shared" ref="L99:L130" si="28">IF(D99="Yes",5,0)</f>
        <v>0</v>
      </c>
      <c r="M99">
        <f t="shared" ref="M99:M130" si="29">IF(E99="Yes",5,0)</f>
        <v>5</v>
      </c>
      <c r="N99">
        <f t="shared" ref="N99:N130" si="30">IF(F99="Yes",5,0)</f>
        <v>5</v>
      </c>
      <c r="O99">
        <f t="shared" ref="O99:O130" si="31">IF(G99="Yes",5,0)</f>
        <v>5</v>
      </c>
      <c r="P99">
        <f t="shared" ref="P99:P130" si="32">IF(H99="Yes",5,0)</f>
        <v>5</v>
      </c>
      <c r="Q99">
        <f t="shared" ref="Q99:Q130" si="33">IF(I99="Yes",5,0)</f>
        <v>5</v>
      </c>
      <c r="R99">
        <f t="shared" ref="R99:R130" si="34">IF(J99="Yes",5,0)</f>
        <v>5</v>
      </c>
      <c r="S99" s="9">
        <f t="shared" si="26"/>
        <v>12.48</v>
      </c>
    </row>
    <row r="100" spans="1:20" x14ac:dyDescent="0.25">
      <c r="A100" t="s">
        <v>71</v>
      </c>
      <c r="B100" t="s">
        <v>757</v>
      </c>
      <c r="C100" t="s">
        <v>216</v>
      </c>
      <c r="D100" t="s">
        <v>216</v>
      </c>
      <c r="E100" t="s">
        <v>216</v>
      </c>
      <c r="F100" t="s">
        <v>278</v>
      </c>
      <c r="G100" t="s">
        <v>216</v>
      </c>
      <c r="H100" t="s">
        <v>216</v>
      </c>
      <c r="I100" t="s">
        <v>278</v>
      </c>
      <c r="J100" t="s">
        <v>216</v>
      </c>
      <c r="K100">
        <f t="shared" si="27"/>
        <v>5</v>
      </c>
      <c r="L100">
        <f t="shared" si="28"/>
        <v>5</v>
      </c>
      <c r="M100">
        <f t="shared" si="29"/>
        <v>5</v>
      </c>
      <c r="N100">
        <f t="shared" si="30"/>
        <v>0</v>
      </c>
      <c r="O100">
        <f t="shared" si="31"/>
        <v>5</v>
      </c>
      <c r="P100">
        <f t="shared" si="32"/>
        <v>5</v>
      </c>
      <c r="Q100">
        <f t="shared" si="33"/>
        <v>0</v>
      </c>
      <c r="R100">
        <f t="shared" si="34"/>
        <v>5</v>
      </c>
      <c r="S100" s="9">
        <f t="shared" si="26"/>
        <v>10.08</v>
      </c>
    </row>
    <row r="101" spans="1:20" x14ac:dyDescent="0.25">
      <c r="A101" t="s">
        <v>71</v>
      </c>
      <c r="B101" t="s">
        <v>758</v>
      </c>
      <c r="C101" t="s">
        <v>216</v>
      </c>
      <c r="D101" t="s">
        <v>216</v>
      </c>
      <c r="E101" t="s">
        <v>216</v>
      </c>
      <c r="F101" t="s">
        <v>278</v>
      </c>
      <c r="G101" t="s">
        <v>216</v>
      </c>
      <c r="H101" t="s">
        <v>216</v>
      </c>
      <c r="I101" t="s">
        <v>278</v>
      </c>
      <c r="J101" t="s">
        <v>216</v>
      </c>
      <c r="K101">
        <f t="shared" si="27"/>
        <v>5</v>
      </c>
      <c r="L101">
        <f t="shared" si="28"/>
        <v>5</v>
      </c>
      <c r="M101">
        <f t="shared" si="29"/>
        <v>5</v>
      </c>
      <c r="N101">
        <f t="shared" si="30"/>
        <v>0</v>
      </c>
      <c r="O101">
        <f t="shared" si="31"/>
        <v>5</v>
      </c>
      <c r="P101">
        <f t="shared" si="32"/>
        <v>5</v>
      </c>
      <c r="Q101">
        <f t="shared" si="33"/>
        <v>0</v>
      </c>
      <c r="R101">
        <f t="shared" si="34"/>
        <v>5</v>
      </c>
      <c r="S101" s="9">
        <f>ROUND(((K101/5)*(10/100)*24)+((L101/5)*(4/100)*24)+((M101/5)*(4/100)*24)+((N101/5)*(4/100)*24)+((O101/5)*(10/100)*24)+((P101/5)*(4/100)*24)+((Q101/5)*(10/100)*24)+((R101/5)*(10/100)*24),2)</f>
        <v>10.08</v>
      </c>
    </row>
    <row r="102" spans="1:20" x14ac:dyDescent="0.25">
      <c r="A102" s="67" t="s">
        <v>72</v>
      </c>
      <c r="B102" s="67" t="s">
        <v>759</v>
      </c>
      <c r="C102" t="s">
        <v>215</v>
      </c>
      <c r="D102" t="s">
        <v>215</v>
      </c>
      <c r="E102" t="s">
        <v>216</v>
      </c>
      <c r="F102" t="s">
        <v>216</v>
      </c>
      <c r="G102" t="s">
        <v>216</v>
      </c>
      <c r="H102" t="s">
        <v>216</v>
      </c>
      <c r="I102" t="s">
        <v>216</v>
      </c>
      <c r="J102" t="s">
        <v>216</v>
      </c>
      <c r="K102">
        <f t="shared" si="27"/>
        <v>0</v>
      </c>
      <c r="L102">
        <f t="shared" si="28"/>
        <v>0</v>
      </c>
      <c r="M102">
        <f t="shared" si="29"/>
        <v>5</v>
      </c>
      <c r="N102">
        <f t="shared" si="30"/>
        <v>5</v>
      </c>
      <c r="O102">
        <f t="shared" si="31"/>
        <v>5</v>
      </c>
      <c r="P102">
        <f t="shared" si="32"/>
        <v>5</v>
      </c>
      <c r="Q102">
        <f t="shared" si="33"/>
        <v>5</v>
      </c>
      <c r="R102">
        <f t="shared" si="34"/>
        <v>5</v>
      </c>
      <c r="S102" s="9">
        <f>ROUND(((K102/5)*(10/100)*21)+((L102/5)*(4/100)*21)+((M102/5)*(4/100)*21)+((N102/5)*(4/100)*21)+((O102/5)*(10/100)*21)+((P102/5)*(4/100)*21)+((Q102/5)*(10/100)*21)+((R102/5)*(10/100)*21),2)</f>
        <v>8.82</v>
      </c>
    </row>
    <row r="103" spans="1:20" x14ac:dyDescent="0.25">
      <c r="A103" t="s">
        <v>72</v>
      </c>
      <c r="B103" t="s">
        <v>760</v>
      </c>
      <c r="C103" t="s">
        <v>215</v>
      </c>
      <c r="D103" t="s">
        <v>216</v>
      </c>
      <c r="E103" t="s">
        <v>216</v>
      </c>
      <c r="F103" t="s">
        <v>216</v>
      </c>
      <c r="G103" t="s">
        <v>216</v>
      </c>
      <c r="H103" t="s">
        <v>216</v>
      </c>
      <c r="I103" t="s">
        <v>216</v>
      </c>
      <c r="J103" t="s">
        <v>215</v>
      </c>
      <c r="K103">
        <f t="shared" si="27"/>
        <v>0</v>
      </c>
      <c r="L103">
        <f t="shared" si="28"/>
        <v>5</v>
      </c>
      <c r="M103">
        <f t="shared" si="29"/>
        <v>5</v>
      </c>
      <c r="N103">
        <f t="shared" si="30"/>
        <v>5</v>
      </c>
      <c r="O103">
        <f t="shared" si="31"/>
        <v>5</v>
      </c>
      <c r="P103">
        <f t="shared" si="32"/>
        <v>5</v>
      </c>
      <c r="Q103">
        <f t="shared" si="33"/>
        <v>5</v>
      </c>
      <c r="R103">
        <f t="shared" si="34"/>
        <v>0</v>
      </c>
      <c r="S103" s="9">
        <f t="shared" ref="S103:S166" si="35">ROUND(((K103/5)*(10/100)*21)+((L103/5)*(4/100)*21)+((M103/5)*(4/100)*21)+((N103/5)*(4/100)*21)+((O103/5)*(10/100)*21)+((P103/5)*(4/100)*21)+((Q103/5)*(10/100)*21)+((R103/5)*(10/100)*21),2)</f>
        <v>7.56</v>
      </c>
    </row>
    <row r="104" spans="1:20" x14ac:dyDescent="0.25">
      <c r="A104" t="s">
        <v>72</v>
      </c>
      <c r="B104" t="s">
        <v>761</v>
      </c>
      <c r="C104" t="s">
        <v>215</v>
      </c>
      <c r="D104" t="s">
        <v>216</v>
      </c>
      <c r="E104" t="s">
        <v>216</v>
      </c>
      <c r="F104" t="s">
        <v>216</v>
      </c>
      <c r="G104" t="s">
        <v>216</v>
      </c>
      <c r="H104" t="s">
        <v>216</v>
      </c>
      <c r="I104" t="s">
        <v>216</v>
      </c>
      <c r="J104" t="s">
        <v>215</v>
      </c>
      <c r="K104">
        <f t="shared" si="27"/>
        <v>0</v>
      </c>
      <c r="L104">
        <f t="shared" si="28"/>
        <v>5</v>
      </c>
      <c r="M104">
        <f t="shared" si="29"/>
        <v>5</v>
      </c>
      <c r="N104">
        <f t="shared" si="30"/>
        <v>5</v>
      </c>
      <c r="O104">
        <f t="shared" si="31"/>
        <v>5</v>
      </c>
      <c r="P104">
        <f t="shared" si="32"/>
        <v>5</v>
      </c>
      <c r="Q104">
        <f t="shared" si="33"/>
        <v>5</v>
      </c>
      <c r="R104">
        <f t="shared" si="34"/>
        <v>0</v>
      </c>
      <c r="S104" s="9">
        <f t="shared" si="35"/>
        <v>7.56</v>
      </c>
    </row>
    <row r="105" spans="1:20" x14ac:dyDescent="0.25">
      <c r="A105" t="s">
        <v>72</v>
      </c>
      <c r="B105" s="59" t="s">
        <v>762</v>
      </c>
      <c r="C105" t="s">
        <v>278</v>
      </c>
      <c r="D105" t="s">
        <v>215</v>
      </c>
      <c r="E105" s="59" t="s">
        <v>630</v>
      </c>
      <c r="F105" s="59" t="s">
        <v>630</v>
      </c>
      <c r="G105" t="s">
        <v>278</v>
      </c>
      <c r="H105" s="59" t="s">
        <v>630</v>
      </c>
      <c r="I105" s="59" t="s">
        <v>630</v>
      </c>
      <c r="J105" t="s">
        <v>215</v>
      </c>
      <c r="K105">
        <f t="shared" si="27"/>
        <v>0</v>
      </c>
      <c r="L105">
        <f t="shared" si="28"/>
        <v>0</v>
      </c>
      <c r="M105">
        <f t="shared" si="29"/>
        <v>5</v>
      </c>
      <c r="N105">
        <f t="shared" si="30"/>
        <v>5</v>
      </c>
      <c r="O105">
        <f t="shared" si="31"/>
        <v>0</v>
      </c>
      <c r="P105">
        <f t="shared" si="32"/>
        <v>5</v>
      </c>
      <c r="Q105">
        <f t="shared" si="33"/>
        <v>5</v>
      </c>
      <c r="R105">
        <f t="shared" si="34"/>
        <v>0</v>
      </c>
      <c r="S105" s="9">
        <f t="shared" si="35"/>
        <v>4.62</v>
      </c>
      <c r="T105" s="59" t="s">
        <v>633</v>
      </c>
    </row>
    <row r="106" spans="1:20" x14ac:dyDescent="0.25">
      <c r="A106" t="s">
        <v>72</v>
      </c>
      <c r="B106" t="s">
        <v>763</v>
      </c>
      <c r="C106" t="s">
        <v>216</v>
      </c>
      <c r="D106" t="s">
        <v>216</v>
      </c>
      <c r="E106" t="s">
        <v>216</v>
      </c>
      <c r="F106" t="s">
        <v>216</v>
      </c>
      <c r="G106" t="s">
        <v>216</v>
      </c>
      <c r="H106" t="s">
        <v>216</v>
      </c>
      <c r="I106" t="s">
        <v>216</v>
      </c>
      <c r="J106" t="s">
        <v>216</v>
      </c>
      <c r="K106">
        <f t="shared" si="27"/>
        <v>5</v>
      </c>
      <c r="L106">
        <f t="shared" si="28"/>
        <v>5</v>
      </c>
      <c r="M106">
        <f t="shared" si="29"/>
        <v>5</v>
      </c>
      <c r="N106">
        <f t="shared" si="30"/>
        <v>5</v>
      </c>
      <c r="O106">
        <f t="shared" si="31"/>
        <v>5</v>
      </c>
      <c r="P106">
        <f t="shared" si="32"/>
        <v>5</v>
      </c>
      <c r="Q106">
        <f t="shared" si="33"/>
        <v>5</v>
      </c>
      <c r="R106">
        <f t="shared" si="34"/>
        <v>5</v>
      </c>
      <c r="S106" s="9">
        <f t="shared" si="35"/>
        <v>11.76</v>
      </c>
    </row>
    <row r="107" spans="1:20" x14ac:dyDescent="0.25">
      <c r="A107" t="s">
        <v>72</v>
      </c>
      <c r="B107" t="s">
        <v>764</v>
      </c>
      <c r="C107" t="s">
        <v>216</v>
      </c>
      <c r="D107" t="s">
        <v>215</v>
      </c>
      <c r="E107" t="s">
        <v>216</v>
      </c>
      <c r="F107" t="s">
        <v>215</v>
      </c>
      <c r="G107" t="s">
        <v>216</v>
      </c>
      <c r="H107" t="s">
        <v>215</v>
      </c>
      <c r="I107" t="s">
        <v>215</v>
      </c>
      <c r="J107" t="s">
        <v>215</v>
      </c>
      <c r="K107">
        <f t="shared" si="27"/>
        <v>5</v>
      </c>
      <c r="L107">
        <f t="shared" si="28"/>
        <v>0</v>
      </c>
      <c r="M107">
        <f t="shared" si="29"/>
        <v>5</v>
      </c>
      <c r="N107">
        <f t="shared" si="30"/>
        <v>0</v>
      </c>
      <c r="O107">
        <f t="shared" si="31"/>
        <v>5</v>
      </c>
      <c r="P107">
        <f t="shared" si="32"/>
        <v>0</v>
      </c>
      <c r="Q107">
        <f t="shared" si="33"/>
        <v>0</v>
      </c>
      <c r="R107">
        <f t="shared" si="34"/>
        <v>0</v>
      </c>
      <c r="S107" s="9">
        <f t="shared" si="35"/>
        <v>5.04</v>
      </c>
    </row>
    <row r="108" spans="1:20" x14ac:dyDescent="0.25">
      <c r="A108" t="s">
        <v>72</v>
      </c>
      <c r="B108" t="s">
        <v>765</v>
      </c>
      <c r="C108" t="s">
        <v>278</v>
      </c>
      <c r="D108" t="s">
        <v>215</v>
      </c>
      <c r="E108" t="s">
        <v>278</v>
      </c>
      <c r="F108" t="s">
        <v>278</v>
      </c>
      <c r="G108" t="s">
        <v>278</v>
      </c>
      <c r="H108" t="s">
        <v>278</v>
      </c>
      <c r="I108" t="s">
        <v>278</v>
      </c>
      <c r="J108" t="s">
        <v>215</v>
      </c>
      <c r="K108">
        <f t="shared" si="27"/>
        <v>0</v>
      </c>
      <c r="L108">
        <f t="shared" si="28"/>
        <v>0</v>
      </c>
      <c r="M108">
        <f t="shared" si="29"/>
        <v>0</v>
      </c>
      <c r="N108">
        <f t="shared" si="30"/>
        <v>0</v>
      </c>
      <c r="O108">
        <f t="shared" si="31"/>
        <v>0</v>
      </c>
      <c r="P108">
        <f t="shared" si="32"/>
        <v>0</v>
      </c>
      <c r="Q108">
        <f t="shared" si="33"/>
        <v>0</v>
      </c>
      <c r="R108">
        <f t="shared" si="34"/>
        <v>0</v>
      </c>
      <c r="S108" s="9">
        <f t="shared" si="35"/>
        <v>0</v>
      </c>
    </row>
    <row r="109" spans="1:20" x14ac:dyDescent="0.25">
      <c r="A109" t="s">
        <v>72</v>
      </c>
      <c r="B109" s="59" t="s">
        <v>766</v>
      </c>
      <c r="C109" s="59" t="s">
        <v>630</v>
      </c>
      <c r="D109" t="s">
        <v>216</v>
      </c>
      <c r="E109" t="s">
        <v>216</v>
      </c>
      <c r="F109" t="s">
        <v>216</v>
      </c>
      <c r="G109" t="s">
        <v>216</v>
      </c>
      <c r="H109" t="s">
        <v>216</v>
      </c>
      <c r="I109" t="s">
        <v>216</v>
      </c>
      <c r="J109" t="s">
        <v>215</v>
      </c>
      <c r="K109">
        <f t="shared" si="27"/>
        <v>5</v>
      </c>
      <c r="L109">
        <f t="shared" si="28"/>
        <v>5</v>
      </c>
      <c r="M109">
        <f t="shared" si="29"/>
        <v>5</v>
      </c>
      <c r="N109">
        <f t="shared" si="30"/>
        <v>5</v>
      </c>
      <c r="O109">
        <f t="shared" si="31"/>
        <v>5</v>
      </c>
      <c r="P109">
        <f t="shared" si="32"/>
        <v>5</v>
      </c>
      <c r="Q109">
        <f t="shared" si="33"/>
        <v>5</v>
      </c>
      <c r="R109">
        <f t="shared" si="34"/>
        <v>0</v>
      </c>
      <c r="S109" s="9">
        <f t="shared" si="35"/>
        <v>9.66</v>
      </c>
      <c r="T109" s="59" t="s">
        <v>636</v>
      </c>
    </row>
    <row r="110" spans="1:20" x14ac:dyDescent="0.25">
      <c r="A110" t="s">
        <v>72</v>
      </c>
      <c r="B110" t="s">
        <v>767</v>
      </c>
      <c r="C110" t="s">
        <v>215</v>
      </c>
      <c r="D110" t="s">
        <v>216</v>
      </c>
      <c r="E110" t="s">
        <v>278</v>
      </c>
      <c r="F110" t="s">
        <v>278</v>
      </c>
      <c r="G110" t="s">
        <v>278</v>
      </c>
      <c r="H110" t="s">
        <v>278</v>
      </c>
      <c r="I110" t="s">
        <v>278</v>
      </c>
      <c r="J110" t="s">
        <v>215</v>
      </c>
      <c r="K110">
        <f t="shared" si="27"/>
        <v>0</v>
      </c>
      <c r="L110">
        <f t="shared" si="28"/>
        <v>5</v>
      </c>
      <c r="M110">
        <f t="shared" si="29"/>
        <v>0</v>
      </c>
      <c r="N110">
        <f t="shared" si="30"/>
        <v>0</v>
      </c>
      <c r="O110">
        <f t="shared" si="31"/>
        <v>0</v>
      </c>
      <c r="P110">
        <f t="shared" si="32"/>
        <v>0</v>
      </c>
      <c r="Q110">
        <f t="shared" si="33"/>
        <v>0</v>
      </c>
      <c r="R110">
        <f t="shared" si="34"/>
        <v>0</v>
      </c>
      <c r="S110" s="9">
        <f t="shared" si="35"/>
        <v>0.84</v>
      </c>
    </row>
    <row r="111" spans="1:20" x14ac:dyDescent="0.25">
      <c r="A111" t="s">
        <v>72</v>
      </c>
      <c r="B111" t="s">
        <v>768</v>
      </c>
      <c r="C111" t="s">
        <v>216</v>
      </c>
      <c r="D111" t="s">
        <v>216</v>
      </c>
      <c r="E111" t="s">
        <v>216</v>
      </c>
      <c r="F111" t="s">
        <v>216</v>
      </c>
      <c r="G111" t="s">
        <v>216</v>
      </c>
      <c r="H111" t="s">
        <v>216</v>
      </c>
      <c r="I111" t="s">
        <v>216</v>
      </c>
      <c r="J111" t="s">
        <v>215</v>
      </c>
      <c r="K111">
        <f t="shared" si="27"/>
        <v>5</v>
      </c>
      <c r="L111">
        <f t="shared" si="28"/>
        <v>5</v>
      </c>
      <c r="M111">
        <f t="shared" si="29"/>
        <v>5</v>
      </c>
      <c r="N111">
        <f t="shared" si="30"/>
        <v>5</v>
      </c>
      <c r="O111">
        <f t="shared" si="31"/>
        <v>5</v>
      </c>
      <c r="P111">
        <f t="shared" si="32"/>
        <v>5</v>
      </c>
      <c r="Q111">
        <f t="shared" si="33"/>
        <v>5</v>
      </c>
      <c r="R111">
        <f t="shared" si="34"/>
        <v>0</v>
      </c>
      <c r="S111" s="9">
        <f t="shared" si="35"/>
        <v>9.66</v>
      </c>
    </row>
    <row r="112" spans="1:20" x14ac:dyDescent="0.25">
      <c r="A112" t="s">
        <v>72</v>
      </c>
      <c r="B112" t="s">
        <v>769</v>
      </c>
      <c r="C112" t="s">
        <v>216</v>
      </c>
      <c r="D112" t="s">
        <v>216</v>
      </c>
      <c r="E112" t="s">
        <v>216</v>
      </c>
      <c r="F112" t="s">
        <v>216</v>
      </c>
      <c r="G112" t="s">
        <v>216</v>
      </c>
      <c r="H112" t="s">
        <v>216</v>
      </c>
      <c r="I112" t="s">
        <v>278</v>
      </c>
      <c r="J112" t="s">
        <v>215</v>
      </c>
      <c r="K112">
        <f t="shared" si="27"/>
        <v>5</v>
      </c>
      <c r="L112">
        <f t="shared" si="28"/>
        <v>5</v>
      </c>
      <c r="M112">
        <f t="shared" si="29"/>
        <v>5</v>
      </c>
      <c r="N112">
        <f t="shared" si="30"/>
        <v>5</v>
      </c>
      <c r="O112">
        <f t="shared" si="31"/>
        <v>5</v>
      </c>
      <c r="P112">
        <f t="shared" si="32"/>
        <v>5</v>
      </c>
      <c r="Q112">
        <f t="shared" si="33"/>
        <v>0</v>
      </c>
      <c r="R112">
        <f t="shared" si="34"/>
        <v>0</v>
      </c>
      <c r="S112" s="9">
        <f t="shared" si="35"/>
        <v>7.56</v>
      </c>
    </row>
    <row r="113" spans="1:20" x14ac:dyDescent="0.25">
      <c r="A113" t="s">
        <v>72</v>
      </c>
      <c r="B113" s="59" t="s">
        <v>770</v>
      </c>
      <c r="C113" t="s">
        <v>216</v>
      </c>
      <c r="D113" t="s">
        <v>215</v>
      </c>
      <c r="E113" s="59" t="s">
        <v>630</v>
      </c>
      <c r="F113" s="59" t="s">
        <v>630</v>
      </c>
      <c r="G113" s="59" t="s">
        <v>630</v>
      </c>
      <c r="H113" s="59" t="s">
        <v>630</v>
      </c>
      <c r="I113" s="59" t="s">
        <v>630</v>
      </c>
      <c r="J113" t="s">
        <v>215</v>
      </c>
      <c r="K113">
        <f t="shared" si="27"/>
        <v>5</v>
      </c>
      <c r="L113">
        <f t="shared" si="28"/>
        <v>0</v>
      </c>
      <c r="M113">
        <f t="shared" si="29"/>
        <v>5</v>
      </c>
      <c r="N113">
        <f t="shared" si="30"/>
        <v>5</v>
      </c>
      <c r="O113">
        <f t="shared" si="31"/>
        <v>5</v>
      </c>
      <c r="P113">
        <f t="shared" si="32"/>
        <v>5</v>
      </c>
      <c r="Q113">
        <f t="shared" si="33"/>
        <v>5</v>
      </c>
      <c r="R113">
        <f t="shared" si="34"/>
        <v>0</v>
      </c>
      <c r="S113" s="9">
        <f t="shared" si="35"/>
        <v>8.82</v>
      </c>
      <c r="T113" s="59" t="s">
        <v>632</v>
      </c>
    </row>
    <row r="114" spans="1:20" x14ac:dyDescent="0.25">
      <c r="A114" t="s">
        <v>72</v>
      </c>
      <c r="B114" s="59" t="s">
        <v>771</v>
      </c>
      <c r="C114" t="s">
        <v>278</v>
      </c>
      <c r="D114" t="s">
        <v>215</v>
      </c>
      <c r="E114" t="s">
        <v>278</v>
      </c>
      <c r="F114" t="s">
        <v>278</v>
      </c>
      <c r="G114" t="s">
        <v>278</v>
      </c>
      <c r="H114" t="s">
        <v>278</v>
      </c>
      <c r="I114" s="59" t="s">
        <v>630</v>
      </c>
      <c r="J114" t="s">
        <v>215</v>
      </c>
      <c r="K114">
        <f t="shared" si="27"/>
        <v>0</v>
      </c>
      <c r="L114">
        <f t="shared" si="28"/>
        <v>0</v>
      </c>
      <c r="M114">
        <f t="shared" si="29"/>
        <v>0</v>
      </c>
      <c r="N114">
        <f t="shared" si="30"/>
        <v>0</v>
      </c>
      <c r="O114">
        <f t="shared" si="31"/>
        <v>0</v>
      </c>
      <c r="P114">
        <f t="shared" si="32"/>
        <v>0</v>
      </c>
      <c r="Q114">
        <f t="shared" si="33"/>
        <v>5</v>
      </c>
      <c r="R114">
        <f t="shared" si="34"/>
        <v>0</v>
      </c>
      <c r="S114" s="9">
        <f t="shared" si="35"/>
        <v>2.1</v>
      </c>
      <c r="T114" s="59" t="s">
        <v>637</v>
      </c>
    </row>
    <row r="115" spans="1:20" x14ac:dyDescent="0.25">
      <c r="A115" t="s">
        <v>72</v>
      </c>
      <c r="B115" t="s">
        <v>772</v>
      </c>
      <c r="C115" t="s">
        <v>215</v>
      </c>
      <c r="D115" t="s">
        <v>215</v>
      </c>
      <c r="E115" t="s">
        <v>215</v>
      </c>
      <c r="F115" t="s">
        <v>215</v>
      </c>
      <c r="G115" t="s">
        <v>215</v>
      </c>
      <c r="H115" t="s">
        <v>215</v>
      </c>
      <c r="I115" t="s">
        <v>215</v>
      </c>
      <c r="J115" t="s">
        <v>215</v>
      </c>
      <c r="K115">
        <f t="shared" si="27"/>
        <v>0</v>
      </c>
      <c r="L115">
        <f t="shared" si="28"/>
        <v>0</v>
      </c>
      <c r="M115">
        <f t="shared" si="29"/>
        <v>0</v>
      </c>
      <c r="N115">
        <f t="shared" si="30"/>
        <v>0</v>
      </c>
      <c r="O115">
        <f t="shared" si="31"/>
        <v>0</v>
      </c>
      <c r="P115">
        <f t="shared" si="32"/>
        <v>0</v>
      </c>
      <c r="Q115">
        <f t="shared" si="33"/>
        <v>0</v>
      </c>
      <c r="R115">
        <f t="shared" si="34"/>
        <v>0</v>
      </c>
      <c r="S115" s="9">
        <f t="shared" si="35"/>
        <v>0</v>
      </c>
    </row>
    <row r="116" spans="1:20" x14ac:dyDescent="0.25">
      <c r="A116" t="s">
        <v>72</v>
      </c>
      <c r="B116" t="s">
        <v>773</v>
      </c>
      <c r="C116" t="s">
        <v>278</v>
      </c>
      <c r="D116" t="s">
        <v>215</v>
      </c>
      <c r="E116" t="s">
        <v>278</v>
      </c>
      <c r="F116" t="s">
        <v>278</v>
      </c>
      <c r="G116" t="s">
        <v>215</v>
      </c>
      <c r="H116" t="s">
        <v>278</v>
      </c>
      <c r="I116" t="s">
        <v>278</v>
      </c>
      <c r="J116" t="s">
        <v>215</v>
      </c>
      <c r="K116">
        <f t="shared" si="27"/>
        <v>0</v>
      </c>
      <c r="L116">
        <f t="shared" si="28"/>
        <v>0</v>
      </c>
      <c r="M116">
        <f t="shared" si="29"/>
        <v>0</v>
      </c>
      <c r="N116">
        <f t="shared" si="30"/>
        <v>0</v>
      </c>
      <c r="O116">
        <f t="shared" si="31"/>
        <v>0</v>
      </c>
      <c r="P116">
        <f t="shared" si="32"/>
        <v>0</v>
      </c>
      <c r="Q116">
        <f t="shared" si="33"/>
        <v>0</v>
      </c>
      <c r="R116">
        <f t="shared" si="34"/>
        <v>0</v>
      </c>
      <c r="S116" s="9">
        <f t="shared" si="35"/>
        <v>0</v>
      </c>
    </row>
    <row r="117" spans="1:20" x14ac:dyDescent="0.25">
      <c r="A117" t="s">
        <v>72</v>
      </c>
      <c r="B117" t="s">
        <v>774</v>
      </c>
      <c r="C117" t="s">
        <v>215</v>
      </c>
      <c r="D117" t="s">
        <v>216</v>
      </c>
      <c r="E117" t="s">
        <v>215</v>
      </c>
      <c r="F117" t="s">
        <v>215</v>
      </c>
      <c r="G117" t="s">
        <v>216</v>
      </c>
      <c r="H117" t="s">
        <v>215</v>
      </c>
      <c r="I117" t="s">
        <v>215</v>
      </c>
      <c r="J117" t="s">
        <v>215</v>
      </c>
      <c r="K117">
        <f t="shared" si="27"/>
        <v>0</v>
      </c>
      <c r="L117">
        <f t="shared" si="28"/>
        <v>5</v>
      </c>
      <c r="M117">
        <f t="shared" si="29"/>
        <v>0</v>
      </c>
      <c r="N117">
        <f t="shared" si="30"/>
        <v>0</v>
      </c>
      <c r="O117">
        <f t="shared" si="31"/>
        <v>5</v>
      </c>
      <c r="P117">
        <f t="shared" si="32"/>
        <v>0</v>
      </c>
      <c r="Q117">
        <f t="shared" si="33"/>
        <v>0</v>
      </c>
      <c r="R117">
        <f t="shared" si="34"/>
        <v>0</v>
      </c>
      <c r="S117" s="9">
        <f t="shared" si="35"/>
        <v>2.94</v>
      </c>
    </row>
    <row r="118" spans="1:20" x14ac:dyDescent="0.25">
      <c r="A118" t="s">
        <v>72</v>
      </c>
      <c r="B118" t="s">
        <v>775</v>
      </c>
      <c r="C118" t="s">
        <v>216</v>
      </c>
      <c r="D118" t="s">
        <v>216</v>
      </c>
      <c r="E118" t="s">
        <v>216</v>
      </c>
      <c r="F118" t="s">
        <v>216</v>
      </c>
      <c r="G118" t="s">
        <v>216</v>
      </c>
      <c r="H118" t="s">
        <v>216</v>
      </c>
      <c r="I118" t="s">
        <v>215</v>
      </c>
      <c r="J118" t="s">
        <v>216</v>
      </c>
      <c r="K118">
        <f t="shared" si="27"/>
        <v>5</v>
      </c>
      <c r="L118">
        <f t="shared" si="28"/>
        <v>5</v>
      </c>
      <c r="M118">
        <f t="shared" si="29"/>
        <v>5</v>
      </c>
      <c r="N118">
        <f t="shared" si="30"/>
        <v>5</v>
      </c>
      <c r="O118">
        <f t="shared" si="31"/>
        <v>5</v>
      </c>
      <c r="P118">
        <f t="shared" si="32"/>
        <v>5</v>
      </c>
      <c r="Q118">
        <f t="shared" si="33"/>
        <v>0</v>
      </c>
      <c r="R118">
        <f t="shared" si="34"/>
        <v>5</v>
      </c>
      <c r="S118" s="9">
        <f t="shared" si="35"/>
        <v>9.66</v>
      </c>
    </row>
    <row r="119" spans="1:20" x14ac:dyDescent="0.25">
      <c r="A119" t="s">
        <v>72</v>
      </c>
      <c r="B119" t="s">
        <v>776</v>
      </c>
      <c r="C119" t="s">
        <v>216</v>
      </c>
      <c r="D119" t="s">
        <v>216</v>
      </c>
      <c r="E119" t="s">
        <v>216</v>
      </c>
      <c r="F119" t="s">
        <v>216</v>
      </c>
      <c r="G119" t="s">
        <v>216</v>
      </c>
      <c r="H119" t="s">
        <v>216</v>
      </c>
      <c r="I119" t="s">
        <v>216</v>
      </c>
      <c r="J119" t="s">
        <v>216</v>
      </c>
      <c r="K119">
        <f t="shared" si="27"/>
        <v>5</v>
      </c>
      <c r="L119">
        <f t="shared" si="28"/>
        <v>5</v>
      </c>
      <c r="M119">
        <f t="shared" si="29"/>
        <v>5</v>
      </c>
      <c r="N119">
        <f t="shared" si="30"/>
        <v>5</v>
      </c>
      <c r="O119">
        <f t="shared" si="31"/>
        <v>5</v>
      </c>
      <c r="P119">
        <f t="shared" si="32"/>
        <v>5</v>
      </c>
      <c r="Q119">
        <f t="shared" si="33"/>
        <v>5</v>
      </c>
      <c r="R119">
        <f t="shared" si="34"/>
        <v>5</v>
      </c>
      <c r="S119" s="9">
        <f t="shared" si="35"/>
        <v>11.76</v>
      </c>
    </row>
    <row r="120" spans="1:20" x14ac:dyDescent="0.25">
      <c r="A120" t="s">
        <v>72</v>
      </c>
      <c r="B120" t="s">
        <v>777</v>
      </c>
      <c r="C120" t="s">
        <v>278</v>
      </c>
      <c r="D120" t="s">
        <v>216</v>
      </c>
      <c r="E120" t="s">
        <v>216</v>
      </c>
      <c r="F120" t="s">
        <v>216</v>
      </c>
      <c r="G120" t="s">
        <v>216</v>
      </c>
      <c r="H120" t="s">
        <v>216</v>
      </c>
      <c r="I120" t="s">
        <v>215</v>
      </c>
      <c r="J120" t="s">
        <v>216</v>
      </c>
      <c r="K120">
        <f t="shared" si="27"/>
        <v>0</v>
      </c>
      <c r="L120">
        <f t="shared" si="28"/>
        <v>5</v>
      </c>
      <c r="M120">
        <f t="shared" si="29"/>
        <v>5</v>
      </c>
      <c r="N120">
        <f t="shared" si="30"/>
        <v>5</v>
      </c>
      <c r="O120">
        <f t="shared" si="31"/>
        <v>5</v>
      </c>
      <c r="P120">
        <f t="shared" si="32"/>
        <v>5</v>
      </c>
      <c r="Q120">
        <f t="shared" si="33"/>
        <v>0</v>
      </c>
      <c r="R120">
        <f t="shared" si="34"/>
        <v>5</v>
      </c>
      <c r="S120" s="9">
        <f t="shared" si="35"/>
        <v>7.56</v>
      </c>
    </row>
    <row r="121" spans="1:20" x14ac:dyDescent="0.25">
      <c r="A121" t="s">
        <v>72</v>
      </c>
      <c r="B121" t="s">
        <v>778</v>
      </c>
      <c r="C121" t="s">
        <v>216</v>
      </c>
      <c r="D121" t="s">
        <v>215</v>
      </c>
      <c r="E121" t="s">
        <v>278</v>
      </c>
      <c r="F121" t="s">
        <v>278</v>
      </c>
      <c r="G121" t="s">
        <v>216</v>
      </c>
      <c r="H121" t="s">
        <v>215</v>
      </c>
      <c r="I121" t="s">
        <v>215</v>
      </c>
      <c r="J121" t="s">
        <v>215</v>
      </c>
      <c r="K121">
        <f t="shared" si="27"/>
        <v>5</v>
      </c>
      <c r="L121">
        <f t="shared" si="28"/>
        <v>0</v>
      </c>
      <c r="M121">
        <f t="shared" si="29"/>
        <v>0</v>
      </c>
      <c r="N121">
        <f t="shared" si="30"/>
        <v>0</v>
      </c>
      <c r="O121">
        <f t="shared" si="31"/>
        <v>5</v>
      </c>
      <c r="P121">
        <f t="shared" si="32"/>
        <v>0</v>
      </c>
      <c r="Q121">
        <f t="shared" si="33"/>
        <v>0</v>
      </c>
      <c r="R121">
        <f t="shared" si="34"/>
        <v>0</v>
      </c>
      <c r="S121" s="9">
        <f t="shared" si="35"/>
        <v>4.2</v>
      </c>
    </row>
    <row r="122" spans="1:20" x14ac:dyDescent="0.25">
      <c r="A122" t="s">
        <v>72</v>
      </c>
      <c r="B122" t="s">
        <v>779</v>
      </c>
      <c r="C122" t="s">
        <v>215</v>
      </c>
      <c r="D122" t="s">
        <v>216</v>
      </c>
      <c r="E122" t="s">
        <v>216</v>
      </c>
      <c r="F122" t="s">
        <v>216</v>
      </c>
      <c r="G122" t="s">
        <v>216</v>
      </c>
      <c r="H122" t="s">
        <v>216</v>
      </c>
      <c r="I122" t="s">
        <v>216</v>
      </c>
      <c r="J122" t="s">
        <v>215</v>
      </c>
      <c r="K122">
        <f t="shared" si="27"/>
        <v>0</v>
      </c>
      <c r="L122">
        <f t="shared" si="28"/>
        <v>5</v>
      </c>
      <c r="M122">
        <f t="shared" si="29"/>
        <v>5</v>
      </c>
      <c r="N122">
        <f t="shared" si="30"/>
        <v>5</v>
      </c>
      <c r="O122">
        <f t="shared" si="31"/>
        <v>5</v>
      </c>
      <c r="P122">
        <f t="shared" si="32"/>
        <v>5</v>
      </c>
      <c r="Q122">
        <f t="shared" si="33"/>
        <v>5</v>
      </c>
      <c r="R122">
        <f t="shared" si="34"/>
        <v>0</v>
      </c>
      <c r="S122" s="9">
        <f t="shared" si="35"/>
        <v>7.56</v>
      </c>
    </row>
    <row r="123" spans="1:20" x14ac:dyDescent="0.25">
      <c r="A123" t="s">
        <v>72</v>
      </c>
      <c r="B123" t="s">
        <v>780</v>
      </c>
      <c r="C123" t="s">
        <v>216</v>
      </c>
      <c r="D123" t="s">
        <v>215</v>
      </c>
      <c r="E123" t="s">
        <v>216</v>
      </c>
      <c r="F123" t="s">
        <v>278</v>
      </c>
      <c r="G123" t="s">
        <v>278</v>
      </c>
      <c r="H123" t="s">
        <v>216</v>
      </c>
      <c r="I123" t="s">
        <v>278</v>
      </c>
      <c r="J123" t="s">
        <v>215</v>
      </c>
      <c r="K123">
        <f t="shared" si="27"/>
        <v>5</v>
      </c>
      <c r="L123">
        <f t="shared" si="28"/>
        <v>0</v>
      </c>
      <c r="M123">
        <f t="shared" si="29"/>
        <v>5</v>
      </c>
      <c r="N123">
        <f t="shared" si="30"/>
        <v>0</v>
      </c>
      <c r="O123">
        <f t="shared" si="31"/>
        <v>0</v>
      </c>
      <c r="P123">
        <f t="shared" si="32"/>
        <v>5</v>
      </c>
      <c r="Q123">
        <f t="shared" si="33"/>
        <v>0</v>
      </c>
      <c r="R123">
        <f t="shared" si="34"/>
        <v>0</v>
      </c>
      <c r="S123" s="9">
        <f t="shared" si="35"/>
        <v>3.78</v>
      </c>
    </row>
    <row r="124" spans="1:20" x14ac:dyDescent="0.25">
      <c r="A124" t="s">
        <v>72</v>
      </c>
      <c r="B124" s="59" t="s">
        <v>781</v>
      </c>
      <c r="C124" s="59" t="s">
        <v>630</v>
      </c>
      <c r="D124" t="s">
        <v>215</v>
      </c>
      <c r="E124" s="59" t="s">
        <v>630</v>
      </c>
      <c r="F124" s="59" t="s">
        <v>630</v>
      </c>
      <c r="G124" s="59" t="s">
        <v>630</v>
      </c>
      <c r="H124" s="59" t="s">
        <v>630</v>
      </c>
      <c r="I124" s="59" t="s">
        <v>630</v>
      </c>
      <c r="J124" t="s">
        <v>215</v>
      </c>
      <c r="K124">
        <f t="shared" si="27"/>
        <v>5</v>
      </c>
      <c r="L124">
        <f t="shared" si="28"/>
        <v>0</v>
      </c>
      <c r="M124">
        <f t="shared" si="29"/>
        <v>5</v>
      </c>
      <c r="N124">
        <f t="shared" si="30"/>
        <v>5</v>
      </c>
      <c r="O124">
        <f t="shared" si="31"/>
        <v>5</v>
      </c>
      <c r="P124">
        <f t="shared" si="32"/>
        <v>5</v>
      </c>
      <c r="Q124">
        <f t="shared" si="33"/>
        <v>5</v>
      </c>
      <c r="R124">
        <f t="shared" si="34"/>
        <v>0</v>
      </c>
      <c r="S124" s="9">
        <f t="shared" si="35"/>
        <v>8.82</v>
      </c>
      <c r="T124" s="59" t="s">
        <v>635</v>
      </c>
    </row>
    <row r="125" spans="1:20" x14ac:dyDescent="0.25">
      <c r="A125" t="s">
        <v>72</v>
      </c>
      <c r="B125" t="s">
        <v>782</v>
      </c>
      <c r="C125" t="s">
        <v>215</v>
      </c>
      <c r="D125" t="s">
        <v>216</v>
      </c>
      <c r="E125" t="s">
        <v>278</v>
      </c>
      <c r="F125" t="s">
        <v>278</v>
      </c>
      <c r="G125" t="s">
        <v>278</v>
      </c>
      <c r="H125" t="s">
        <v>278</v>
      </c>
      <c r="I125" t="s">
        <v>278</v>
      </c>
      <c r="J125" t="s">
        <v>215</v>
      </c>
      <c r="K125">
        <f t="shared" si="27"/>
        <v>0</v>
      </c>
      <c r="L125">
        <f t="shared" si="28"/>
        <v>5</v>
      </c>
      <c r="M125">
        <f t="shared" si="29"/>
        <v>0</v>
      </c>
      <c r="N125">
        <f t="shared" si="30"/>
        <v>0</v>
      </c>
      <c r="O125">
        <f t="shared" si="31"/>
        <v>0</v>
      </c>
      <c r="P125">
        <f t="shared" si="32"/>
        <v>0</v>
      </c>
      <c r="Q125">
        <f t="shared" si="33"/>
        <v>0</v>
      </c>
      <c r="R125">
        <f t="shared" si="34"/>
        <v>0</v>
      </c>
      <c r="S125" s="9">
        <f t="shared" si="35"/>
        <v>0.84</v>
      </c>
    </row>
    <row r="126" spans="1:20" x14ac:dyDescent="0.25">
      <c r="A126" t="s">
        <v>72</v>
      </c>
      <c r="B126" t="s">
        <v>783</v>
      </c>
      <c r="C126" t="s">
        <v>216</v>
      </c>
      <c r="D126" t="s">
        <v>215</v>
      </c>
      <c r="E126" t="s">
        <v>278</v>
      </c>
      <c r="F126" t="s">
        <v>278</v>
      </c>
      <c r="G126" t="s">
        <v>215</v>
      </c>
      <c r="H126" t="s">
        <v>215</v>
      </c>
      <c r="I126" t="s">
        <v>278</v>
      </c>
      <c r="J126" t="s">
        <v>215</v>
      </c>
      <c r="K126">
        <f t="shared" si="27"/>
        <v>5</v>
      </c>
      <c r="L126">
        <f t="shared" si="28"/>
        <v>0</v>
      </c>
      <c r="M126">
        <f t="shared" si="29"/>
        <v>0</v>
      </c>
      <c r="N126">
        <f t="shared" si="30"/>
        <v>0</v>
      </c>
      <c r="O126">
        <f t="shared" si="31"/>
        <v>0</v>
      </c>
      <c r="P126">
        <f t="shared" si="32"/>
        <v>0</v>
      </c>
      <c r="Q126">
        <f t="shared" si="33"/>
        <v>0</v>
      </c>
      <c r="R126">
        <f t="shared" si="34"/>
        <v>0</v>
      </c>
      <c r="S126" s="9">
        <f t="shared" si="35"/>
        <v>2.1</v>
      </c>
    </row>
    <row r="127" spans="1:20" x14ac:dyDescent="0.25">
      <c r="A127" t="s">
        <v>72</v>
      </c>
      <c r="B127" t="s">
        <v>784</v>
      </c>
      <c r="C127" t="s">
        <v>215</v>
      </c>
      <c r="D127" t="s">
        <v>216</v>
      </c>
      <c r="E127" t="s">
        <v>215</v>
      </c>
      <c r="F127" t="s">
        <v>278</v>
      </c>
      <c r="G127" t="s">
        <v>216</v>
      </c>
      <c r="H127" t="s">
        <v>215</v>
      </c>
      <c r="I127" t="s">
        <v>278</v>
      </c>
      <c r="J127" t="s">
        <v>215</v>
      </c>
      <c r="K127">
        <f t="shared" si="27"/>
        <v>0</v>
      </c>
      <c r="L127">
        <f t="shared" si="28"/>
        <v>5</v>
      </c>
      <c r="M127">
        <f t="shared" si="29"/>
        <v>0</v>
      </c>
      <c r="N127">
        <f t="shared" si="30"/>
        <v>0</v>
      </c>
      <c r="O127">
        <f t="shared" si="31"/>
        <v>5</v>
      </c>
      <c r="P127">
        <f t="shared" si="32"/>
        <v>0</v>
      </c>
      <c r="Q127">
        <f t="shared" si="33"/>
        <v>0</v>
      </c>
      <c r="R127">
        <f t="shared" si="34"/>
        <v>0</v>
      </c>
      <c r="S127" s="9">
        <f t="shared" si="35"/>
        <v>2.94</v>
      </c>
    </row>
    <row r="128" spans="1:20" x14ac:dyDescent="0.25">
      <c r="A128" t="s">
        <v>72</v>
      </c>
      <c r="B128" t="s">
        <v>785</v>
      </c>
      <c r="C128" t="s">
        <v>216</v>
      </c>
      <c r="D128" t="s">
        <v>216</v>
      </c>
      <c r="E128" t="s">
        <v>216</v>
      </c>
      <c r="F128" t="s">
        <v>216</v>
      </c>
      <c r="G128" t="s">
        <v>216</v>
      </c>
      <c r="H128" t="s">
        <v>216</v>
      </c>
      <c r="I128" t="s">
        <v>216</v>
      </c>
      <c r="J128" t="s">
        <v>216</v>
      </c>
      <c r="K128">
        <f t="shared" si="27"/>
        <v>5</v>
      </c>
      <c r="L128">
        <f t="shared" si="28"/>
        <v>5</v>
      </c>
      <c r="M128">
        <f t="shared" si="29"/>
        <v>5</v>
      </c>
      <c r="N128">
        <f t="shared" si="30"/>
        <v>5</v>
      </c>
      <c r="O128">
        <f t="shared" si="31"/>
        <v>5</v>
      </c>
      <c r="P128">
        <f t="shared" si="32"/>
        <v>5</v>
      </c>
      <c r="Q128">
        <f t="shared" si="33"/>
        <v>5</v>
      </c>
      <c r="R128">
        <f t="shared" si="34"/>
        <v>5</v>
      </c>
      <c r="S128" s="9">
        <f t="shared" si="35"/>
        <v>11.76</v>
      </c>
    </row>
    <row r="129" spans="1:20" x14ac:dyDescent="0.25">
      <c r="A129" t="s">
        <v>72</v>
      </c>
      <c r="B129" t="s">
        <v>786</v>
      </c>
      <c r="C129" t="s">
        <v>216</v>
      </c>
      <c r="D129" t="s">
        <v>216</v>
      </c>
      <c r="E129" t="s">
        <v>216</v>
      </c>
      <c r="F129" t="s">
        <v>216</v>
      </c>
      <c r="G129" t="s">
        <v>216</v>
      </c>
      <c r="H129" t="s">
        <v>216</v>
      </c>
      <c r="I129" t="s">
        <v>216</v>
      </c>
      <c r="J129" t="s">
        <v>216</v>
      </c>
      <c r="K129">
        <f t="shared" si="27"/>
        <v>5</v>
      </c>
      <c r="L129">
        <f t="shared" si="28"/>
        <v>5</v>
      </c>
      <c r="M129">
        <f t="shared" si="29"/>
        <v>5</v>
      </c>
      <c r="N129">
        <f t="shared" si="30"/>
        <v>5</v>
      </c>
      <c r="O129">
        <f t="shared" si="31"/>
        <v>5</v>
      </c>
      <c r="P129">
        <f t="shared" si="32"/>
        <v>5</v>
      </c>
      <c r="Q129">
        <f t="shared" si="33"/>
        <v>5</v>
      </c>
      <c r="R129">
        <f t="shared" si="34"/>
        <v>5</v>
      </c>
      <c r="S129" s="9">
        <f t="shared" si="35"/>
        <v>11.76</v>
      </c>
    </row>
    <row r="130" spans="1:20" x14ac:dyDescent="0.25">
      <c r="A130" t="s">
        <v>72</v>
      </c>
      <c r="B130" s="59" t="s">
        <v>787</v>
      </c>
      <c r="C130" t="s">
        <v>215</v>
      </c>
      <c r="D130" t="s">
        <v>216</v>
      </c>
      <c r="E130" s="59" t="s">
        <v>630</v>
      </c>
      <c r="F130" s="59" t="s">
        <v>630</v>
      </c>
      <c r="G130" t="s">
        <v>278</v>
      </c>
      <c r="H130" s="59" t="s">
        <v>630</v>
      </c>
      <c r="I130" s="59" t="s">
        <v>630</v>
      </c>
      <c r="J130" t="s">
        <v>215</v>
      </c>
      <c r="K130">
        <f t="shared" si="27"/>
        <v>0</v>
      </c>
      <c r="L130">
        <f t="shared" si="28"/>
        <v>5</v>
      </c>
      <c r="M130">
        <f t="shared" si="29"/>
        <v>5</v>
      </c>
      <c r="N130">
        <f t="shared" si="30"/>
        <v>5</v>
      </c>
      <c r="O130">
        <f t="shared" si="31"/>
        <v>0</v>
      </c>
      <c r="P130">
        <f t="shared" si="32"/>
        <v>5</v>
      </c>
      <c r="Q130">
        <f t="shared" si="33"/>
        <v>5</v>
      </c>
      <c r="R130">
        <f t="shared" si="34"/>
        <v>0</v>
      </c>
      <c r="S130" s="9">
        <f t="shared" si="35"/>
        <v>5.46</v>
      </c>
      <c r="T130" s="59" t="s">
        <v>633</v>
      </c>
    </row>
    <row r="131" spans="1:20" x14ac:dyDescent="0.25">
      <c r="A131" t="s">
        <v>72</v>
      </c>
      <c r="B131" t="s">
        <v>788</v>
      </c>
      <c r="C131" t="s">
        <v>216</v>
      </c>
      <c r="D131" t="s">
        <v>215</v>
      </c>
      <c r="E131" t="s">
        <v>215</v>
      </c>
      <c r="F131" t="s">
        <v>215</v>
      </c>
      <c r="G131" t="s">
        <v>216</v>
      </c>
      <c r="H131" t="s">
        <v>215</v>
      </c>
      <c r="I131" t="s">
        <v>215</v>
      </c>
      <c r="J131" t="s">
        <v>215</v>
      </c>
      <c r="K131">
        <f t="shared" ref="K131:K162" si="36">IF(C131="Yes",5,0)</f>
        <v>5</v>
      </c>
      <c r="L131">
        <f t="shared" ref="L131:L162" si="37">IF(D131="Yes",5,0)</f>
        <v>0</v>
      </c>
      <c r="M131">
        <f t="shared" ref="M131:M162" si="38">IF(E131="Yes",5,0)</f>
        <v>0</v>
      </c>
      <c r="N131">
        <f t="shared" ref="N131:N162" si="39">IF(F131="Yes",5,0)</f>
        <v>0</v>
      </c>
      <c r="O131">
        <f t="shared" ref="O131:O162" si="40">IF(G131="Yes",5,0)</f>
        <v>5</v>
      </c>
      <c r="P131">
        <f t="shared" ref="P131:P162" si="41">IF(H131="Yes",5,0)</f>
        <v>0</v>
      </c>
      <c r="Q131">
        <f t="shared" ref="Q131:Q162" si="42">IF(I131="Yes",5,0)</f>
        <v>0</v>
      </c>
      <c r="R131">
        <f t="shared" ref="R131:R162" si="43">IF(J131="Yes",5,0)</f>
        <v>0</v>
      </c>
      <c r="S131" s="9">
        <f t="shared" si="35"/>
        <v>4.2</v>
      </c>
    </row>
    <row r="132" spans="1:20" x14ac:dyDescent="0.25">
      <c r="A132" t="s">
        <v>72</v>
      </c>
      <c r="B132" t="s">
        <v>789</v>
      </c>
      <c r="C132" t="s">
        <v>216</v>
      </c>
      <c r="D132" t="s">
        <v>216</v>
      </c>
      <c r="E132" t="s">
        <v>216</v>
      </c>
      <c r="F132" t="s">
        <v>216</v>
      </c>
      <c r="G132" t="s">
        <v>216</v>
      </c>
      <c r="H132" t="s">
        <v>216</v>
      </c>
      <c r="I132" t="s">
        <v>216</v>
      </c>
      <c r="J132" t="s">
        <v>215</v>
      </c>
      <c r="K132">
        <f t="shared" si="36"/>
        <v>5</v>
      </c>
      <c r="L132">
        <f t="shared" si="37"/>
        <v>5</v>
      </c>
      <c r="M132">
        <f t="shared" si="38"/>
        <v>5</v>
      </c>
      <c r="N132">
        <f t="shared" si="39"/>
        <v>5</v>
      </c>
      <c r="O132">
        <f t="shared" si="40"/>
        <v>5</v>
      </c>
      <c r="P132">
        <f t="shared" si="41"/>
        <v>5</v>
      </c>
      <c r="Q132">
        <f t="shared" si="42"/>
        <v>5</v>
      </c>
      <c r="R132">
        <f t="shared" si="43"/>
        <v>0</v>
      </c>
      <c r="S132" s="9">
        <f t="shared" si="35"/>
        <v>9.66</v>
      </c>
    </row>
    <row r="133" spans="1:20" x14ac:dyDescent="0.25">
      <c r="A133" t="s">
        <v>72</v>
      </c>
      <c r="B133" s="59" t="s">
        <v>790</v>
      </c>
      <c r="C133" t="s">
        <v>216</v>
      </c>
      <c r="D133" t="s">
        <v>215</v>
      </c>
      <c r="E133" t="s">
        <v>216</v>
      </c>
      <c r="F133" t="s">
        <v>216</v>
      </c>
      <c r="G133" t="s">
        <v>216</v>
      </c>
      <c r="H133" s="59" t="s">
        <v>630</v>
      </c>
      <c r="I133" s="59" t="s">
        <v>630</v>
      </c>
      <c r="J133" t="s">
        <v>216</v>
      </c>
      <c r="K133">
        <f t="shared" si="36"/>
        <v>5</v>
      </c>
      <c r="L133">
        <f t="shared" si="37"/>
        <v>0</v>
      </c>
      <c r="M133">
        <f t="shared" si="38"/>
        <v>5</v>
      </c>
      <c r="N133">
        <f t="shared" si="39"/>
        <v>5</v>
      </c>
      <c r="O133">
        <f t="shared" si="40"/>
        <v>5</v>
      </c>
      <c r="P133">
        <f t="shared" si="41"/>
        <v>5</v>
      </c>
      <c r="Q133">
        <f t="shared" si="42"/>
        <v>5</v>
      </c>
      <c r="R133">
        <f t="shared" si="43"/>
        <v>5</v>
      </c>
      <c r="S133" s="9">
        <f t="shared" si="35"/>
        <v>10.92</v>
      </c>
      <c r="T133" s="59" t="s">
        <v>638</v>
      </c>
    </row>
    <row r="134" spans="1:20" x14ac:dyDescent="0.25">
      <c r="A134" t="s">
        <v>72</v>
      </c>
      <c r="B134" t="s">
        <v>791</v>
      </c>
      <c r="C134" t="s">
        <v>216</v>
      </c>
      <c r="D134" t="s">
        <v>215</v>
      </c>
      <c r="E134" t="s">
        <v>215</v>
      </c>
      <c r="F134" t="s">
        <v>215</v>
      </c>
      <c r="G134" t="s">
        <v>216</v>
      </c>
      <c r="H134" t="s">
        <v>216</v>
      </c>
      <c r="I134" t="s">
        <v>216</v>
      </c>
      <c r="J134" t="s">
        <v>215</v>
      </c>
      <c r="K134">
        <f t="shared" si="36"/>
        <v>5</v>
      </c>
      <c r="L134">
        <f t="shared" si="37"/>
        <v>0</v>
      </c>
      <c r="M134">
        <f t="shared" si="38"/>
        <v>0</v>
      </c>
      <c r="N134">
        <f t="shared" si="39"/>
        <v>0</v>
      </c>
      <c r="O134">
        <f t="shared" si="40"/>
        <v>5</v>
      </c>
      <c r="P134">
        <f t="shared" si="41"/>
        <v>5</v>
      </c>
      <c r="Q134">
        <f t="shared" si="42"/>
        <v>5</v>
      </c>
      <c r="R134">
        <f t="shared" si="43"/>
        <v>0</v>
      </c>
      <c r="S134" s="9">
        <f t="shared" si="35"/>
        <v>7.14</v>
      </c>
    </row>
    <row r="135" spans="1:20" x14ac:dyDescent="0.25">
      <c r="A135" t="s">
        <v>72</v>
      </c>
      <c r="B135" t="s">
        <v>792</v>
      </c>
      <c r="C135" t="s">
        <v>216</v>
      </c>
      <c r="D135" t="s">
        <v>215</v>
      </c>
      <c r="E135" t="s">
        <v>278</v>
      </c>
      <c r="F135" t="s">
        <v>278</v>
      </c>
      <c r="G135" t="s">
        <v>216</v>
      </c>
      <c r="H135" t="s">
        <v>216</v>
      </c>
      <c r="I135" t="s">
        <v>216</v>
      </c>
      <c r="J135" t="s">
        <v>215</v>
      </c>
      <c r="K135">
        <f t="shared" si="36"/>
        <v>5</v>
      </c>
      <c r="L135">
        <f t="shared" si="37"/>
        <v>0</v>
      </c>
      <c r="M135">
        <f t="shared" si="38"/>
        <v>0</v>
      </c>
      <c r="N135">
        <f t="shared" si="39"/>
        <v>0</v>
      </c>
      <c r="O135">
        <f t="shared" si="40"/>
        <v>5</v>
      </c>
      <c r="P135">
        <f t="shared" si="41"/>
        <v>5</v>
      </c>
      <c r="Q135">
        <f t="shared" si="42"/>
        <v>5</v>
      </c>
      <c r="R135">
        <f t="shared" si="43"/>
        <v>0</v>
      </c>
      <c r="S135" s="9">
        <f t="shared" si="35"/>
        <v>7.14</v>
      </c>
    </row>
    <row r="136" spans="1:20" x14ac:dyDescent="0.25">
      <c r="A136" s="67" t="s">
        <v>72</v>
      </c>
      <c r="B136" s="67" t="s">
        <v>793</v>
      </c>
      <c r="C136" t="s">
        <v>216</v>
      </c>
      <c r="D136" t="s">
        <v>216</v>
      </c>
      <c r="E136" t="s">
        <v>216</v>
      </c>
      <c r="F136" t="s">
        <v>216</v>
      </c>
      <c r="G136" t="s">
        <v>216</v>
      </c>
      <c r="H136" t="s">
        <v>216</v>
      </c>
      <c r="I136" t="s">
        <v>215</v>
      </c>
      <c r="J136" t="s">
        <v>216</v>
      </c>
      <c r="K136">
        <f t="shared" si="36"/>
        <v>5</v>
      </c>
      <c r="L136">
        <f t="shared" si="37"/>
        <v>5</v>
      </c>
      <c r="M136">
        <f t="shared" si="38"/>
        <v>5</v>
      </c>
      <c r="N136">
        <f t="shared" si="39"/>
        <v>5</v>
      </c>
      <c r="O136">
        <f t="shared" si="40"/>
        <v>5</v>
      </c>
      <c r="P136">
        <f t="shared" si="41"/>
        <v>5</v>
      </c>
      <c r="Q136">
        <f t="shared" si="42"/>
        <v>0</v>
      </c>
      <c r="R136">
        <f t="shared" si="43"/>
        <v>5</v>
      </c>
      <c r="S136" s="9">
        <f t="shared" si="35"/>
        <v>9.66</v>
      </c>
    </row>
    <row r="137" spans="1:20" x14ac:dyDescent="0.25">
      <c r="A137" t="s">
        <v>72</v>
      </c>
      <c r="B137" t="s">
        <v>794</v>
      </c>
      <c r="C137" t="s">
        <v>216</v>
      </c>
      <c r="D137" t="s">
        <v>215</v>
      </c>
      <c r="E137" t="s">
        <v>215</v>
      </c>
      <c r="F137" t="s">
        <v>215</v>
      </c>
      <c r="G137" t="s">
        <v>216</v>
      </c>
      <c r="H137" t="s">
        <v>216</v>
      </c>
      <c r="I137" t="s">
        <v>216</v>
      </c>
      <c r="J137" t="s">
        <v>216</v>
      </c>
      <c r="K137">
        <f t="shared" si="36"/>
        <v>5</v>
      </c>
      <c r="L137">
        <f t="shared" si="37"/>
        <v>0</v>
      </c>
      <c r="M137">
        <f t="shared" si="38"/>
        <v>0</v>
      </c>
      <c r="N137">
        <f t="shared" si="39"/>
        <v>0</v>
      </c>
      <c r="O137">
        <f t="shared" si="40"/>
        <v>5</v>
      </c>
      <c r="P137">
        <f t="shared" si="41"/>
        <v>5</v>
      </c>
      <c r="Q137">
        <f t="shared" si="42"/>
        <v>5</v>
      </c>
      <c r="R137">
        <f t="shared" si="43"/>
        <v>5</v>
      </c>
      <c r="S137" s="9">
        <f t="shared" si="35"/>
        <v>9.24</v>
      </c>
    </row>
    <row r="138" spans="1:20" x14ac:dyDescent="0.25">
      <c r="A138" t="s">
        <v>72</v>
      </c>
      <c r="B138" t="s">
        <v>795</v>
      </c>
      <c r="C138" t="s">
        <v>216</v>
      </c>
      <c r="D138" t="s">
        <v>216</v>
      </c>
      <c r="E138" t="s">
        <v>216</v>
      </c>
      <c r="F138" t="s">
        <v>216</v>
      </c>
      <c r="G138" t="s">
        <v>216</v>
      </c>
      <c r="H138" t="s">
        <v>216</v>
      </c>
      <c r="I138" t="s">
        <v>215</v>
      </c>
      <c r="J138" t="s">
        <v>215</v>
      </c>
      <c r="K138">
        <f t="shared" si="36"/>
        <v>5</v>
      </c>
      <c r="L138">
        <f t="shared" si="37"/>
        <v>5</v>
      </c>
      <c r="M138">
        <f t="shared" si="38"/>
        <v>5</v>
      </c>
      <c r="N138">
        <f t="shared" si="39"/>
        <v>5</v>
      </c>
      <c r="O138">
        <f t="shared" si="40"/>
        <v>5</v>
      </c>
      <c r="P138">
        <f t="shared" si="41"/>
        <v>5</v>
      </c>
      <c r="Q138">
        <f t="shared" si="42"/>
        <v>0</v>
      </c>
      <c r="R138">
        <f t="shared" si="43"/>
        <v>0</v>
      </c>
      <c r="S138" s="9">
        <f t="shared" si="35"/>
        <v>7.56</v>
      </c>
    </row>
    <row r="139" spans="1:20" x14ac:dyDescent="0.25">
      <c r="A139" t="s">
        <v>72</v>
      </c>
      <c r="B139" t="s">
        <v>796</v>
      </c>
      <c r="C139" t="s">
        <v>216</v>
      </c>
      <c r="D139" t="s">
        <v>216</v>
      </c>
      <c r="E139" t="s">
        <v>216</v>
      </c>
      <c r="F139" t="s">
        <v>216</v>
      </c>
      <c r="G139" t="s">
        <v>216</v>
      </c>
      <c r="H139" t="s">
        <v>216</v>
      </c>
      <c r="I139" t="s">
        <v>216</v>
      </c>
      <c r="J139" t="s">
        <v>216</v>
      </c>
      <c r="K139">
        <f t="shared" si="36"/>
        <v>5</v>
      </c>
      <c r="L139">
        <f t="shared" si="37"/>
        <v>5</v>
      </c>
      <c r="M139">
        <f t="shared" si="38"/>
        <v>5</v>
      </c>
      <c r="N139">
        <f t="shared" si="39"/>
        <v>5</v>
      </c>
      <c r="O139">
        <f t="shared" si="40"/>
        <v>5</v>
      </c>
      <c r="P139">
        <f t="shared" si="41"/>
        <v>5</v>
      </c>
      <c r="Q139">
        <f t="shared" si="42"/>
        <v>5</v>
      </c>
      <c r="R139">
        <f t="shared" si="43"/>
        <v>5</v>
      </c>
      <c r="S139" s="9">
        <f t="shared" si="35"/>
        <v>11.76</v>
      </c>
    </row>
    <row r="140" spans="1:20" x14ac:dyDescent="0.25">
      <c r="A140" t="s">
        <v>72</v>
      </c>
      <c r="B140" t="s">
        <v>797</v>
      </c>
      <c r="C140" t="s">
        <v>278</v>
      </c>
      <c r="D140" t="s">
        <v>215</v>
      </c>
      <c r="E140" t="s">
        <v>278</v>
      </c>
      <c r="F140" t="s">
        <v>278</v>
      </c>
      <c r="G140" t="s">
        <v>278</v>
      </c>
      <c r="H140" t="s">
        <v>278</v>
      </c>
      <c r="I140" t="s">
        <v>278</v>
      </c>
      <c r="J140" t="s">
        <v>215</v>
      </c>
      <c r="K140">
        <f t="shared" si="36"/>
        <v>0</v>
      </c>
      <c r="L140">
        <f t="shared" si="37"/>
        <v>0</v>
      </c>
      <c r="M140">
        <f t="shared" si="38"/>
        <v>0</v>
      </c>
      <c r="N140">
        <f t="shared" si="39"/>
        <v>0</v>
      </c>
      <c r="O140">
        <f t="shared" si="40"/>
        <v>0</v>
      </c>
      <c r="P140">
        <f t="shared" si="41"/>
        <v>0</v>
      </c>
      <c r="Q140">
        <f t="shared" si="42"/>
        <v>0</v>
      </c>
      <c r="R140">
        <f t="shared" si="43"/>
        <v>0</v>
      </c>
      <c r="S140" s="9">
        <f t="shared" si="35"/>
        <v>0</v>
      </c>
    </row>
    <row r="141" spans="1:20" x14ac:dyDescent="0.25">
      <c r="A141" t="s">
        <v>72</v>
      </c>
      <c r="B141" t="s">
        <v>798</v>
      </c>
      <c r="C141" t="s">
        <v>215</v>
      </c>
      <c r="D141" t="s">
        <v>215</v>
      </c>
      <c r="E141" t="s">
        <v>278</v>
      </c>
      <c r="F141" t="s">
        <v>278</v>
      </c>
      <c r="G141" t="s">
        <v>278</v>
      </c>
      <c r="H141" t="s">
        <v>278</v>
      </c>
      <c r="I141" t="s">
        <v>278</v>
      </c>
      <c r="J141" t="s">
        <v>215</v>
      </c>
      <c r="K141">
        <f t="shared" si="36"/>
        <v>0</v>
      </c>
      <c r="L141">
        <f t="shared" si="37"/>
        <v>0</v>
      </c>
      <c r="M141">
        <f t="shared" si="38"/>
        <v>0</v>
      </c>
      <c r="N141">
        <f t="shared" si="39"/>
        <v>0</v>
      </c>
      <c r="O141">
        <f t="shared" si="40"/>
        <v>0</v>
      </c>
      <c r="P141">
        <f t="shared" si="41"/>
        <v>0</v>
      </c>
      <c r="Q141">
        <f t="shared" si="42"/>
        <v>0</v>
      </c>
      <c r="R141">
        <f t="shared" si="43"/>
        <v>0</v>
      </c>
      <c r="S141" s="9">
        <f t="shared" si="35"/>
        <v>0</v>
      </c>
    </row>
    <row r="142" spans="1:20" x14ac:dyDescent="0.25">
      <c r="A142" t="s">
        <v>72</v>
      </c>
      <c r="B142" t="s">
        <v>799</v>
      </c>
      <c r="C142" t="s">
        <v>215</v>
      </c>
      <c r="D142" t="s">
        <v>216</v>
      </c>
      <c r="E142" t="s">
        <v>216</v>
      </c>
      <c r="F142" t="s">
        <v>216</v>
      </c>
      <c r="G142" t="s">
        <v>216</v>
      </c>
      <c r="H142" t="s">
        <v>216</v>
      </c>
      <c r="I142" t="s">
        <v>216</v>
      </c>
      <c r="J142" t="s">
        <v>215</v>
      </c>
      <c r="K142">
        <f t="shared" si="36"/>
        <v>0</v>
      </c>
      <c r="L142">
        <f t="shared" si="37"/>
        <v>5</v>
      </c>
      <c r="M142">
        <f t="shared" si="38"/>
        <v>5</v>
      </c>
      <c r="N142">
        <f t="shared" si="39"/>
        <v>5</v>
      </c>
      <c r="O142">
        <f t="shared" si="40"/>
        <v>5</v>
      </c>
      <c r="P142">
        <f t="shared" si="41"/>
        <v>5</v>
      </c>
      <c r="Q142">
        <f t="shared" si="42"/>
        <v>5</v>
      </c>
      <c r="R142">
        <f t="shared" si="43"/>
        <v>0</v>
      </c>
      <c r="S142" s="9">
        <f t="shared" si="35"/>
        <v>7.56</v>
      </c>
    </row>
    <row r="143" spans="1:20" x14ac:dyDescent="0.25">
      <c r="A143" t="s">
        <v>72</v>
      </c>
      <c r="B143" t="s">
        <v>800</v>
      </c>
      <c r="C143" t="s">
        <v>215</v>
      </c>
      <c r="D143" t="s">
        <v>215</v>
      </c>
      <c r="E143" t="s">
        <v>278</v>
      </c>
      <c r="F143" t="s">
        <v>278</v>
      </c>
      <c r="G143" t="s">
        <v>215</v>
      </c>
      <c r="H143" t="s">
        <v>278</v>
      </c>
      <c r="I143" t="s">
        <v>278</v>
      </c>
      <c r="J143" t="s">
        <v>215</v>
      </c>
      <c r="K143">
        <f t="shared" si="36"/>
        <v>0</v>
      </c>
      <c r="L143">
        <f t="shared" si="37"/>
        <v>0</v>
      </c>
      <c r="M143">
        <f t="shared" si="38"/>
        <v>0</v>
      </c>
      <c r="N143">
        <f t="shared" si="39"/>
        <v>0</v>
      </c>
      <c r="O143">
        <f t="shared" si="40"/>
        <v>0</v>
      </c>
      <c r="P143">
        <f t="shared" si="41"/>
        <v>0</v>
      </c>
      <c r="Q143">
        <f t="shared" si="42"/>
        <v>0</v>
      </c>
      <c r="R143">
        <f t="shared" si="43"/>
        <v>0</v>
      </c>
      <c r="S143" s="9">
        <f t="shared" si="35"/>
        <v>0</v>
      </c>
    </row>
    <row r="144" spans="1:20" x14ac:dyDescent="0.25">
      <c r="A144" t="s">
        <v>72</v>
      </c>
      <c r="B144" t="s">
        <v>801</v>
      </c>
      <c r="C144" t="s">
        <v>216</v>
      </c>
      <c r="D144" t="s">
        <v>216</v>
      </c>
      <c r="E144" t="s">
        <v>216</v>
      </c>
      <c r="F144" t="s">
        <v>216</v>
      </c>
      <c r="G144" t="s">
        <v>216</v>
      </c>
      <c r="H144" t="s">
        <v>216</v>
      </c>
      <c r="I144" t="s">
        <v>216</v>
      </c>
      <c r="J144" t="s">
        <v>216</v>
      </c>
      <c r="K144">
        <f t="shared" si="36"/>
        <v>5</v>
      </c>
      <c r="L144">
        <f t="shared" si="37"/>
        <v>5</v>
      </c>
      <c r="M144">
        <f t="shared" si="38"/>
        <v>5</v>
      </c>
      <c r="N144">
        <f t="shared" si="39"/>
        <v>5</v>
      </c>
      <c r="O144">
        <f t="shared" si="40"/>
        <v>5</v>
      </c>
      <c r="P144">
        <f t="shared" si="41"/>
        <v>5</v>
      </c>
      <c r="Q144">
        <f t="shared" si="42"/>
        <v>5</v>
      </c>
      <c r="R144">
        <f t="shared" si="43"/>
        <v>5</v>
      </c>
      <c r="S144" s="9">
        <f t="shared" si="35"/>
        <v>11.76</v>
      </c>
    </row>
    <row r="145" spans="1:20" x14ac:dyDescent="0.25">
      <c r="A145" t="s">
        <v>72</v>
      </c>
      <c r="B145" s="59" t="s">
        <v>802</v>
      </c>
      <c r="C145" t="s">
        <v>278</v>
      </c>
      <c r="D145" t="s">
        <v>215</v>
      </c>
      <c r="E145" s="59" t="s">
        <v>630</v>
      </c>
      <c r="F145" s="59" t="s">
        <v>630</v>
      </c>
      <c r="G145" s="59" t="s">
        <v>630</v>
      </c>
      <c r="H145" s="59" t="s">
        <v>630</v>
      </c>
      <c r="I145" s="59" t="s">
        <v>630</v>
      </c>
      <c r="J145" t="s">
        <v>215</v>
      </c>
      <c r="K145">
        <f t="shared" si="36"/>
        <v>0</v>
      </c>
      <c r="L145">
        <f t="shared" si="37"/>
        <v>0</v>
      </c>
      <c r="M145">
        <f t="shared" si="38"/>
        <v>5</v>
      </c>
      <c r="N145">
        <f t="shared" si="39"/>
        <v>5</v>
      </c>
      <c r="O145">
        <f t="shared" si="40"/>
        <v>5</v>
      </c>
      <c r="P145">
        <f t="shared" si="41"/>
        <v>5</v>
      </c>
      <c r="Q145">
        <f t="shared" si="42"/>
        <v>5</v>
      </c>
      <c r="R145">
        <f t="shared" si="43"/>
        <v>0</v>
      </c>
      <c r="S145" s="9">
        <f t="shared" si="35"/>
        <v>6.72</v>
      </c>
      <c r="T145" s="59" t="s">
        <v>632</v>
      </c>
    </row>
    <row r="146" spans="1:20" x14ac:dyDescent="0.25">
      <c r="A146" t="s">
        <v>72</v>
      </c>
      <c r="B146" t="s">
        <v>803</v>
      </c>
      <c r="C146" t="s">
        <v>278</v>
      </c>
      <c r="D146" t="s">
        <v>216</v>
      </c>
      <c r="E146" t="s">
        <v>278</v>
      </c>
      <c r="F146" t="s">
        <v>278</v>
      </c>
      <c r="G146" t="s">
        <v>278</v>
      </c>
      <c r="H146" t="s">
        <v>278</v>
      </c>
      <c r="I146" t="s">
        <v>278</v>
      </c>
      <c r="J146" t="s">
        <v>215</v>
      </c>
      <c r="K146">
        <f t="shared" si="36"/>
        <v>0</v>
      </c>
      <c r="L146">
        <f t="shared" si="37"/>
        <v>5</v>
      </c>
      <c r="M146">
        <f t="shared" si="38"/>
        <v>0</v>
      </c>
      <c r="N146">
        <f t="shared" si="39"/>
        <v>0</v>
      </c>
      <c r="O146">
        <f t="shared" si="40"/>
        <v>0</v>
      </c>
      <c r="P146">
        <f t="shared" si="41"/>
        <v>0</v>
      </c>
      <c r="Q146">
        <f t="shared" si="42"/>
        <v>0</v>
      </c>
      <c r="R146">
        <f t="shared" si="43"/>
        <v>0</v>
      </c>
      <c r="S146" s="9">
        <f t="shared" si="35"/>
        <v>0.84</v>
      </c>
    </row>
    <row r="147" spans="1:20" x14ac:dyDescent="0.25">
      <c r="A147" t="s">
        <v>72</v>
      </c>
      <c r="B147" t="s">
        <v>804</v>
      </c>
      <c r="C147" t="s">
        <v>216</v>
      </c>
      <c r="D147" t="s">
        <v>216</v>
      </c>
      <c r="E147" t="s">
        <v>216</v>
      </c>
      <c r="F147" t="s">
        <v>216</v>
      </c>
      <c r="G147" t="s">
        <v>216</v>
      </c>
      <c r="H147" t="s">
        <v>216</v>
      </c>
      <c r="I147" t="s">
        <v>278</v>
      </c>
      <c r="J147" t="s">
        <v>215</v>
      </c>
      <c r="K147">
        <f t="shared" si="36"/>
        <v>5</v>
      </c>
      <c r="L147">
        <f t="shared" si="37"/>
        <v>5</v>
      </c>
      <c r="M147">
        <f t="shared" si="38"/>
        <v>5</v>
      </c>
      <c r="N147">
        <f t="shared" si="39"/>
        <v>5</v>
      </c>
      <c r="O147">
        <f t="shared" si="40"/>
        <v>5</v>
      </c>
      <c r="P147">
        <f t="shared" si="41"/>
        <v>5</v>
      </c>
      <c r="Q147">
        <f t="shared" si="42"/>
        <v>0</v>
      </c>
      <c r="R147">
        <f t="shared" si="43"/>
        <v>0</v>
      </c>
      <c r="S147" s="9">
        <f t="shared" si="35"/>
        <v>7.56</v>
      </c>
    </row>
    <row r="148" spans="1:20" x14ac:dyDescent="0.25">
      <c r="A148" t="s">
        <v>72</v>
      </c>
      <c r="B148" t="s">
        <v>805</v>
      </c>
      <c r="C148" t="s">
        <v>215</v>
      </c>
      <c r="D148" t="s">
        <v>215</v>
      </c>
      <c r="E148" t="s">
        <v>278</v>
      </c>
      <c r="F148" t="s">
        <v>278</v>
      </c>
      <c r="G148" t="s">
        <v>278</v>
      </c>
      <c r="H148" t="s">
        <v>278</v>
      </c>
      <c r="I148" t="s">
        <v>278</v>
      </c>
      <c r="J148" t="s">
        <v>215</v>
      </c>
      <c r="K148">
        <f t="shared" si="36"/>
        <v>0</v>
      </c>
      <c r="L148">
        <f t="shared" si="37"/>
        <v>0</v>
      </c>
      <c r="M148">
        <f t="shared" si="38"/>
        <v>0</v>
      </c>
      <c r="N148">
        <f t="shared" si="39"/>
        <v>0</v>
      </c>
      <c r="O148">
        <f t="shared" si="40"/>
        <v>0</v>
      </c>
      <c r="P148">
        <f t="shared" si="41"/>
        <v>0</v>
      </c>
      <c r="Q148">
        <f t="shared" si="42"/>
        <v>0</v>
      </c>
      <c r="R148">
        <f t="shared" si="43"/>
        <v>0</v>
      </c>
      <c r="S148" s="9">
        <f t="shared" si="35"/>
        <v>0</v>
      </c>
    </row>
    <row r="149" spans="1:20" x14ac:dyDescent="0.25">
      <c r="A149" t="s">
        <v>72</v>
      </c>
      <c r="B149" t="s">
        <v>806</v>
      </c>
      <c r="C149" t="s">
        <v>215</v>
      </c>
      <c r="D149" t="s">
        <v>215</v>
      </c>
      <c r="E149" t="s">
        <v>278</v>
      </c>
      <c r="F149" t="s">
        <v>215</v>
      </c>
      <c r="G149" t="s">
        <v>215</v>
      </c>
      <c r="H149" t="s">
        <v>278</v>
      </c>
      <c r="I149" t="s">
        <v>215</v>
      </c>
      <c r="J149" t="s">
        <v>215</v>
      </c>
      <c r="K149">
        <f t="shared" si="36"/>
        <v>0</v>
      </c>
      <c r="L149">
        <f t="shared" si="37"/>
        <v>0</v>
      </c>
      <c r="M149">
        <f t="shared" si="38"/>
        <v>0</v>
      </c>
      <c r="N149">
        <f t="shared" si="39"/>
        <v>0</v>
      </c>
      <c r="O149">
        <f t="shared" si="40"/>
        <v>0</v>
      </c>
      <c r="P149">
        <f t="shared" si="41"/>
        <v>0</v>
      </c>
      <c r="Q149">
        <f t="shared" si="42"/>
        <v>0</v>
      </c>
      <c r="R149">
        <f t="shared" si="43"/>
        <v>0</v>
      </c>
      <c r="S149" s="9">
        <f t="shared" si="35"/>
        <v>0</v>
      </c>
    </row>
    <row r="150" spans="1:20" x14ac:dyDescent="0.25">
      <c r="A150" t="s">
        <v>72</v>
      </c>
      <c r="B150" t="s">
        <v>807</v>
      </c>
      <c r="C150" t="s">
        <v>216</v>
      </c>
      <c r="D150" t="s">
        <v>215</v>
      </c>
      <c r="E150" t="s">
        <v>215</v>
      </c>
      <c r="F150" t="s">
        <v>278</v>
      </c>
      <c r="G150" t="s">
        <v>278</v>
      </c>
      <c r="H150" t="s">
        <v>278</v>
      </c>
      <c r="I150" t="s">
        <v>278</v>
      </c>
      <c r="J150" t="s">
        <v>215</v>
      </c>
      <c r="K150">
        <f t="shared" si="36"/>
        <v>5</v>
      </c>
      <c r="L150">
        <f t="shared" si="37"/>
        <v>0</v>
      </c>
      <c r="M150">
        <f t="shared" si="38"/>
        <v>0</v>
      </c>
      <c r="N150">
        <f t="shared" si="39"/>
        <v>0</v>
      </c>
      <c r="O150">
        <f t="shared" si="40"/>
        <v>0</v>
      </c>
      <c r="P150">
        <f t="shared" si="41"/>
        <v>0</v>
      </c>
      <c r="Q150">
        <f t="shared" si="42"/>
        <v>0</v>
      </c>
      <c r="R150">
        <f t="shared" si="43"/>
        <v>0</v>
      </c>
      <c r="S150" s="9">
        <f t="shared" si="35"/>
        <v>2.1</v>
      </c>
    </row>
    <row r="151" spans="1:20" x14ac:dyDescent="0.25">
      <c r="A151" t="s">
        <v>72</v>
      </c>
      <c r="B151" t="s">
        <v>808</v>
      </c>
      <c r="C151" t="s">
        <v>216</v>
      </c>
      <c r="D151" t="s">
        <v>216</v>
      </c>
      <c r="E151" t="s">
        <v>216</v>
      </c>
      <c r="F151" t="s">
        <v>216</v>
      </c>
      <c r="G151" t="s">
        <v>216</v>
      </c>
      <c r="H151" t="s">
        <v>216</v>
      </c>
      <c r="I151" t="s">
        <v>216</v>
      </c>
      <c r="J151" t="s">
        <v>216</v>
      </c>
      <c r="K151">
        <f t="shared" si="36"/>
        <v>5</v>
      </c>
      <c r="L151">
        <f t="shared" si="37"/>
        <v>5</v>
      </c>
      <c r="M151">
        <f t="shared" si="38"/>
        <v>5</v>
      </c>
      <c r="N151">
        <f t="shared" si="39"/>
        <v>5</v>
      </c>
      <c r="O151">
        <f t="shared" si="40"/>
        <v>5</v>
      </c>
      <c r="P151">
        <f t="shared" si="41"/>
        <v>5</v>
      </c>
      <c r="Q151">
        <f t="shared" si="42"/>
        <v>5</v>
      </c>
      <c r="R151">
        <f t="shared" si="43"/>
        <v>5</v>
      </c>
      <c r="S151" s="9">
        <f t="shared" si="35"/>
        <v>11.76</v>
      </c>
    </row>
    <row r="152" spans="1:20" x14ac:dyDescent="0.25">
      <c r="A152" t="s">
        <v>72</v>
      </c>
      <c r="B152" s="59" t="s">
        <v>809</v>
      </c>
      <c r="C152" t="s">
        <v>215</v>
      </c>
      <c r="D152" t="s">
        <v>216</v>
      </c>
      <c r="E152" s="59" t="s">
        <v>630</v>
      </c>
      <c r="F152" s="59" t="s">
        <v>630</v>
      </c>
      <c r="G152" t="s">
        <v>215</v>
      </c>
      <c r="H152" s="59" t="s">
        <v>630</v>
      </c>
      <c r="I152" t="s">
        <v>278</v>
      </c>
      <c r="J152" t="s">
        <v>216</v>
      </c>
      <c r="K152">
        <f t="shared" si="36"/>
        <v>0</v>
      </c>
      <c r="L152">
        <f t="shared" si="37"/>
        <v>5</v>
      </c>
      <c r="M152">
        <f t="shared" si="38"/>
        <v>5</v>
      </c>
      <c r="N152">
        <f t="shared" si="39"/>
        <v>5</v>
      </c>
      <c r="O152">
        <f t="shared" si="40"/>
        <v>0</v>
      </c>
      <c r="P152">
        <f t="shared" si="41"/>
        <v>5</v>
      </c>
      <c r="Q152">
        <f t="shared" si="42"/>
        <v>0</v>
      </c>
      <c r="R152">
        <f t="shared" si="43"/>
        <v>5</v>
      </c>
      <c r="S152" s="9">
        <f t="shared" si="35"/>
        <v>5.46</v>
      </c>
      <c r="T152" s="59" t="s">
        <v>639</v>
      </c>
    </row>
    <row r="153" spans="1:20" x14ac:dyDescent="0.25">
      <c r="A153" t="s">
        <v>72</v>
      </c>
      <c r="B153" t="s">
        <v>810</v>
      </c>
      <c r="C153" t="s">
        <v>215</v>
      </c>
      <c r="D153" t="s">
        <v>215</v>
      </c>
      <c r="E153" t="s">
        <v>278</v>
      </c>
      <c r="F153" t="s">
        <v>278</v>
      </c>
      <c r="G153" t="s">
        <v>278</v>
      </c>
      <c r="H153" t="s">
        <v>278</v>
      </c>
      <c r="I153" t="s">
        <v>278</v>
      </c>
      <c r="J153" t="s">
        <v>215</v>
      </c>
      <c r="K153">
        <f t="shared" si="36"/>
        <v>0</v>
      </c>
      <c r="L153">
        <f t="shared" si="37"/>
        <v>0</v>
      </c>
      <c r="M153">
        <f t="shared" si="38"/>
        <v>0</v>
      </c>
      <c r="N153">
        <f t="shared" si="39"/>
        <v>0</v>
      </c>
      <c r="O153">
        <f t="shared" si="40"/>
        <v>0</v>
      </c>
      <c r="P153">
        <f t="shared" si="41"/>
        <v>0</v>
      </c>
      <c r="Q153">
        <f t="shared" si="42"/>
        <v>0</v>
      </c>
      <c r="R153">
        <f t="shared" si="43"/>
        <v>0</v>
      </c>
      <c r="S153" s="9">
        <f t="shared" si="35"/>
        <v>0</v>
      </c>
    </row>
    <row r="154" spans="1:20" x14ac:dyDescent="0.25">
      <c r="A154" t="s">
        <v>72</v>
      </c>
      <c r="B154" t="s">
        <v>811</v>
      </c>
      <c r="C154" t="s">
        <v>278</v>
      </c>
      <c r="D154" t="s">
        <v>215</v>
      </c>
      <c r="E154" t="s">
        <v>216</v>
      </c>
      <c r="F154" t="s">
        <v>278</v>
      </c>
      <c r="G154" t="s">
        <v>278</v>
      </c>
      <c r="H154" t="s">
        <v>278</v>
      </c>
      <c r="I154" t="s">
        <v>278</v>
      </c>
      <c r="J154" t="s">
        <v>215</v>
      </c>
      <c r="K154">
        <f t="shared" si="36"/>
        <v>0</v>
      </c>
      <c r="L154">
        <f t="shared" si="37"/>
        <v>0</v>
      </c>
      <c r="M154">
        <f t="shared" si="38"/>
        <v>5</v>
      </c>
      <c r="N154">
        <f t="shared" si="39"/>
        <v>0</v>
      </c>
      <c r="O154">
        <f t="shared" si="40"/>
        <v>0</v>
      </c>
      <c r="P154">
        <f t="shared" si="41"/>
        <v>0</v>
      </c>
      <c r="Q154">
        <f t="shared" si="42"/>
        <v>0</v>
      </c>
      <c r="R154">
        <f t="shared" si="43"/>
        <v>0</v>
      </c>
      <c r="S154" s="9">
        <f t="shared" si="35"/>
        <v>0.84</v>
      </c>
    </row>
    <row r="155" spans="1:20" x14ac:dyDescent="0.25">
      <c r="A155" t="s">
        <v>72</v>
      </c>
      <c r="B155" t="s">
        <v>812</v>
      </c>
      <c r="C155" t="s">
        <v>278</v>
      </c>
      <c r="D155" t="s">
        <v>215</v>
      </c>
      <c r="E155" t="s">
        <v>278</v>
      </c>
      <c r="F155" t="s">
        <v>278</v>
      </c>
      <c r="G155" t="s">
        <v>278</v>
      </c>
      <c r="H155" t="s">
        <v>278</v>
      </c>
      <c r="I155" t="s">
        <v>278</v>
      </c>
      <c r="J155" t="s">
        <v>215</v>
      </c>
      <c r="K155">
        <f t="shared" si="36"/>
        <v>0</v>
      </c>
      <c r="L155">
        <f t="shared" si="37"/>
        <v>0</v>
      </c>
      <c r="M155">
        <f t="shared" si="38"/>
        <v>0</v>
      </c>
      <c r="N155">
        <f t="shared" si="39"/>
        <v>0</v>
      </c>
      <c r="O155">
        <f t="shared" si="40"/>
        <v>0</v>
      </c>
      <c r="P155">
        <f t="shared" si="41"/>
        <v>0</v>
      </c>
      <c r="Q155">
        <f t="shared" si="42"/>
        <v>0</v>
      </c>
      <c r="R155">
        <f t="shared" si="43"/>
        <v>0</v>
      </c>
      <c r="S155" s="9">
        <f t="shared" si="35"/>
        <v>0</v>
      </c>
    </row>
    <row r="156" spans="1:20" x14ac:dyDescent="0.25">
      <c r="A156" t="s">
        <v>72</v>
      </c>
      <c r="B156" t="s">
        <v>813</v>
      </c>
      <c r="C156" t="s">
        <v>216</v>
      </c>
      <c r="D156" t="s">
        <v>216</v>
      </c>
      <c r="E156" t="s">
        <v>216</v>
      </c>
      <c r="F156" t="s">
        <v>216</v>
      </c>
      <c r="G156" t="s">
        <v>216</v>
      </c>
      <c r="H156" t="s">
        <v>216</v>
      </c>
      <c r="I156" t="s">
        <v>216</v>
      </c>
      <c r="J156" t="s">
        <v>215</v>
      </c>
      <c r="K156">
        <f t="shared" si="36"/>
        <v>5</v>
      </c>
      <c r="L156">
        <f t="shared" si="37"/>
        <v>5</v>
      </c>
      <c r="M156">
        <f t="shared" si="38"/>
        <v>5</v>
      </c>
      <c r="N156">
        <f t="shared" si="39"/>
        <v>5</v>
      </c>
      <c r="O156">
        <f t="shared" si="40"/>
        <v>5</v>
      </c>
      <c r="P156">
        <f t="shared" si="41"/>
        <v>5</v>
      </c>
      <c r="Q156">
        <f t="shared" si="42"/>
        <v>5</v>
      </c>
      <c r="R156">
        <f t="shared" si="43"/>
        <v>0</v>
      </c>
      <c r="S156" s="9">
        <f t="shared" si="35"/>
        <v>9.66</v>
      </c>
    </row>
    <row r="157" spans="1:20" x14ac:dyDescent="0.25">
      <c r="A157" t="s">
        <v>72</v>
      </c>
      <c r="B157" t="s">
        <v>814</v>
      </c>
      <c r="C157" t="s">
        <v>278</v>
      </c>
      <c r="D157" t="s">
        <v>215</v>
      </c>
      <c r="E157" t="s">
        <v>278</v>
      </c>
      <c r="F157" t="s">
        <v>278</v>
      </c>
      <c r="G157" t="s">
        <v>278</v>
      </c>
      <c r="H157" t="s">
        <v>278</v>
      </c>
      <c r="I157" t="s">
        <v>278</v>
      </c>
      <c r="J157" t="s">
        <v>215</v>
      </c>
      <c r="K157">
        <f t="shared" si="36"/>
        <v>0</v>
      </c>
      <c r="L157">
        <f t="shared" si="37"/>
        <v>0</v>
      </c>
      <c r="M157">
        <f t="shared" si="38"/>
        <v>0</v>
      </c>
      <c r="N157">
        <f t="shared" si="39"/>
        <v>0</v>
      </c>
      <c r="O157">
        <f t="shared" si="40"/>
        <v>0</v>
      </c>
      <c r="P157">
        <f t="shared" si="41"/>
        <v>0</v>
      </c>
      <c r="Q157">
        <f t="shared" si="42"/>
        <v>0</v>
      </c>
      <c r="R157">
        <f t="shared" si="43"/>
        <v>0</v>
      </c>
      <c r="S157" s="9">
        <f t="shared" si="35"/>
        <v>0</v>
      </c>
    </row>
    <row r="158" spans="1:20" x14ac:dyDescent="0.25">
      <c r="A158" t="s">
        <v>72</v>
      </c>
      <c r="B158" t="s">
        <v>815</v>
      </c>
      <c r="C158" t="s">
        <v>215</v>
      </c>
      <c r="D158" t="s">
        <v>216</v>
      </c>
      <c r="E158" t="s">
        <v>216</v>
      </c>
      <c r="F158" t="s">
        <v>278</v>
      </c>
      <c r="G158" t="s">
        <v>216</v>
      </c>
      <c r="H158" t="s">
        <v>278</v>
      </c>
      <c r="I158" t="s">
        <v>278</v>
      </c>
      <c r="J158" t="s">
        <v>215</v>
      </c>
      <c r="K158">
        <f t="shared" si="36"/>
        <v>0</v>
      </c>
      <c r="L158">
        <f t="shared" si="37"/>
        <v>5</v>
      </c>
      <c r="M158">
        <f t="shared" si="38"/>
        <v>5</v>
      </c>
      <c r="N158">
        <f t="shared" si="39"/>
        <v>0</v>
      </c>
      <c r="O158">
        <f t="shared" si="40"/>
        <v>5</v>
      </c>
      <c r="P158">
        <f t="shared" si="41"/>
        <v>0</v>
      </c>
      <c r="Q158">
        <f t="shared" si="42"/>
        <v>0</v>
      </c>
      <c r="R158">
        <f t="shared" si="43"/>
        <v>0</v>
      </c>
      <c r="S158" s="9">
        <f t="shared" si="35"/>
        <v>3.78</v>
      </c>
    </row>
    <row r="159" spans="1:20" x14ac:dyDescent="0.25">
      <c r="A159" t="s">
        <v>72</v>
      </c>
      <c r="B159" t="s">
        <v>816</v>
      </c>
      <c r="C159" t="s">
        <v>215</v>
      </c>
      <c r="D159" t="s">
        <v>216</v>
      </c>
      <c r="E159" t="s">
        <v>216</v>
      </c>
      <c r="F159" t="s">
        <v>278</v>
      </c>
      <c r="G159" t="s">
        <v>216</v>
      </c>
      <c r="H159" t="s">
        <v>278</v>
      </c>
      <c r="I159" t="s">
        <v>278</v>
      </c>
      <c r="J159" t="s">
        <v>215</v>
      </c>
      <c r="K159">
        <f t="shared" si="36"/>
        <v>0</v>
      </c>
      <c r="L159">
        <f t="shared" si="37"/>
        <v>5</v>
      </c>
      <c r="M159">
        <f t="shared" si="38"/>
        <v>5</v>
      </c>
      <c r="N159">
        <f t="shared" si="39"/>
        <v>0</v>
      </c>
      <c r="O159">
        <f t="shared" si="40"/>
        <v>5</v>
      </c>
      <c r="P159">
        <f t="shared" si="41"/>
        <v>0</v>
      </c>
      <c r="Q159">
        <f t="shared" si="42"/>
        <v>0</v>
      </c>
      <c r="R159">
        <f t="shared" si="43"/>
        <v>0</v>
      </c>
      <c r="S159" s="9">
        <f t="shared" si="35"/>
        <v>3.78</v>
      </c>
    </row>
    <row r="160" spans="1:20" x14ac:dyDescent="0.25">
      <c r="A160" t="s">
        <v>72</v>
      </c>
      <c r="B160" t="s">
        <v>817</v>
      </c>
      <c r="C160" t="s">
        <v>216</v>
      </c>
      <c r="D160" t="s">
        <v>216</v>
      </c>
      <c r="E160" t="s">
        <v>216</v>
      </c>
      <c r="F160" t="s">
        <v>216</v>
      </c>
      <c r="G160" t="s">
        <v>216</v>
      </c>
      <c r="H160" t="s">
        <v>216</v>
      </c>
      <c r="I160" t="s">
        <v>216</v>
      </c>
      <c r="J160" t="s">
        <v>216</v>
      </c>
      <c r="K160">
        <f t="shared" si="36"/>
        <v>5</v>
      </c>
      <c r="L160">
        <f t="shared" si="37"/>
        <v>5</v>
      </c>
      <c r="M160">
        <f t="shared" si="38"/>
        <v>5</v>
      </c>
      <c r="N160">
        <f t="shared" si="39"/>
        <v>5</v>
      </c>
      <c r="O160">
        <f t="shared" si="40"/>
        <v>5</v>
      </c>
      <c r="P160">
        <f t="shared" si="41"/>
        <v>5</v>
      </c>
      <c r="Q160">
        <f t="shared" si="42"/>
        <v>5</v>
      </c>
      <c r="R160">
        <f t="shared" si="43"/>
        <v>5</v>
      </c>
      <c r="S160" s="9">
        <f t="shared" si="35"/>
        <v>11.76</v>
      </c>
    </row>
    <row r="161" spans="1:20" x14ac:dyDescent="0.25">
      <c r="A161" t="s">
        <v>72</v>
      </c>
      <c r="B161" t="s">
        <v>818</v>
      </c>
      <c r="C161" t="s">
        <v>278</v>
      </c>
      <c r="D161" t="s">
        <v>215</v>
      </c>
      <c r="E161" t="s">
        <v>278</v>
      </c>
      <c r="F161" t="s">
        <v>278</v>
      </c>
      <c r="G161" t="s">
        <v>278</v>
      </c>
      <c r="H161" t="s">
        <v>278</v>
      </c>
      <c r="I161" t="s">
        <v>278</v>
      </c>
      <c r="J161" t="s">
        <v>215</v>
      </c>
      <c r="K161">
        <f t="shared" si="36"/>
        <v>0</v>
      </c>
      <c r="L161">
        <f t="shared" si="37"/>
        <v>0</v>
      </c>
      <c r="M161">
        <f t="shared" si="38"/>
        <v>0</v>
      </c>
      <c r="N161">
        <f t="shared" si="39"/>
        <v>0</v>
      </c>
      <c r="O161">
        <f t="shared" si="40"/>
        <v>0</v>
      </c>
      <c r="P161">
        <f t="shared" si="41"/>
        <v>0</v>
      </c>
      <c r="Q161">
        <f t="shared" si="42"/>
        <v>0</v>
      </c>
      <c r="R161">
        <f t="shared" si="43"/>
        <v>0</v>
      </c>
      <c r="S161" s="9">
        <f t="shared" si="35"/>
        <v>0</v>
      </c>
    </row>
    <row r="162" spans="1:20" x14ac:dyDescent="0.25">
      <c r="A162" t="s">
        <v>72</v>
      </c>
      <c r="B162" t="s">
        <v>819</v>
      </c>
      <c r="C162" t="s">
        <v>278</v>
      </c>
      <c r="D162" t="s">
        <v>216</v>
      </c>
      <c r="E162" t="s">
        <v>216</v>
      </c>
      <c r="F162" t="s">
        <v>216</v>
      </c>
      <c r="G162" t="s">
        <v>215</v>
      </c>
      <c r="H162" t="s">
        <v>215</v>
      </c>
      <c r="I162" t="s">
        <v>278</v>
      </c>
      <c r="J162" t="s">
        <v>216</v>
      </c>
      <c r="K162">
        <f t="shared" si="36"/>
        <v>0</v>
      </c>
      <c r="L162">
        <f t="shared" si="37"/>
        <v>5</v>
      </c>
      <c r="M162">
        <f t="shared" si="38"/>
        <v>5</v>
      </c>
      <c r="N162">
        <f t="shared" si="39"/>
        <v>5</v>
      </c>
      <c r="O162">
        <f t="shared" si="40"/>
        <v>0</v>
      </c>
      <c r="P162">
        <f t="shared" si="41"/>
        <v>0</v>
      </c>
      <c r="Q162">
        <f t="shared" si="42"/>
        <v>0</v>
      </c>
      <c r="R162">
        <f t="shared" si="43"/>
        <v>5</v>
      </c>
      <c r="S162" s="9">
        <f t="shared" si="35"/>
        <v>4.62</v>
      </c>
    </row>
    <row r="163" spans="1:20" x14ac:dyDescent="0.25">
      <c r="A163" t="s">
        <v>72</v>
      </c>
      <c r="B163" t="s">
        <v>820</v>
      </c>
      <c r="C163" t="s">
        <v>216</v>
      </c>
      <c r="D163" t="s">
        <v>215</v>
      </c>
      <c r="E163" t="s">
        <v>216</v>
      </c>
      <c r="F163" t="s">
        <v>216</v>
      </c>
      <c r="G163" t="s">
        <v>216</v>
      </c>
      <c r="H163" t="s">
        <v>216</v>
      </c>
      <c r="I163" t="s">
        <v>215</v>
      </c>
      <c r="J163" t="s">
        <v>215</v>
      </c>
      <c r="K163">
        <f t="shared" ref="K163:K177" si="44">IF(C163="Yes",5,0)</f>
        <v>5</v>
      </c>
      <c r="L163">
        <f t="shared" ref="L163:L177" si="45">IF(D163="Yes",5,0)</f>
        <v>0</v>
      </c>
      <c r="M163">
        <f t="shared" ref="M163:M177" si="46">IF(E163="Yes",5,0)</f>
        <v>5</v>
      </c>
      <c r="N163">
        <f t="shared" ref="N163:N177" si="47">IF(F163="Yes",5,0)</f>
        <v>5</v>
      </c>
      <c r="O163">
        <f t="shared" ref="O163:O177" si="48">IF(G163="Yes",5,0)</f>
        <v>5</v>
      </c>
      <c r="P163">
        <f t="shared" ref="P163:P177" si="49">IF(H163="Yes",5,0)</f>
        <v>5</v>
      </c>
      <c r="Q163">
        <f t="shared" ref="Q163:Q177" si="50">IF(I163="Yes",5,0)</f>
        <v>0</v>
      </c>
      <c r="R163">
        <f t="shared" ref="R163:R177" si="51">IF(J163="Yes",5,0)</f>
        <v>0</v>
      </c>
      <c r="S163" s="9">
        <f t="shared" si="35"/>
        <v>6.72</v>
      </c>
    </row>
    <row r="164" spans="1:20" x14ac:dyDescent="0.25">
      <c r="A164" t="s">
        <v>72</v>
      </c>
      <c r="B164" t="s">
        <v>821</v>
      </c>
      <c r="C164" t="s">
        <v>215</v>
      </c>
      <c r="D164" t="s">
        <v>215</v>
      </c>
      <c r="E164" t="s">
        <v>278</v>
      </c>
      <c r="F164" t="s">
        <v>215</v>
      </c>
      <c r="G164" t="s">
        <v>278</v>
      </c>
      <c r="H164" t="s">
        <v>278</v>
      </c>
      <c r="I164" t="s">
        <v>215</v>
      </c>
      <c r="J164" t="s">
        <v>215</v>
      </c>
      <c r="K164">
        <f t="shared" si="44"/>
        <v>0</v>
      </c>
      <c r="L164">
        <f t="shared" si="45"/>
        <v>0</v>
      </c>
      <c r="M164">
        <f t="shared" si="46"/>
        <v>0</v>
      </c>
      <c r="N164">
        <f t="shared" si="47"/>
        <v>0</v>
      </c>
      <c r="O164">
        <f t="shared" si="48"/>
        <v>0</v>
      </c>
      <c r="P164">
        <f t="shared" si="49"/>
        <v>0</v>
      </c>
      <c r="Q164">
        <f t="shared" si="50"/>
        <v>0</v>
      </c>
      <c r="R164">
        <f t="shared" si="51"/>
        <v>0</v>
      </c>
      <c r="S164" s="9">
        <f t="shared" si="35"/>
        <v>0</v>
      </c>
    </row>
    <row r="165" spans="1:20" x14ac:dyDescent="0.25">
      <c r="A165" t="s">
        <v>72</v>
      </c>
      <c r="B165" t="s">
        <v>822</v>
      </c>
      <c r="C165" t="s">
        <v>215</v>
      </c>
      <c r="D165" t="s">
        <v>215</v>
      </c>
      <c r="E165" t="s">
        <v>278</v>
      </c>
      <c r="F165" t="s">
        <v>278</v>
      </c>
      <c r="G165" t="s">
        <v>278</v>
      </c>
      <c r="H165" t="s">
        <v>278</v>
      </c>
      <c r="I165" t="s">
        <v>278</v>
      </c>
      <c r="J165" t="s">
        <v>215</v>
      </c>
      <c r="K165">
        <f t="shared" si="44"/>
        <v>0</v>
      </c>
      <c r="L165">
        <f t="shared" si="45"/>
        <v>0</v>
      </c>
      <c r="M165">
        <f t="shared" si="46"/>
        <v>0</v>
      </c>
      <c r="N165">
        <f t="shared" si="47"/>
        <v>0</v>
      </c>
      <c r="O165">
        <f t="shared" si="48"/>
        <v>0</v>
      </c>
      <c r="P165">
        <f t="shared" si="49"/>
        <v>0</v>
      </c>
      <c r="Q165">
        <f t="shared" si="50"/>
        <v>0</v>
      </c>
      <c r="R165">
        <f t="shared" si="51"/>
        <v>0</v>
      </c>
      <c r="S165" s="9">
        <f t="shared" si="35"/>
        <v>0</v>
      </c>
    </row>
    <row r="166" spans="1:20" x14ac:dyDescent="0.25">
      <c r="A166" t="s">
        <v>72</v>
      </c>
      <c r="B166" t="s">
        <v>827</v>
      </c>
      <c r="C166" t="s">
        <v>216</v>
      </c>
      <c r="D166" t="s">
        <v>216</v>
      </c>
      <c r="E166" t="s">
        <v>216</v>
      </c>
      <c r="F166" t="s">
        <v>215</v>
      </c>
      <c r="G166" t="s">
        <v>216</v>
      </c>
      <c r="H166" t="s">
        <v>215</v>
      </c>
      <c r="I166" t="s">
        <v>215</v>
      </c>
      <c r="J166" t="s">
        <v>215</v>
      </c>
      <c r="K166">
        <f t="shared" si="44"/>
        <v>5</v>
      </c>
      <c r="L166">
        <f t="shared" si="45"/>
        <v>5</v>
      </c>
      <c r="M166">
        <f t="shared" si="46"/>
        <v>5</v>
      </c>
      <c r="N166">
        <f t="shared" si="47"/>
        <v>0</v>
      </c>
      <c r="O166">
        <f t="shared" si="48"/>
        <v>5</v>
      </c>
      <c r="P166">
        <f t="shared" si="49"/>
        <v>0</v>
      </c>
      <c r="Q166">
        <f t="shared" si="50"/>
        <v>0</v>
      </c>
      <c r="R166">
        <f t="shared" si="51"/>
        <v>0</v>
      </c>
      <c r="S166" s="9">
        <f t="shared" si="35"/>
        <v>5.88</v>
      </c>
    </row>
    <row r="167" spans="1:20" x14ac:dyDescent="0.25">
      <c r="A167" t="s">
        <v>72</v>
      </c>
      <c r="B167" t="s">
        <v>823</v>
      </c>
      <c r="C167" t="s">
        <v>215</v>
      </c>
      <c r="D167" t="s">
        <v>215</v>
      </c>
      <c r="E167" t="s">
        <v>278</v>
      </c>
      <c r="F167" t="s">
        <v>215</v>
      </c>
      <c r="G167" t="s">
        <v>215</v>
      </c>
      <c r="H167" t="s">
        <v>278</v>
      </c>
      <c r="I167" t="s">
        <v>216</v>
      </c>
      <c r="J167" t="s">
        <v>215</v>
      </c>
      <c r="K167">
        <f t="shared" si="44"/>
        <v>0</v>
      </c>
      <c r="L167">
        <f t="shared" si="45"/>
        <v>0</v>
      </c>
      <c r="M167">
        <f t="shared" si="46"/>
        <v>0</v>
      </c>
      <c r="N167">
        <f t="shared" si="47"/>
        <v>0</v>
      </c>
      <c r="O167">
        <f t="shared" si="48"/>
        <v>0</v>
      </c>
      <c r="P167">
        <f t="shared" si="49"/>
        <v>0</v>
      </c>
      <c r="Q167">
        <f t="shared" si="50"/>
        <v>5</v>
      </c>
      <c r="R167">
        <f t="shared" si="51"/>
        <v>0</v>
      </c>
      <c r="S167" s="9">
        <f t="shared" ref="S167:S177" si="52">ROUND(((K167/5)*(10/100)*21)+((L167/5)*(4/100)*21)+((M167/5)*(4/100)*21)+((N167/5)*(4/100)*21)+((O167/5)*(10/100)*21)+((P167/5)*(4/100)*21)+((Q167/5)*(10/100)*21)+((R167/5)*(10/100)*21),2)</f>
        <v>2.1</v>
      </c>
    </row>
    <row r="168" spans="1:20" x14ac:dyDescent="0.25">
      <c r="A168" t="s">
        <v>72</v>
      </c>
      <c r="B168" t="s">
        <v>824</v>
      </c>
      <c r="C168" t="s">
        <v>216</v>
      </c>
      <c r="D168" t="s">
        <v>215</v>
      </c>
      <c r="E168" t="s">
        <v>215</v>
      </c>
      <c r="F168" t="s">
        <v>215</v>
      </c>
      <c r="G168" t="s">
        <v>216</v>
      </c>
      <c r="H168" t="s">
        <v>215</v>
      </c>
      <c r="I168" t="s">
        <v>215</v>
      </c>
      <c r="J168" t="s">
        <v>215</v>
      </c>
      <c r="K168">
        <f t="shared" si="44"/>
        <v>5</v>
      </c>
      <c r="L168">
        <f t="shared" si="45"/>
        <v>0</v>
      </c>
      <c r="M168">
        <f t="shared" si="46"/>
        <v>0</v>
      </c>
      <c r="N168">
        <f t="shared" si="47"/>
        <v>0</v>
      </c>
      <c r="O168">
        <f t="shared" si="48"/>
        <v>5</v>
      </c>
      <c r="P168">
        <f t="shared" si="49"/>
        <v>0</v>
      </c>
      <c r="Q168">
        <f t="shared" si="50"/>
        <v>0</v>
      </c>
      <c r="R168">
        <f t="shared" si="51"/>
        <v>0</v>
      </c>
      <c r="S168" s="9">
        <f t="shared" si="52"/>
        <v>4.2</v>
      </c>
    </row>
    <row r="169" spans="1:20" x14ac:dyDescent="0.25">
      <c r="A169" t="s">
        <v>72</v>
      </c>
      <c r="B169" t="s">
        <v>825</v>
      </c>
      <c r="C169" t="s">
        <v>215</v>
      </c>
      <c r="D169" t="s">
        <v>215</v>
      </c>
      <c r="E169" t="s">
        <v>215</v>
      </c>
      <c r="F169" t="s">
        <v>278</v>
      </c>
      <c r="G169" t="s">
        <v>278</v>
      </c>
      <c r="H169" t="s">
        <v>278</v>
      </c>
      <c r="I169" t="s">
        <v>215</v>
      </c>
      <c r="J169" t="s">
        <v>215</v>
      </c>
      <c r="K169">
        <f t="shared" si="44"/>
        <v>0</v>
      </c>
      <c r="L169">
        <f t="shared" si="45"/>
        <v>0</v>
      </c>
      <c r="M169">
        <f t="shared" si="46"/>
        <v>0</v>
      </c>
      <c r="N169">
        <f t="shared" si="47"/>
        <v>0</v>
      </c>
      <c r="O169">
        <f t="shared" si="48"/>
        <v>0</v>
      </c>
      <c r="P169">
        <f t="shared" si="49"/>
        <v>0</v>
      </c>
      <c r="Q169">
        <f t="shared" si="50"/>
        <v>0</v>
      </c>
      <c r="R169">
        <f t="shared" si="51"/>
        <v>0</v>
      </c>
      <c r="S169" s="9">
        <f t="shared" si="52"/>
        <v>0</v>
      </c>
    </row>
    <row r="170" spans="1:20" x14ac:dyDescent="0.25">
      <c r="A170" t="s">
        <v>72</v>
      </c>
      <c r="B170" t="s">
        <v>826</v>
      </c>
      <c r="C170" t="s">
        <v>215</v>
      </c>
      <c r="D170" t="s">
        <v>215</v>
      </c>
      <c r="E170" t="s">
        <v>278</v>
      </c>
      <c r="F170" t="s">
        <v>215</v>
      </c>
      <c r="G170" t="s">
        <v>278</v>
      </c>
      <c r="H170" t="s">
        <v>278</v>
      </c>
      <c r="I170" t="s">
        <v>278</v>
      </c>
      <c r="J170" t="s">
        <v>215</v>
      </c>
      <c r="K170">
        <f t="shared" si="44"/>
        <v>0</v>
      </c>
      <c r="L170">
        <f t="shared" si="45"/>
        <v>0</v>
      </c>
      <c r="M170">
        <f t="shared" si="46"/>
        <v>0</v>
      </c>
      <c r="N170">
        <f t="shared" si="47"/>
        <v>0</v>
      </c>
      <c r="O170">
        <f t="shared" si="48"/>
        <v>0</v>
      </c>
      <c r="P170">
        <f t="shared" si="49"/>
        <v>0</v>
      </c>
      <c r="Q170">
        <f t="shared" si="50"/>
        <v>0</v>
      </c>
      <c r="R170">
        <f t="shared" si="51"/>
        <v>0</v>
      </c>
      <c r="S170" s="9">
        <f t="shared" si="52"/>
        <v>0</v>
      </c>
    </row>
    <row r="171" spans="1:20" x14ac:dyDescent="0.25">
      <c r="A171" t="s">
        <v>72</v>
      </c>
      <c r="B171" t="s">
        <v>828</v>
      </c>
      <c r="C171" t="s">
        <v>215</v>
      </c>
      <c r="D171" t="s">
        <v>215</v>
      </c>
      <c r="E171" t="s">
        <v>278</v>
      </c>
      <c r="F171" t="s">
        <v>278</v>
      </c>
      <c r="G171" t="s">
        <v>278</v>
      </c>
      <c r="H171" t="s">
        <v>216</v>
      </c>
      <c r="I171" t="s">
        <v>278</v>
      </c>
      <c r="J171" t="s">
        <v>215</v>
      </c>
      <c r="K171">
        <f t="shared" si="44"/>
        <v>0</v>
      </c>
      <c r="L171">
        <f t="shared" si="45"/>
        <v>0</v>
      </c>
      <c r="M171">
        <f t="shared" si="46"/>
        <v>0</v>
      </c>
      <c r="N171">
        <f t="shared" si="47"/>
        <v>0</v>
      </c>
      <c r="O171">
        <f t="shared" si="48"/>
        <v>0</v>
      </c>
      <c r="P171">
        <f t="shared" si="49"/>
        <v>5</v>
      </c>
      <c r="Q171">
        <f t="shared" si="50"/>
        <v>0</v>
      </c>
      <c r="R171">
        <f t="shared" si="51"/>
        <v>0</v>
      </c>
      <c r="S171" s="9">
        <f t="shared" si="52"/>
        <v>0.84</v>
      </c>
    </row>
    <row r="172" spans="1:20" x14ac:dyDescent="0.25">
      <c r="A172" t="s">
        <v>72</v>
      </c>
      <c r="B172" s="59" t="s">
        <v>829</v>
      </c>
      <c r="C172" t="s">
        <v>278</v>
      </c>
      <c r="D172" t="s">
        <v>215</v>
      </c>
      <c r="E172" s="59" t="s">
        <v>630</v>
      </c>
      <c r="F172" s="59" t="s">
        <v>630</v>
      </c>
      <c r="G172" t="s">
        <v>278</v>
      </c>
      <c r="H172" s="59" t="s">
        <v>630</v>
      </c>
      <c r="I172" s="59" t="s">
        <v>630</v>
      </c>
      <c r="J172" t="s">
        <v>215</v>
      </c>
      <c r="K172">
        <f t="shared" si="44"/>
        <v>0</v>
      </c>
      <c r="L172">
        <f t="shared" si="45"/>
        <v>0</v>
      </c>
      <c r="M172">
        <f t="shared" si="46"/>
        <v>5</v>
      </c>
      <c r="N172">
        <f t="shared" si="47"/>
        <v>5</v>
      </c>
      <c r="O172">
        <f t="shared" si="48"/>
        <v>0</v>
      </c>
      <c r="P172">
        <f t="shared" si="49"/>
        <v>5</v>
      </c>
      <c r="Q172">
        <f t="shared" si="50"/>
        <v>5</v>
      </c>
      <c r="R172">
        <f t="shared" si="51"/>
        <v>0</v>
      </c>
      <c r="S172" s="9">
        <f t="shared" si="52"/>
        <v>4.62</v>
      </c>
      <c r="T172" s="59" t="s">
        <v>633</v>
      </c>
    </row>
    <row r="173" spans="1:20" x14ac:dyDescent="0.25">
      <c r="A173" t="s">
        <v>72</v>
      </c>
      <c r="B173" t="s">
        <v>830</v>
      </c>
      <c r="C173" t="s">
        <v>278</v>
      </c>
      <c r="D173" t="s">
        <v>215</v>
      </c>
      <c r="E173" t="s">
        <v>278</v>
      </c>
      <c r="F173" t="s">
        <v>278</v>
      </c>
      <c r="G173" t="s">
        <v>278</v>
      </c>
      <c r="H173" t="s">
        <v>278</v>
      </c>
      <c r="I173" t="s">
        <v>278</v>
      </c>
      <c r="J173" t="s">
        <v>215</v>
      </c>
      <c r="K173">
        <f t="shared" si="44"/>
        <v>0</v>
      </c>
      <c r="L173">
        <f t="shared" si="45"/>
        <v>0</v>
      </c>
      <c r="M173">
        <f t="shared" si="46"/>
        <v>0</v>
      </c>
      <c r="N173">
        <f t="shared" si="47"/>
        <v>0</v>
      </c>
      <c r="O173">
        <f t="shared" si="48"/>
        <v>0</v>
      </c>
      <c r="P173">
        <f t="shared" si="49"/>
        <v>0</v>
      </c>
      <c r="Q173">
        <f t="shared" si="50"/>
        <v>0</v>
      </c>
      <c r="R173">
        <f t="shared" si="51"/>
        <v>0</v>
      </c>
      <c r="S173" s="9">
        <f t="shared" si="52"/>
        <v>0</v>
      </c>
    </row>
    <row r="174" spans="1:20" x14ac:dyDescent="0.25">
      <c r="A174" t="s">
        <v>72</v>
      </c>
      <c r="B174" t="s">
        <v>831</v>
      </c>
      <c r="C174" t="s">
        <v>278</v>
      </c>
      <c r="D174" t="s">
        <v>215</v>
      </c>
      <c r="E174" t="s">
        <v>278</v>
      </c>
      <c r="F174" t="s">
        <v>278</v>
      </c>
      <c r="G174" t="s">
        <v>278</v>
      </c>
      <c r="H174" t="s">
        <v>278</v>
      </c>
      <c r="I174" t="s">
        <v>278</v>
      </c>
      <c r="J174" t="s">
        <v>215</v>
      </c>
      <c r="K174">
        <f t="shared" si="44"/>
        <v>0</v>
      </c>
      <c r="L174">
        <f t="shared" si="45"/>
        <v>0</v>
      </c>
      <c r="M174">
        <f t="shared" si="46"/>
        <v>0</v>
      </c>
      <c r="N174">
        <f t="shared" si="47"/>
        <v>0</v>
      </c>
      <c r="O174">
        <f t="shared" si="48"/>
        <v>0</v>
      </c>
      <c r="P174">
        <f t="shared" si="49"/>
        <v>0</v>
      </c>
      <c r="Q174">
        <f t="shared" si="50"/>
        <v>0</v>
      </c>
      <c r="R174">
        <f t="shared" si="51"/>
        <v>0</v>
      </c>
      <c r="S174" s="9">
        <f t="shared" si="52"/>
        <v>0</v>
      </c>
    </row>
    <row r="175" spans="1:20" x14ac:dyDescent="0.25">
      <c r="A175" t="s">
        <v>72</v>
      </c>
      <c r="B175" t="s">
        <v>832</v>
      </c>
      <c r="C175" t="s">
        <v>216</v>
      </c>
      <c r="D175" t="s">
        <v>215</v>
      </c>
      <c r="E175" t="s">
        <v>278</v>
      </c>
      <c r="F175" t="s">
        <v>278</v>
      </c>
      <c r="G175" t="s">
        <v>215</v>
      </c>
      <c r="H175" t="s">
        <v>215</v>
      </c>
      <c r="I175" t="s">
        <v>215</v>
      </c>
      <c r="J175" t="s">
        <v>215</v>
      </c>
      <c r="K175">
        <f t="shared" si="44"/>
        <v>5</v>
      </c>
      <c r="L175">
        <f t="shared" si="45"/>
        <v>0</v>
      </c>
      <c r="M175">
        <f t="shared" si="46"/>
        <v>0</v>
      </c>
      <c r="N175">
        <f t="shared" si="47"/>
        <v>0</v>
      </c>
      <c r="O175">
        <f t="shared" si="48"/>
        <v>0</v>
      </c>
      <c r="P175">
        <f t="shared" si="49"/>
        <v>0</v>
      </c>
      <c r="Q175">
        <f t="shared" si="50"/>
        <v>0</v>
      </c>
      <c r="R175">
        <f t="shared" si="51"/>
        <v>0</v>
      </c>
      <c r="S175" s="9">
        <f t="shared" si="52"/>
        <v>2.1</v>
      </c>
    </row>
    <row r="176" spans="1:20" x14ac:dyDescent="0.25">
      <c r="A176" t="s">
        <v>72</v>
      </c>
      <c r="B176" t="s">
        <v>833</v>
      </c>
      <c r="C176" t="s">
        <v>278</v>
      </c>
      <c r="D176" t="s">
        <v>215</v>
      </c>
      <c r="E176" t="s">
        <v>278</v>
      </c>
      <c r="F176" t="s">
        <v>278</v>
      </c>
      <c r="G176" t="s">
        <v>278</v>
      </c>
      <c r="H176" t="s">
        <v>278</v>
      </c>
      <c r="I176" t="s">
        <v>278</v>
      </c>
      <c r="J176" t="s">
        <v>215</v>
      </c>
      <c r="K176">
        <f t="shared" si="44"/>
        <v>0</v>
      </c>
      <c r="L176">
        <f t="shared" si="45"/>
        <v>0</v>
      </c>
      <c r="M176">
        <f t="shared" si="46"/>
        <v>0</v>
      </c>
      <c r="N176">
        <f t="shared" si="47"/>
        <v>0</v>
      </c>
      <c r="O176">
        <f t="shared" si="48"/>
        <v>0</v>
      </c>
      <c r="P176">
        <f t="shared" si="49"/>
        <v>0</v>
      </c>
      <c r="Q176">
        <f t="shared" si="50"/>
        <v>0</v>
      </c>
      <c r="R176">
        <f t="shared" si="51"/>
        <v>0</v>
      </c>
      <c r="S176" s="9">
        <f t="shared" si="52"/>
        <v>0</v>
      </c>
    </row>
    <row r="177" spans="1:19" x14ac:dyDescent="0.25">
      <c r="A177" t="s">
        <v>72</v>
      </c>
      <c r="B177" t="s">
        <v>834</v>
      </c>
      <c r="D177" t="s">
        <v>215</v>
      </c>
      <c r="E177" t="s">
        <v>215</v>
      </c>
      <c r="F177" t="s">
        <v>215</v>
      </c>
      <c r="G177" t="s">
        <v>215</v>
      </c>
      <c r="H177" t="s">
        <v>215</v>
      </c>
      <c r="I177" t="s">
        <v>278</v>
      </c>
      <c r="J177" t="s">
        <v>215</v>
      </c>
      <c r="K177">
        <f t="shared" si="44"/>
        <v>0</v>
      </c>
      <c r="L177">
        <f t="shared" si="45"/>
        <v>0</v>
      </c>
      <c r="M177">
        <f t="shared" si="46"/>
        <v>0</v>
      </c>
      <c r="N177">
        <f t="shared" si="47"/>
        <v>0</v>
      </c>
      <c r="O177">
        <f t="shared" si="48"/>
        <v>0</v>
      </c>
      <c r="P177">
        <f t="shared" si="49"/>
        <v>0</v>
      </c>
      <c r="Q177">
        <f t="shared" si="50"/>
        <v>0</v>
      </c>
      <c r="R177">
        <f t="shared" si="51"/>
        <v>0</v>
      </c>
      <c r="S177" s="9">
        <f t="shared" si="52"/>
        <v>0</v>
      </c>
    </row>
    <row r="180" spans="1:19" x14ac:dyDescent="0.25">
      <c r="S180" s="58"/>
    </row>
  </sheetData>
  <autoFilter ref="A2:T177" xr:uid="{C8B101C2-4EAB-4F3B-8878-3B311712730E}"/>
  <phoneticPr fontId="4"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3E96-56F0-4F6B-B280-881179EED57B}">
  <dimension ref="A1:Q39"/>
  <sheetViews>
    <sheetView workbookViewId="0">
      <pane ySplit="2" topLeftCell="A3" activePane="bottomLeft" state="frozen"/>
      <selection pane="bottomLeft" activeCell="K9" sqref="K9"/>
    </sheetView>
  </sheetViews>
  <sheetFormatPr defaultRowHeight="15" x14ac:dyDescent="0.25"/>
  <cols>
    <col min="1" max="1" width="16.85546875" bestFit="1" customWidth="1"/>
    <col min="2" max="2" width="8.85546875" bestFit="1" customWidth="1"/>
    <col min="3" max="3" width="22.140625" bestFit="1" customWidth="1"/>
    <col min="4" max="4" width="29" bestFit="1" customWidth="1"/>
    <col min="5" max="5" width="31.5703125" bestFit="1" customWidth="1"/>
    <col min="6" max="6" width="5" bestFit="1" customWidth="1"/>
    <col min="7" max="7" width="9.85546875" bestFit="1" customWidth="1"/>
    <col min="8" max="8" width="22.28515625" bestFit="1" customWidth="1"/>
    <col min="9" max="9" width="29" bestFit="1" customWidth="1"/>
    <col min="10" max="10" width="11.140625" bestFit="1" customWidth="1"/>
    <col min="11" max="11" width="22.42578125" bestFit="1" customWidth="1"/>
    <col min="12" max="12" width="0" hidden="1" customWidth="1"/>
    <col min="13" max="13" width="13" bestFit="1" customWidth="1"/>
    <col min="15" max="15" width="4.28515625" bestFit="1" customWidth="1"/>
    <col min="16" max="16" width="6.28515625" bestFit="1" customWidth="1"/>
    <col min="17" max="17" width="5.42578125" bestFit="1" customWidth="1"/>
  </cols>
  <sheetData>
    <row r="1" spans="1:17" x14ac:dyDescent="0.25">
      <c r="C1" s="64" t="s">
        <v>57</v>
      </c>
      <c r="D1" s="64"/>
      <c r="E1" s="4" t="s">
        <v>58</v>
      </c>
      <c r="F1" s="63" t="s">
        <v>59</v>
      </c>
      <c r="G1" s="63"/>
      <c r="H1" s="4" t="s">
        <v>60</v>
      </c>
      <c r="I1" s="4" t="s">
        <v>62</v>
      </c>
      <c r="J1" s="4" t="s">
        <v>21</v>
      </c>
      <c r="K1" s="4"/>
    </row>
    <row r="2" spans="1:17" x14ac:dyDescent="0.25">
      <c r="A2" s="1" t="s">
        <v>1</v>
      </c>
      <c r="B2" s="1" t="s">
        <v>0</v>
      </c>
      <c r="C2" s="1" t="s">
        <v>50</v>
      </c>
      <c r="D2" s="1" t="s">
        <v>56</v>
      </c>
      <c r="E2" s="1" t="s">
        <v>51</v>
      </c>
      <c r="F2" s="1" t="s">
        <v>11</v>
      </c>
      <c r="G2" s="1" t="s">
        <v>38</v>
      </c>
      <c r="H2" s="1" t="s">
        <v>49</v>
      </c>
      <c r="I2" s="1" t="s">
        <v>53</v>
      </c>
      <c r="J2" s="1" t="s">
        <v>54</v>
      </c>
      <c r="K2" s="17" t="s">
        <v>627</v>
      </c>
      <c r="M2" s="1" t="s">
        <v>63</v>
      </c>
      <c r="O2" s="28" t="s">
        <v>43</v>
      </c>
      <c r="P2" s="28" t="s">
        <v>44</v>
      </c>
      <c r="Q2" s="28" t="s">
        <v>45</v>
      </c>
    </row>
    <row r="3" spans="1:17" x14ac:dyDescent="0.25">
      <c r="A3" s="59" t="s">
        <v>660</v>
      </c>
      <c r="B3" t="s">
        <v>8</v>
      </c>
      <c r="C3">
        <v>3</v>
      </c>
      <c r="D3">
        <v>100</v>
      </c>
      <c r="E3">
        <f>C3*(D3/100)</f>
        <v>3</v>
      </c>
      <c r="F3">
        <v>2020</v>
      </c>
      <c r="G3" s="14">
        <v>468475</v>
      </c>
      <c r="H3" s="15">
        <f>E3/(G3/1000)</f>
        <v>6.403756870697476E-3</v>
      </c>
      <c r="I3" s="16">
        <f>H3/$H$34*100</f>
        <v>2.8683694454081725</v>
      </c>
      <c r="J3" s="59">
        <f>LOOKUP(I3,$O$3:$P$12,$Q$3:$Q$12)</f>
        <v>2</v>
      </c>
      <c r="K3" s="9">
        <f>ROUND((J3/10)*(40/100)*21.5,2)</f>
        <v>1.72</v>
      </c>
      <c r="L3" s="59" t="s">
        <v>629</v>
      </c>
      <c r="M3" s="59">
        <v>1</v>
      </c>
      <c r="O3" s="30">
        <v>0</v>
      </c>
      <c r="P3" s="30">
        <v>1</v>
      </c>
      <c r="Q3" s="13">
        <v>1</v>
      </c>
    </row>
    <row r="4" spans="1:17" x14ac:dyDescent="0.25">
      <c r="A4" t="s">
        <v>661</v>
      </c>
      <c r="B4" t="s">
        <v>8</v>
      </c>
      <c r="C4">
        <v>1652</v>
      </c>
      <c r="D4">
        <v>100</v>
      </c>
      <c r="E4">
        <f t="shared" ref="E4:E33" si="0">C4*(D4/100)</f>
        <v>1652</v>
      </c>
      <c r="F4">
        <v>2020</v>
      </c>
      <c r="G4" s="14">
        <v>37956040</v>
      </c>
      <c r="H4" s="15">
        <f t="shared" ref="H4:H33" si="1">E4/(G4/1000)</f>
        <v>4.3524034646396197E-2</v>
      </c>
      <c r="I4" s="16">
        <f t="shared" ref="I4:I33" si="2">H4/$H$34*100</f>
        <v>19.495276544909185</v>
      </c>
      <c r="J4">
        <f t="shared" ref="J4:J33" si="3">LOOKUP(I4,$O$3:$P$12,$Q$3:$Q$12)</f>
        <v>5</v>
      </c>
      <c r="K4" s="9">
        <f t="shared" ref="K4:K33" si="4">ROUND((J4/10)*(40/100)*21.5,2)</f>
        <v>4.3</v>
      </c>
      <c r="M4">
        <v>4</v>
      </c>
      <c r="O4" s="30">
        <v>1</v>
      </c>
      <c r="P4" s="30">
        <v>3</v>
      </c>
      <c r="Q4" s="13">
        <v>2</v>
      </c>
    </row>
    <row r="5" spans="1:17" x14ac:dyDescent="0.25">
      <c r="A5" t="s">
        <v>662</v>
      </c>
      <c r="B5" t="s">
        <v>8</v>
      </c>
      <c r="C5">
        <v>33</v>
      </c>
      <c r="D5">
        <v>100</v>
      </c>
      <c r="E5">
        <f t="shared" si="0"/>
        <v>33</v>
      </c>
      <c r="F5">
        <v>2020</v>
      </c>
      <c r="G5" s="14">
        <v>1466573</v>
      </c>
      <c r="H5" s="15">
        <f t="shared" si="1"/>
        <v>2.2501437023591732E-2</v>
      </c>
      <c r="I5" s="16">
        <f t="shared" si="2"/>
        <v>10.07883899084023</v>
      </c>
      <c r="J5">
        <f t="shared" si="3"/>
        <v>5</v>
      </c>
      <c r="K5" s="9">
        <f t="shared" si="4"/>
        <v>4.3</v>
      </c>
      <c r="M5">
        <v>3</v>
      </c>
      <c r="O5" s="30">
        <v>3</v>
      </c>
      <c r="P5" s="30">
        <v>6</v>
      </c>
      <c r="Q5" s="13">
        <v>3</v>
      </c>
    </row>
    <row r="6" spans="1:17" x14ac:dyDescent="0.25">
      <c r="A6" t="s">
        <v>663</v>
      </c>
      <c r="B6" t="s">
        <v>8</v>
      </c>
      <c r="C6">
        <v>30</v>
      </c>
      <c r="D6">
        <v>83</v>
      </c>
      <c r="E6">
        <f t="shared" si="0"/>
        <v>24.9</v>
      </c>
      <c r="F6">
        <v>2020</v>
      </c>
      <c r="G6" s="14">
        <v>733617</v>
      </c>
      <c r="H6" s="15">
        <f t="shared" si="1"/>
        <v>3.394141629760488E-2</v>
      </c>
      <c r="I6" s="16">
        <f t="shared" si="2"/>
        <v>15.203032127502533</v>
      </c>
      <c r="J6">
        <f t="shared" si="3"/>
        <v>5</v>
      </c>
      <c r="K6" s="9">
        <f t="shared" si="4"/>
        <v>4.3</v>
      </c>
      <c r="M6">
        <v>3</v>
      </c>
      <c r="O6" s="30">
        <v>6</v>
      </c>
      <c r="P6" s="30">
        <v>10</v>
      </c>
      <c r="Q6" s="13">
        <v>4</v>
      </c>
    </row>
    <row r="7" spans="1:17" x14ac:dyDescent="0.25">
      <c r="A7" t="s">
        <v>664</v>
      </c>
      <c r="B7" t="s">
        <v>8</v>
      </c>
      <c r="C7">
        <v>444</v>
      </c>
      <c r="D7">
        <v>1.8</v>
      </c>
      <c r="E7">
        <f t="shared" si="0"/>
        <v>7.9920000000000009</v>
      </c>
      <c r="F7">
        <v>2020</v>
      </c>
      <c r="G7" s="14">
        <v>691852</v>
      </c>
      <c r="H7" s="15">
        <f t="shared" si="1"/>
        <v>1.1551603522140574E-2</v>
      </c>
      <c r="I7" s="16">
        <f t="shared" si="2"/>
        <v>5.1741918466633754</v>
      </c>
      <c r="J7">
        <f t="shared" si="3"/>
        <v>3</v>
      </c>
      <c r="K7" s="9">
        <f t="shared" si="4"/>
        <v>2.58</v>
      </c>
      <c r="M7">
        <v>10</v>
      </c>
      <c r="O7" s="30">
        <v>10</v>
      </c>
      <c r="P7" s="30">
        <v>20</v>
      </c>
      <c r="Q7" s="13">
        <v>5</v>
      </c>
    </row>
    <row r="8" spans="1:17" x14ac:dyDescent="0.25">
      <c r="A8" s="66" t="s">
        <v>665</v>
      </c>
      <c r="B8" t="s">
        <v>8</v>
      </c>
      <c r="C8">
        <v>19</v>
      </c>
      <c r="D8">
        <v>100</v>
      </c>
      <c r="E8">
        <f t="shared" si="0"/>
        <v>19</v>
      </c>
      <c r="F8">
        <v>2020</v>
      </c>
      <c r="G8" s="14">
        <v>1907239</v>
      </c>
      <c r="H8" s="15">
        <f t="shared" si="1"/>
        <v>9.962044610035763E-3</v>
      </c>
      <c r="I8" s="16">
        <f t="shared" si="2"/>
        <v>4.4621969494147082</v>
      </c>
      <c r="J8" s="59">
        <f t="shared" si="3"/>
        <v>3</v>
      </c>
      <c r="K8" s="9">
        <f t="shared" si="4"/>
        <v>2.58</v>
      </c>
      <c r="L8" s="59" t="s">
        <v>629</v>
      </c>
      <c r="M8">
        <v>2</v>
      </c>
      <c r="O8" s="30">
        <v>20</v>
      </c>
      <c r="P8" s="30">
        <v>30</v>
      </c>
      <c r="Q8" s="13">
        <v>6</v>
      </c>
    </row>
    <row r="9" spans="1:17" x14ac:dyDescent="0.25">
      <c r="A9" t="s">
        <v>666</v>
      </c>
      <c r="B9" t="s">
        <v>8</v>
      </c>
      <c r="C9">
        <v>2763</v>
      </c>
      <c r="D9">
        <v>96</v>
      </c>
      <c r="E9">
        <f t="shared" si="0"/>
        <v>2652.48</v>
      </c>
      <c r="F9">
        <v>2020</v>
      </c>
      <c r="G9" s="14">
        <v>46205905</v>
      </c>
      <c r="H9" s="15">
        <f t="shared" si="1"/>
        <v>5.7405649775715897E-2</v>
      </c>
      <c r="I9" s="16">
        <f t="shared" si="2"/>
        <v>25.713126705969351</v>
      </c>
      <c r="J9">
        <f t="shared" si="3"/>
        <v>6</v>
      </c>
      <c r="K9" s="9">
        <f t="shared" si="4"/>
        <v>5.16</v>
      </c>
      <c r="M9">
        <v>4</v>
      </c>
      <c r="O9" s="30">
        <v>30</v>
      </c>
      <c r="P9" s="30">
        <v>40</v>
      </c>
      <c r="Q9" s="13">
        <v>7</v>
      </c>
    </row>
    <row r="10" spans="1:17" x14ac:dyDescent="0.25">
      <c r="A10" t="s">
        <v>667</v>
      </c>
      <c r="B10" t="s">
        <v>8</v>
      </c>
      <c r="C10">
        <v>6</v>
      </c>
      <c r="D10">
        <v>100</v>
      </c>
      <c r="E10">
        <f t="shared" si="0"/>
        <v>6</v>
      </c>
      <c r="F10">
        <v>2020</v>
      </c>
      <c r="G10" s="14">
        <v>288584</v>
      </c>
      <c r="H10" s="15">
        <f t="shared" si="1"/>
        <v>2.0791173453829734E-2</v>
      </c>
      <c r="I10" s="16">
        <f t="shared" si="2"/>
        <v>9.3127780884428351</v>
      </c>
      <c r="J10">
        <f t="shared" si="3"/>
        <v>4</v>
      </c>
      <c r="K10" s="9">
        <f t="shared" si="4"/>
        <v>3.44</v>
      </c>
      <c r="M10">
        <v>3</v>
      </c>
      <c r="O10" s="30">
        <v>40</v>
      </c>
      <c r="P10" s="30">
        <v>60</v>
      </c>
      <c r="Q10" s="13">
        <v>8</v>
      </c>
    </row>
    <row r="11" spans="1:17" x14ac:dyDescent="0.25">
      <c r="A11" t="s">
        <v>668</v>
      </c>
      <c r="B11" t="s">
        <v>8</v>
      </c>
      <c r="C11">
        <v>134</v>
      </c>
      <c r="D11">
        <v>100</v>
      </c>
      <c r="E11">
        <f t="shared" si="0"/>
        <v>134</v>
      </c>
      <c r="F11">
        <v>2020</v>
      </c>
      <c r="G11" s="14">
        <v>5889020</v>
      </c>
      <c r="H11" s="15">
        <f t="shared" si="1"/>
        <v>2.275421037795762E-2</v>
      </c>
      <c r="I11" s="16">
        <f t="shared" si="2"/>
        <v>10.192061179145682</v>
      </c>
      <c r="J11">
        <f t="shared" si="3"/>
        <v>5</v>
      </c>
      <c r="K11" s="9">
        <f t="shared" si="4"/>
        <v>4.3</v>
      </c>
      <c r="M11">
        <v>3</v>
      </c>
      <c r="O11" s="30">
        <v>60</v>
      </c>
      <c r="P11" s="30">
        <v>80</v>
      </c>
      <c r="Q11" s="13">
        <v>9</v>
      </c>
    </row>
    <row r="12" spans="1:17" x14ac:dyDescent="0.25">
      <c r="A12" s="59" t="s">
        <v>669</v>
      </c>
      <c r="B12" t="s">
        <v>8</v>
      </c>
      <c r="C12">
        <v>128</v>
      </c>
      <c r="D12">
        <v>93</v>
      </c>
      <c r="E12">
        <f t="shared" si="0"/>
        <v>119.04</v>
      </c>
      <c r="F12">
        <v>2020</v>
      </c>
      <c r="G12" s="14">
        <v>5092372</v>
      </c>
      <c r="H12" s="15">
        <f t="shared" si="1"/>
        <v>2.3376139842101087E-2</v>
      </c>
      <c r="I12" s="16">
        <f t="shared" si="2"/>
        <v>10.470635695350557</v>
      </c>
      <c r="J12" s="59">
        <f t="shared" si="3"/>
        <v>5</v>
      </c>
      <c r="K12" s="9">
        <f t="shared" si="4"/>
        <v>4.3</v>
      </c>
      <c r="L12" s="59" t="s">
        <v>629</v>
      </c>
      <c r="M12" s="59">
        <v>3</v>
      </c>
      <c r="O12" s="30">
        <v>80</v>
      </c>
      <c r="P12" s="30">
        <v>100</v>
      </c>
      <c r="Q12" s="13">
        <v>10</v>
      </c>
    </row>
    <row r="13" spans="1:17" x14ac:dyDescent="0.25">
      <c r="A13" s="59" t="s">
        <v>670</v>
      </c>
      <c r="B13" t="s">
        <v>8</v>
      </c>
      <c r="C13">
        <v>31</v>
      </c>
      <c r="D13">
        <v>80</v>
      </c>
      <c r="E13">
        <f t="shared" si="0"/>
        <v>24.8</v>
      </c>
      <c r="F13">
        <v>2020</v>
      </c>
      <c r="G13" s="14">
        <v>480159</v>
      </c>
      <c r="H13" s="15">
        <f t="shared" si="1"/>
        <v>5.1649557750661761E-2</v>
      </c>
      <c r="I13" s="16">
        <f t="shared" si="2"/>
        <v>23.134859163493982</v>
      </c>
      <c r="J13" s="59">
        <f t="shared" si="3"/>
        <v>6</v>
      </c>
      <c r="K13" s="9">
        <f t="shared" si="4"/>
        <v>5.16</v>
      </c>
      <c r="L13" s="59" t="s">
        <v>629</v>
      </c>
      <c r="M13" s="59">
        <v>4</v>
      </c>
    </row>
    <row r="14" spans="1:17" x14ac:dyDescent="0.25">
      <c r="A14" t="s">
        <v>671</v>
      </c>
      <c r="B14" t="s">
        <v>8</v>
      </c>
      <c r="C14">
        <v>29</v>
      </c>
      <c r="D14">
        <v>100</v>
      </c>
      <c r="E14">
        <f t="shared" si="0"/>
        <v>29</v>
      </c>
      <c r="F14">
        <v>2020</v>
      </c>
      <c r="G14" s="14">
        <v>775979</v>
      </c>
      <c r="H14" s="15">
        <f t="shared" si="1"/>
        <v>3.7372145380222918E-2</v>
      </c>
      <c r="I14" s="16">
        <f t="shared" si="2"/>
        <v>16.739723584525791</v>
      </c>
      <c r="J14">
        <f t="shared" si="3"/>
        <v>5</v>
      </c>
      <c r="K14" s="9">
        <f t="shared" si="4"/>
        <v>4.3</v>
      </c>
      <c r="M14">
        <v>3</v>
      </c>
    </row>
    <row r="15" spans="1:17" x14ac:dyDescent="0.25">
      <c r="A15" t="s">
        <v>672</v>
      </c>
      <c r="B15" t="s">
        <v>8</v>
      </c>
      <c r="C15">
        <v>34</v>
      </c>
      <c r="D15">
        <v>100</v>
      </c>
      <c r="E15">
        <f t="shared" si="0"/>
        <v>34</v>
      </c>
      <c r="F15">
        <v>2020</v>
      </c>
      <c r="G15" s="14">
        <v>296160</v>
      </c>
      <c r="H15" s="15">
        <f t="shared" si="1"/>
        <v>0.11480280929227443</v>
      </c>
      <c r="I15" s="16">
        <f t="shared" si="2"/>
        <v>51.422450456823086</v>
      </c>
      <c r="J15">
        <f t="shared" si="3"/>
        <v>8</v>
      </c>
      <c r="K15" s="9">
        <f t="shared" si="4"/>
        <v>6.88</v>
      </c>
      <c r="M15">
        <v>5</v>
      </c>
    </row>
    <row r="16" spans="1:17" x14ac:dyDescent="0.25">
      <c r="A16" t="s">
        <v>673</v>
      </c>
      <c r="B16" t="s">
        <v>8</v>
      </c>
      <c r="C16">
        <v>99</v>
      </c>
      <c r="D16">
        <v>32.32</v>
      </c>
      <c r="E16">
        <f t="shared" si="0"/>
        <v>31.9968</v>
      </c>
      <c r="F16">
        <v>2020</v>
      </c>
      <c r="G16" s="14">
        <v>143320</v>
      </c>
      <c r="H16" s="15">
        <f t="shared" si="1"/>
        <v>0.22325425620988001</v>
      </c>
      <c r="I16" s="16">
        <f t="shared" si="2"/>
        <v>100</v>
      </c>
      <c r="J16">
        <f t="shared" si="3"/>
        <v>10</v>
      </c>
      <c r="K16" s="9">
        <f t="shared" si="4"/>
        <v>8.6</v>
      </c>
      <c r="M16">
        <v>10</v>
      </c>
    </row>
    <row r="17" spans="1:13" x14ac:dyDescent="0.25">
      <c r="A17" t="s">
        <v>674</v>
      </c>
      <c r="B17" t="s">
        <v>8</v>
      </c>
      <c r="C17">
        <v>1</v>
      </c>
      <c r="D17">
        <v>100</v>
      </c>
      <c r="E17">
        <f t="shared" si="0"/>
        <v>1</v>
      </c>
      <c r="F17">
        <v>2020</v>
      </c>
      <c r="G17" s="14">
        <v>164261</v>
      </c>
      <c r="H17" s="15">
        <f t="shared" si="1"/>
        <v>6.0878723494925758E-3</v>
      </c>
      <c r="I17" s="16">
        <f t="shared" si="2"/>
        <v>2.7268785163806251</v>
      </c>
      <c r="J17">
        <f t="shared" si="3"/>
        <v>2</v>
      </c>
      <c r="K17" s="9">
        <f t="shared" si="4"/>
        <v>1.72</v>
      </c>
      <c r="M17">
        <v>1</v>
      </c>
    </row>
    <row r="18" spans="1:13" x14ac:dyDescent="0.25">
      <c r="A18" t="s">
        <v>675</v>
      </c>
      <c r="B18" t="s">
        <v>8</v>
      </c>
      <c r="C18">
        <v>18</v>
      </c>
      <c r="D18">
        <v>100</v>
      </c>
      <c r="E18">
        <f t="shared" si="0"/>
        <v>18</v>
      </c>
      <c r="F18">
        <v>2020</v>
      </c>
      <c r="G18" s="14">
        <v>138409</v>
      </c>
      <c r="H18" s="15">
        <f t="shared" si="1"/>
        <v>0.13004934650203384</v>
      </c>
      <c r="I18" s="16">
        <f t="shared" si="2"/>
        <v>58.251676232221627</v>
      </c>
      <c r="J18">
        <f t="shared" si="3"/>
        <v>8</v>
      </c>
      <c r="K18" s="9">
        <f t="shared" si="4"/>
        <v>6.88</v>
      </c>
      <c r="M18">
        <v>5</v>
      </c>
    </row>
    <row r="19" spans="1:13" x14ac:dyDescent="0.25">
      <c r="A19" t="s">
        <v>676</v>
      </c>
      <c r="B19" t="s">
        <v>8</v>
      </c>
      <c r="C19">
        <v>363</v>
      </c>
      <c r="D19">
        <v>87</v>
      </c>
      <c r="E19">
        <f t="shared" si="0"/>
        <v>315.81</v>
      </c>
      <c r="F19">
        <v>2020</v>
      </c>
      <c r="G19" s="14">
        <v>5670624</v>
      </c>
      <c r="H19" s="15">
        <f t="shared" si="1"/>
        <v>5.5692283600534971E-2</v>
      </c>
      <c r="I19" s="16">
        <f t="shared" si="2"/>
        <v>24.945676085198119</v>
      </c>
      <c r="J19">
        <f t="shared" si="3"/>
        <v>6</v>
      </c>
      <c r="K19" s="9">
        <f t="shared" si="4"/>
        <v>5.16</v>
      </c>
      <c r="M19">
        <v>4</v>
      </c>
    </row>
    <row r="20" spans="1:13" x14ac:dyDescent="0.25">
      <c r="A20" t="s">
        <v>677</v>
      </c>
      <c r="B20" t="s">
        <v>8</v>
      </c>
      <c r="C20">
        <v>65</v>
      </c>
      <c r="D20">
        <v>86</v>
      </c>
      <c r="E20">
        <f t="shared" si="0"/>
        <v>55.9</v>
      </c>
      <c r="F20">
        <v>2020</v>
      </c>
      <c r="G20" s="14">
        <v>1440995</v>
      </c>
      <c r="H20" s="15">
        <f t="shared" si="1"/>
        <v>3.8792639807910506E-2</v>
      </c>
      <c r="I20" s="16">
        <f t="shared" si="2"/>
        <v>17.375991153083227</v>
      </c>
      <c r="J20">
        <f t="shared" si="3"/>
        <v>5</v>
      </c>
      <c r="K20" s="9">
        <f t="shared" si="4"/>
        <v>4.3</v>
      </c>
      <c r="M20">
        <v>4</v>
      </c>
    </row>
    <row r="21" spans="1:13" x14ac:dyDescent="0.25">
      <c r="A21" t="s">
        <v>678</v>
      </c>
      <c r="B21" t="s">
        <v>8</v>
      </c>
      <c r="C21">
        <v>26</v>
      </c>
      <c r="D21">
        <v>7.7</v>
      </c>
      <c r="E21">
        <f t="shared" si="0"/>
        <v>2.0019999999999998</v>
      </c>
      <c r="F21">
        <v>2020</v>
      </c>
      <c r="G21" s="14">
        <v>587388</v>
      </c>
      <c r="H21" s="15">
        <f t="shared" si="1"/>
        <v>3.4083093287571413E-3</v>
      </c>
      <c r="I21" s="16">
        <f t="shared" si="2"/>
        <v>1.5266492055376584</v>
      </c>
      <c r="J21">
        <f t="shared" si="3"/>
        <v>2</v>
      </c>
      <c r="K21" s="9">
        <f t="shared" si="4"/>
        <v>1.72</v>
      </c>
      <c r="M21">
        <v>4</v>
      </c>
    </row>
    <row r="22" spans="1:13" x14ac:dyDescent="0.25">
      <c r="A22" s="66" t="s">
        <v>679</v>
      </c>
      <c r="B22" t="s">
        <v>8</v>
      </c>
      <c r="C22">
        <v>3</v>
      </c>
      <c r="D22">
        <v>100</v>
      </c>
      <c r="E22">
        <f t="shared" si="0"/>
        <v>3</v>
      </c>
      <c r="F22">
        <v>2020</v>
      </c>
      <c r="G22" s="14">
        <v>190176</v>
      </c>
      <c r="H22" s="15">
        <f t="shared" si="1"/>
        <v>1.5774861181221605E-2</v>
      </c>
      <c r="I22" s="16">
        <f t="shared" si="2"/>
        <v>7.0658725387935046</v>
      </c>
      <c r="J22" s="59">
        <f t="shared" si="3"/>
        <v>4</v>
      </c>
      <c r="K22" s="9">
        <f t="shared" si="4"/>
        <v>3.44</v>
      </c>
      <c r="L22" s="66" t="s">
        <v>835</v>
      </c>
      <c r="M22" s="62">
        <v>2</v>
      </c>
    </row>
    <row r="23" spans="1:13" x14ac:dyDescent="0.25">
      <c r="A23" t="s">
        <v>680</v>
      </c>
      <c r="B23" t="s">
        <v>8</v>
      </c>
      <c r="C23">
        <v>172</v>
      </c>
      <c r="D23">
        <v>3.49</v>
      </c>
      <c r="E23">
        <f t="shared" si="0"/>
        <v>6.0027999999999997</v>
      </c>
      <c r="F23">
        <v>2020</v>
      </c>
      <c r="G23" s="14">
        <v>4091635</v>
      </c>
      <c r="H23" s="15">
        <f t="shared" si="1"/>
        <v>1.4670907840019941E-3</v>
      </c>
      <c r="I23" s="16">
        <f t="shared" si="2"/>
        <v>0.65713899878477144</v>
      </c>
      <c r="J23">
        <f t="shared" si="3"/>
        <v>1</v>
      </c>
      <c r="K23" s="9">
        <f t="shared" si="4"/>
        <v>0.86</v>
      </c>
      <c r="M23">
        <v>4</v>
      </c>
    </row>
    <row r="24" spans="1:13" x14ac:dyDescent="0.25">
      <c r="A24" t="s">
        <v>681</v>
      </c>
      <c r="B24" t="s">
        <v>8</v>
      </c>
      <c r="C24">
        <v>68</v>
      </c>
      <c r="D24">
        <v>50</v>
      </c>
      <c r="E24">
        <f t="shared" si="0"/>
        <v>34</v>
      </c>
      <c r="F24">
        <v>2020</v>
      </c>
      <c r="G24" s="14">
        <v>1429611</v>
      </c>
      <c r="H24" s="15">
        <f t="shared" si="1"/>
        <v>2.3782693334060804E-2</v>
      </c>
      <c r="I24" s="16">
        <f t="shared" si="2"/>
        <v>10.652739050897571</v>
      </c>
      <c r="J24">
        <f t="shared" si="3"/>
        <v>5</v>
      </c>
      <c r="K24" s="9">
        <f t="shared" si="4"/>
        <v>4.3</v>
      </c>
      <c r="M24">
        <v>4</v>
      </c>
    </row>
    <row r="25" spans="1:13" x14ac:dyDescent="0.25">
      <c r="A25" t="s">
        <v>682</v>
      </c>
      <c r="B25" t="s">
        <v>8</v>
      </c>
      <c r="C25">
        <v>52</v>
      </c>
      <c r="D25">
        <v>59</v>
      </c>
      <c r="E25">
        <f t="shared" si="0"/>
        <v>30.68</v>
      </c>
      <c r="F25">
        <v>2020</v>
      </c>
      <c r="G25" s="14">
        <v>2235533</v>
      </c>
      <c r="H25" s="15">
        <f t="shared" si="1"/>
        <v>1.3723796517430073E-2</v>
      </c>
      <c r="I25" s="16">
        <f t="shared" si="2"/>
        <v>6.1471600812521183</v>
      </c>
      <c r="J25">
        <f t="shared" si="3"/>
        <v>4</v>
      </c>
      <c r="K25" s="9">
        <f t="shared" si="4"/>
        <v>3.44</v>
      </c>
      <c r="M25">
        <v>3</v>
      </c>
    </row>
    <row r="26" spans="1:13" x14ac:dyDescent="0.25">
      <c r="A26" t="s">
        <v>683</v>
      </c>
      <c r="B26" t="s">
        <v>8</v>
      </c>
      <c r="C26">
        <v>8</v>
      </c>
      <c r="D26">
        <v>100</v>
      </c>
      <c r="E26">
        <f t="shared" si="0"/>
        <v>8</v>
      </c>
      <c r="F26">
        <v>2020</v>
      </c>
      <c r="G26" s="14">
        <v>151044</v>
      </c>
      <c r="H26" s="15">
        <f t="shared" si="1"/>
        <v>5.2964699028097771E-2</v>
      </c>
      <c r="I26" s="16">
        <f t="shared" si="2"/>
        <v>23.723936970906379</v>
      </c>
      <c r="J26">
        <f t="shared" si="3"/>
        <v>6</v>
      </c>
      <c r="K26" s="9">
        <f t="shared" si="4"/>
        <v>5.16</v>
      </c>
      <c r="M26">
        <v>4</v>
      </c>
    </row>
    <row r="27" spans="1:13" x14ac:dyDescent="0.25">
      <c r="A27" t="s">
        <v>684</v>
      </c>
      <c r="B27" t="s">
        <v>8</v>
      </c>
      <c r="C27">
        <v>83</v>
      </c>
      <c r="D27">
        <v>25.31</v>
      </c>
      <c r="E27">
        <f t="shared" si="0"/>
        <v>21.007300000000001</v>
      </c>
      <c r="F27">
        <v>2020</v>
      </c>
      <c r="G27" s="14">
        <v>533811</v>
      </c>
      <c r="H27" s="15">
        <f t="shared" si="1"/>
        <v>3.9353441573890383E-2</v>
      </c>
      <c r="I27" s="16">
        <f t="shared" si="2"/>
        <v>17.627185363442496</v>
      </c>
      <c r="J27">
        <f t="shared" si="3"/>
        <v>5</v>
      </c>
      <c r="K27" s="9">
        <f t="shared" si="4"/>
        <v>4.3</v>
      </c>
      <c r="M27">
        <v>6</v>
      </c>
    </row>
    <row r="28" spans="1:13" x14ac:dyDescent="0.25">
      <c r="A28" t="s">
        <v>685</v>
      </c>
      <c r="B28" t="s">
        <v>8</v>
      </c>
      <c r="C28">
        <v>5</v>
      </c>
      <c r="D28">
        <v>100</v>
      </c>
      <c r="E28">
        <f t="shared" si="0"/>
        <v>5</v>
      </c>
      <c r="G28" s="14">
        <v>1466573</v>
      </c>
      <c r="H28" s="15">
        <f t="shared" si="1"/>
        <v>3.4093086399381413E-3</v>
      </c>
      <c r="I28" s="16">
        <f t="shared" si="2"/>
        <v>1.5270968167939742</v>
      </c>
      <c r="J28">
        <f t="shared" si="3"/>
        <v>2</v>
      </c>
      <c r="K28" s="9">
        <f t="shared" si="4"/>
        <v>1.72</v>
      </c>
      <c r="M28">
        <v>1</v>
      </c>
    </row>
    <row r="29" spans="1:13" x14ac:dyDescent="0.25">
      <c r="A29" t="s">
        <v>686</v>
      </c>
      <c r="B29" t="s">
        <v>8</v>
      </c>
      <c r="C29">
        <v>15</v>
      </c>
      <c r="D29">
        <v>73</v>
      </c>
      <c r="E29">
        <f t="shared" si="0"/>
        <v>10.95</v>
      </c>
      <c r="F29">
        <v>2020</v>
      </c>
      <c r="G29" s="14">
        <v>266095</v>
      </c>
      <c r="H29" s="15">
        <f t="shared" si="1"/>
        <v>4.1150716849245567E-2</v>
      </c>
      <c r="I29" s="16">
        <f t="shared" si="2"/>
        <v>18.432220530908946</v>
      </c>
      <c r="J29">
        <f t="shared" si="3"/>
        <v>5</v>
      </c>
      <c r="K29" s="9">
        <f t="shared" si="4"/>
        <v>4.3</v>
      </c>
      <c r="M29">
        <v>4</v>
      </c>
    </row>
    <row r="30" spans="1:13" x14ac:dyDescent="0.25">
      <c r="A30" t="s">
        <v>687</v>
      </c>
      <c r="B30" t="s">
        <v>8</v>
      </c>
      <c r="C30">
        <v>4</v>
      </c>
      <c r="D30">
        <v>100</v>
      </c>
      <c r="E30">
        <f t="shared" si="0"/>
        <v>4</v>
      </c>
      <c r="F30">
        <v>2020</v>
      </c>
      <c r="G30" s="14">
        <v>519854</v>
      </c>
      <c r="H30" s="15">
        <f t="shared" si="1"/>
        <v>7.6944680621866901E-3</v>
      </c>
      <c r="I30" s="16">
        <f t="shared" si="2"/>
        <v>3.446504533805244</v>
      </c>
      <c r="J30">
        <f t="shared" si="3"/>
        <v>3</v>
      </c>
      <c r="K30" s="9">
        <f t="shared" si="4"/>
        <v>2.58</v>
      </c>
      <c r="M30">
        <v>2</v>
      </c>
    </row>
    <row r="31" spans="1:13" x14ac:dyDescent="0.25">
      <c r="A31" t="s">
        <v>688</v>
      </c>
      <c r="B31" t="s">
        <v>8</v>
      </c>
      <c r="C31">
        <v>53</v>
      </c>
      <c r="D31">
        <v>57</v>
      </c>
      <c r="E31">
        <f t="shared" si="0"/>
        <v>30.209999999999997</v>
      </c>
      <c r="F31">
        <v>2020</v>
      </c>
      <c r="G31" s="14">
        <v>2107452</v>
      </c>
      <c r="H31" s="15">
        <f t="shared" si="1"/>
        <v>1.4334846060550842E-2</v>
      </c>
      <c r="I31" s="16">
        <f t="shared" si="2"/>
        <v>6.4208612654957573</v>
      </c>
      <c r="J31">
        <f t="shared" si="3"/>
        <v>4</v>
      </c>
      <c r="K31" s="9">
        <f t="shared" si="4"/>
        <v>3.44</v>
      </c>
      <c r="M31">
        <v>3</v>
      </c>
    </row>
    <row r="32" spans="1:13" x14ac:dyDescent="0.25">
      <c r="A32" t="s">
        <v>689</v>
      </c>
      <c r="B32" t="s">
        <v>8</v>
      </c>
      <c r="C32">
        <v>10</v>
      </c>
      <c r="D32">
        <v>10</v>
      </c>
      <c r="E32">
        <f t="shared" si="0"/>
        <v>1</v>
      </c>
      <c r="G32" s="14"/>
      <c r="H32" s="15"/>
      <c r="I32" s="16"/>
      <c r="J32">
        <f t="shared" si="3"/>
        <v>1</v>
      </c>
      <c r="K32" s="9">
        <f t="shared" si="4"/>
        <v>0.86</v>
      </c>
      <c r="M32">
        <v>1</v>
      </c>
    </row>
    <row r="33" spans="1:13" x14ac:dyDescent="0.25">
      <c r="A33" t="s">
        <v>690</v>
      </c>
      <c r="B33" t="s">
        <v>8</v>
      </c>
      <c r="C33">
        <v>2</v>
      </c>
      <c r="D33">
        <v>100</v>
      </c>
      <c r="E33">
        <f t="shared" si="0"/>
        <v>2</v>
      </c>
      <c r="F33">
        <v>2020</v>
      </c>
      <c r="G33" s="14">
        <v>68664</v>
      </c>
      <c r="H33" s="15">
        <f t="shared" si="1"/>
        <v>2.9127344751252476E-2</v>
      </c>
      <c r="I33" s="16">
        <f t="shared" si="2"/>
        <v>13.046714201887392</v>
      </c>
      <c r="J33">
        <f t="shared" si="3"/>
        <v>5</v>
      </c>
      <c r="K33" s="9">
        <f t="shared" si="4"/>
        <v>4.3</v>
      </c>
      <c r="M33">
        <v>3</v>
      </c>
    </row>
    <row r="34" spans="1:13" x14ac:dyDescent="0.25">
      <c r="G34" s="22" t="s">
        <v>52</v>
      </c>
      <c r="H34" s="23">
        <f>MAX(H3:H33)</f>
        <v>0.22325425620988001</v>
      </c>
      <c r="K34" s="9"/>
    </row>
    <row r="35" spans="1:13" x14ac:dyDescent="0.25">
      <c r="H35" s="24" t="s">
        <v>61</v>
      </c>
      <c r="K35" s="9"/>
    </row>
    <row r="37" spans="1:13" x14ac:dyDescent="0.25">
      <c r="K37" s="9"/>
    </row>
    <row r="38" spans="1:13" x14ac:dyDescent="0.25">
      <c r="K38" s="9"/>
    </row>
    <row r="39" spans="1:13" x14ac:dyDescent="0.25">
      <c r="D39" s="26"/>
      <c r="E39" s="26"/>
    </row>
  </sheetData>
  <autoFilter ref="A2:M35" xr:uid="{1AF43E96-56F0-4F6B-B280-881179EED57B}"/>
  <mergeCells count="2">
    <mergeCell ref="C1:D1"/>
    <mergeCell ref="F1:G1"/>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2FFE5-0531-4041-9D74-3F10320AF716}">
  <dimension ref="A1:L70"/>
  <sheetViews>
    <sheetView zoomScaleNormal="100" workbookViewId="0">
      <pane ySplit="2" topLeftCell="A3" activePane="bottomLeft" state="frozen"/>
      <selection pane="bottomLeft" activeCell="A3" sqref="A3"/>
    </sheetView>
  </sheetViews>
  <sheetFormatPr defaultRowHeight="15" x14ac:dyDescent="0.25"/>
  <cols>
    <col min="1" max="1" width="11.140625" bestFit="1" customWidth="1"/>
    <col min="2" max="2" width="19.140625" bestFit="1" customWidth="1"/>
    <col min="3" max="3" width="24.42578125" style="14" bestFit="1" customWidth="1"/>
    <col min="4" max="4" width="13" style="27" bestFit="1" customWidth="1"/>
    <col min="5" max="5" width="11.140625" bestFit="1" customWidth="1"/>
    <col min="6" max="6" width="22.42578125" bestFit="1" customWidth="1"/>
    <col min="7" max="7" width="0" hidden="1" customWidth="1"/>
    <col min="8" max="8" width="13" bestFit="1" customWidth="1"/>
    <col min="10" max="10" width="4.28515625" bestFit="1" customWidth="1"/>
    <col min="11" max="11" width="4.5703125" bestFit="1" customWidth="1"/>
    <col min="12" max="12" width="5.42578125" bestFit="1" customWidth="1"/>
  </cols>
  <sheetData>
    <row r="1" spans="1:12" x14ac:dyDescent="0.25">
      <c r="A1" s="1"/>
      <c r="C1" s="19">
        <f>MAX(C3:C70)</f>
        <v>409</v>
      </c>
      <c r="D1" s="52" t="s">
        <v>52</v>
      </c>
      <c r="F1" s="4"/>
      <c r="J1" s="49"/>
      <c r="K1" s="49"/>
      <c r="L1" s="49"/>
    </row>
    <row r="2" spans="1:12" s="1" customFormat="1" x14ac:dyDescent="0.25">
      <c r="A2" s="1" t="s">
        <v>0</v>
      </c>
      <c r="B2" s="1" t="s">
        <v>1</v>
      </c>
      <c r="C2" s="19" t="s">
        <v>50</v>
      </c>
      <c r="D2" s="29" t="s">
        <v>70</v>
      </c>
      <c r="E2" s="1" t="s">
        <v>54</v>
      </c>
      <c r="F2" s="17" t="s">
        <v>627</v>
      </c>
      <c r="H2" s="1" t="s">
        <v>63</v>
      </c>
      <c r="J2" s="28" t="s">
        <v>43</v>
      </c>
      <c r="K2" s="28" t="s">
        <v>44</v>
      </c>
      <c r="L2" s="28" t="s">
        <v>45</v>
      </c>
    </row>
    <row r="3" spans="1:12" x14ac:dyDescent="0.25">
      <c r="A3" t="s">
        <v>71</v>
      </c>
      <c r="B3" t="s">
        <v>691</v>
      </c>
      <c r="C3" s="14">
        <v>93</v>
      </c>
      <c r="D3" s="27">
        <f t="shared" ref="D3:D34" si="0">C3/$C$1*100</f>
        <v>22.73838630806846</v>
      </c>
      <c r="E3">
        <f t="shared" ref="E3:E34" si="1">LOOKUP(D3,$J$3:$K$12,$L$3:$L$12)</f>
        <v>6</v>
      </c>
      <c r="F3" s="9">
        <f>ROUND((E3/10)*(40/100)*30,2)</f>
        <v>7.2</v>
      </c>
      <c r="H3">
        <v>6</v>
      </c>
      <c r="J3" s="30">
        <v>0</v>
      </c>
      <c r="K3" s="30">
        <v>1</v>
      </c>
      <c r="L3" s="13">
        <v>1</v>
      </c>
    </row>
    <row r="4" spans="1:12" x14ac:dyDescent="0.25">
      <c r="A4" t="s">
        <v>71</v>
      </c>
      <c r="B4" t="s">
        <v>692</v>
      </c>
      <c r="C4" s="14">
        <v>120</v>
      </c>
      <c r="D4" s="27">
        <f t="shared" si="0"/>
        <v>29.339853300733498</v>
      </c>
      <c r="E4">
        <f t="shared" si="1"/>
        <v>6</v>
      </c>
      <c r="F4" s="9">
        <f t="shared" ref="F4:F67" si="2">ROUND((E4/10)*(40/100)*30,2)</f>
        <v>7.2</v>
      </c>
      <c r="H4">
        <v>6</v>
      </c>
      <c r="J4" s="30">
        <v>1</v>
      </c>
      <c r="K4" s="30">
        <v>3</v>
      </c>
      <c r="L4" s="13">
        <v>2</v>
      </c>
    </row>
    <row r="5" spans="1:12" x14ac:dyDescent="0.25">
      <c r="A5" t="s">
        <v>71</v>
      </c>
      <c r="B5" t="s">
        <v>693</v>
      </c>
      <c r="C5" s="14">
        <v>90</v>
      </c>
      <c r="D5" s="27">
        <f t="shared" si="0"/>
        <v>22.004889975550121</v>
      </c>
      <c r="E5">
        <f t="shared" si="1"/>
        <v>6</v>
      </c>
      <c r="F5" s="9">
        <f t="shared" si="2"/>
        <v>7.2</v>
      </c>
      <c r="H5">
        <v>6</v>
      </c>
      <c r="J5" s="30">
        <v>3</v>
      </c>
      <c r="K5" s="30">
        <v>6</v>
      </c>
      <c r="L5" s="13">
        <v>3</v>
      </c>
    </row>
    <row r="6" spans="1:12" x14ac:dyDescent="0.25">
      <c r="A6" t="s">
        <v>71</v>
      </c>
      <c r="B6" t="s">
        <v>694</v>
      </c>
      <c r="C6" s="14">
        <v>4</v>
      </c>
      <c r="D6" s="27">
        <f t="shared" si="0"/>
        <v>0.97799511002444983</v>
      </c>
      <c r="E6">
        <f t="shared" si="1"/>
        <v>1</v>
      </c>
      <c r="F6" s="9">
        <f t="shared" si="2"/>
        <v>1.2</v>
      </c>
      <c r="H6">
        <v>1</v>
      </c>
      <c r="J6" s="30">
        <v>6</v>
      </c>
      <c r="K6" s="30">
        <v>10</v>
      </c>
      <c r="L6" s="13">
        <v>4</v>
      </c>
    </row>
    <row r="7" spans="1:12" x14ac:dyDescent="0.25">
      <c r="A7" t="s">
        <v>71</v>
      </c>
      <c r="B7" t="s">
        <v>695</v>
      </c>
      <c r="C7" s="14">
        <v>42</v>
      </c>
      <c r="D7" s="27">
        <f t="shared" si="0"/>
        <v>10.268948655256724</v>
      </c>
      <c r="E7">
        <f t="shared" si="1"/>
        <v>5</v>
      </c>
      <c r="F7" s="9">
        <f t="shared" si="2"/>
        <v>6</v>
      </c>
      <c r="H7">
        <v>5</v>
      </c>
      <c r="J7" s="30">
        <v>10</v>
      </c>
      <c r="K7" s="30">
        <v>20</v>
      </c>
      <c r="L7" s="13">
        <v>5</v>
      </c>
    </row>
    <row r="8" spans="1:12" x14ac:dyDescent="0.25">
      <c r="A8" t="s">
        <v>71</v>
      </c>
      <c r="B8" t="s">
        <v>696</v>
      </c>
      <c r="C8" s="14">
        <v>29</v>
      </c>
      <c r="D8" s="27">
        <f t="shared" si="0"/>
        <v>7.0904645476772608</v>
      </c>
      <c r="E8">
        <f t="shared" si="1"/>
        <v>4</v>
      </c>
      <c r="F8" s="9">
        <f t="shared" si="2"/>
        <v>4.8</v>
      </c>
      <c r="H8">
        <v>4</v>
      </c>
      <c r="J8" s="30">
        <v>20</v>
      </c>
      <c r="K8" s="30">
        <v>30</v>
      </c>
      <c r="L8" s="13">
        <v>6</v>
      </c>
    </row>
    <row r="9" spans="1:12" x14ac:dyDescent="0.25">
      <c r="A9" t="s">
        <v>71</v>
      </c>
      <c r="B9" t="s">
        <v>697</v>
      </c>
      <c r="C9" s="14">
        <v>105</v>
      </c>
      <c r="D9" s="27">
        <f t="shared" si="0"/>
        <v>25.672371638141811</v>
      </c>
      <c r="E9">
        <f t="shared" si="1"/>
        <v>6</v>
      </c>
      <c r="F9" s="9">
        <f t="shared" si="2"/>
        <v>7.2</v>
      </c>
      <c r="H9">
        <v>6</v>
      </c>
      <c r="J9" s="30">
        <v>30</v>
      </c>
      <c r="K9" s="30">
        <v>40</v>
      </c>
      <c r="L9" s="13">
        <v>7</v>
      </c>
    </row>
    <row r="10" spans="1:12" x14ac:dyDescent="0.25">
      <c r="A10" t="s">
        <v>71</v>
      </c>
      <c r="B10" t="s">
        <v>698</v>
      </c>
      <c r="C10" s="14">
        <v>122</v>
      </c>
      <c r="D10" s="27">
        <f t="shared" si="0"/>
        <v>29.828850855745721</v>
      </c>
      <c r="E10">
        <f t="shared" si="1"/>
        <v>6</v>
      </c>
      <c r="F10" s="9">
        <f t="shared" si="2"/>
        <v>7.2</v>
      </c>
      <c r="H10">
        <v>6</v>
      </c>
      <c r="J10" s="30">
        <v>40</v>
      </c>
      <c r="K10" s="30">
        <v>60</v>
      </c>
      <c r="L10" s="13">
        <v>8</v>
      </c>
    </row>
    <row r="11" spans="1:12" x14ac:dyDescent="0.25">
      <c r="A11" t="s">
        <v>71</v>
      </c>
      <c r="B11" t="s">
        <v>699</v>
      </c>
      <c r="C11" s="14">
        <v>98</v>
      </c>
      <c r="D11" s="27">
        <f t="shared" si="0"/>
        <v>23.960880195599021</v>
      </c>
      <c r="E11">
        <f t="shared" si="1"/>
        <v>6</v>
      </c>
      <c r="F11" s="9">
        <f t="shared" si="2"/>
        <v>7.2</v>
      </c>
      <c r="H11">
        <v>6</v>
      </c>
      <c r="J11" s="30">
        <v>60</v>
      </c>
      <c r="K11" s="30">
        <v>80</v>
      </c>
      <c r="L11" s="13">
        <v>9</v>
      </c>
    </row>
    <row r="12" spans="1:12" x14ac:dyDescent="0.25">
      <c r="A12" t="s">
        <v>71</v>
      </c>
      <c r="B12" t="s">
        <v>700</v>
      </c>
      <c r="C12" s="14">
        <v>25</v>
      </c>
      <c r="D12" s="27">
        <f t="shared" si="0"/>
        <v>6.1124694376528117</v>
      </c>
      <c r="E12">
        <f t="shared" si="1"/>
        <v>4</v>
      </c>
      <c r="F12" s="9">
        <f t="shared" si="2"/>
        <v>4.8</v>
      </c>
      <c r="H12">
        <v>4</v>
      </c>
      <c r="J12" s="30">
        <v>80</v>
      </c>
      <c r="K12" s="30">
        <v>100</v>
      </c>
      <c r="L12" s="13">
        <v>10</v>
      </c>
    </row>
    <row r="13" spans="1:12" x14ac:dyDescent="0.25">
      <c r="A13" t="s">
        <v>71</v>
      </c>
      <c r="B13" t="s">
        <v>701</v>
      </c>
      <c r="C13" s="14">
        <v>24</v>
      </c>
      <c r="D13" s="27">
        <f t="shared" si="0"/>
        <v>5.8679706601466997</v>
      </c>
      <c r="E13">
        <f t="shared" si="1"/>
        <v>3</v>
      </c>
      <c r="F13" s="9">
        <f t="shared" si="2"/>
        <v>3.6</v>
      </c>
      <c r="H13">
        <v>3</v>
      </c>
    </row>
    <row r="14" spans="1:12" x14ac:dyDescent="0.25">
      <c r="A14" t="s">
        <v>71</v>
      </c>
      <c r="B14" t="s">
        <v>702</v>
      </c>
      <c r="C14" s="14">
        <v>2</v>
      </c>
      <c r="D14" s="27">
        <f t="shared" si="0"/>
        <v>0.48899755501222492</v>
      </c>
      <c r="E14">
        <f t="shared" si="1"/>
        <v>1</v>
      </c>
      <c r="F14" s="9">
        <f t="shared" si="2"/>
        <v>1.2</v>
      </c>
      <c r="H14">
        <v>1</v>
      </c>
    </row>
    <row r="15" spans="1:12" x14ac:dyDescent="0.25">
      <c r="A15" t="s">
        <v>71</v>
      </c>
      <c r="B15" t="s">
        <v>703</v>
      </c>
      <c r="C15" s="14">
        <v>199</v>
      </c>
      <c r="D15" s="27">
        <f t="shared" si="0"/>
        <v>48.655256723716384</v>
      </c>
      <c r="E15">
        <f t="shared" si="1"/>
        <v>8</v>
      </c>
      <c r="F15" s="9">
        <f t="shared" si="2"/>
        <v>9.6</v>
      </c>
      <c r="H15">
        <v>8</v>
      </c>
    </row>
    <row r="16" spans="1:12" x14ac:dyDescent="0.25">
      <c r="A16" t="s">
        <v>71</v>
      </c>
      <c r="B16" t="s">
        <v>704</v>
      </c>
      <c r="C16" s="14">
        <v>15</v>
      </c>
      <c r="D16" s="27">
        <f t="shared" si="0"/>
        <v>3.6674816625916873</v>
      </c>
      <c r="E16">
        <f t="shared" si="1"/>
        <v>3</v>
      </c>
      <c r="F16" s="9">
        <f t="shared" si="2"/>
        <v>3.6</v>
      </c>
      <c r="H16">
        <v>3</v>
      </c>
    </row>
    <row r="17" spans="1:8" x14ac:dyDescent="0.25">
      <c r="A17" t="s">
        <v>71</v>
      </c>
      <c r="B17" t="s">
        <v>705</v>
      </c>
      <c r="C17" s="14">
        <v>14</v>
      </c>
      <c r="D17" s="27">
        <f t="shared" si="0"/>
        <v>3.4229828850855744</v>
      </c>
      <c r="E17">
        <f t="shared" si="1"/>
        <v>3</v>
      </c>
      <c r="F17" s="9">
        <f t="shared" si="2"/>
        <v>3.6</v>
      </c>
      <c r="H17">
        <v>3</v>
      </c>
    </row>
    <row r="18" spans="1:8" x14ac:dyDescent="0.25">
      <c r="A18" t="s">
        <v>71</v>
      </c>
      <c r="B18" t="s">
        <v>706</v>
      </c>
      <c r="C18" s="14">
        <v>61</v>
      </c>
      <c r="D18" s="27">
        <f t="shared" si="0"/>
        <v>14.91442542787286</v>
      </c>
      <c r="E18">
        <f t="shared" si="1"/>
        <v>5</v>
      </c>
      <c r="F18" s="9">
        <f t="shared" si="2"/>
        <v>6</v>
      </c>
      <c r="H18">
        <v>5</v>
      </c>
    </row>
    <row r="19" spans="1:8" x14ac:dyDescent="0.25">
      <c r="A19" t="s">
        <v>71</v>
      </c>
      <c r="B19" t="s">
        <v>707</v>
      </c>
      <c r="C19" s="14">
        <v>63</v>
      </c>
      <c r="D19" s="27">
        <f t="shared" si="0"/>
        <v>15.403422982885084</v>
      </c>
      <c r="E19">
        <f t="shared" si="1"/>
        <v>5</v>
      </c>
      <c r="F19" s="9">
        <f t="shared" si="2"/>
        <v>6</v>
      </c>
      <c r="H19">
        <v>5</v>
      </c>
    </row>
    <row r="20" spans="1:8" x14ac:dyDescent="0.25">
      <c r="A20" t="s">
        <v>71</v>
      </c>
      <c r="B20" t="s">
        <v>708</v>
      </c>
      <c r="C20" s="14">
        <v>44</v>
      </c>
      <c r="D20" s="27">
        <f t="shared" si="0"/>
        <v>10.757946210268948</v>
      </c>
      <c r="E20">
        <f t="shared" si="1"/>
        <v>5</v>
      </c>
      <c r="F20" s="9">
        <f t="shared" si="2"/>
        <v>6</v>
      </c>
      <c r="H20">
        <v>5</v>
      </c>
    </row>
    <row r="21" spans="1:8" x14ac:dyDescent="0.25">
      <c r="A21" t="s">
        <v>71</v>
      </c>
      <c r="B21" t="s">
        <v>709</v>
      </c>
      <c r="C21" s="14">
        <v>34</v>
      </c>
      <c r="D21" s="27">
        <f t="shared" si="0"/>
        <v>8.3129584352078236</v>
      </c>
      <c r="E21">
        <f t="shared" si="1"/>
        <v>4</v>
      </c>
      <c r="F21" s="9">
        <f t="shared" si="2"/>
        <v>4.8</v>
      </c>
      <c r="H21">
        <v>4</v>
      </c>
    </row>
    <row r="22" spans="1:8" x14ac:dyDescent="0.25">
      <c r="A22" t="s">
        <v>71</v>
      </c>
      <c r="B22" t="s">
        <v>710</v>
      </c>
      <c r="C22" s="14">
        <v>27</v>
      </c>
      <c r="D22" s="27">
        <f t="shared" si="0"/>
        <v>6.6014669926650367</v>
      </c>
      <c r="E22">
        <f t="shared" si="1"/>
        <v>4</v>
      </c>
      <c r="F22" s="9">
        <f t="shared" si="2"/>
        <v>4.8</v>
      </c>
      <c r="H22">
        <v>4</v>
      </c>
    </row>
    <row r="23" spans="1:8" x14ac:dyDescent="0.25">
      <c r="A23" t="s">
        <v>71</v>
      </c>
      <c r="B23" t="s">
        <v>711</v>
      </c>
      <c r="C23" s="14">
        <v>22</v>
      </c>
      <c r="D23" s="27">
        <f t="shared" si="0"/>
        <v>5.3789731051344738</v>
      </c>
      <c r="E23">
        <f t="shared" si="1"/>
        <v>3</v>
      </c>
      <c r="F23" s="9">
        <f t="shared" si="2"/>
        <v>3.6</v>
      </c>
      <c r="H23">
        <v>3</v>
      </c>
    </row>
    <row r="24" spans="1:8" x14ac:dyDescent="0.25">
      <c r="A24" t="s">
        <v>71</v>
      </c>
      <c r="B24" t="s">
        <v>712</v>
      </c>
      <c r="C24" s="14">
        <v>104</v>
      </c>
      <c r="D24" s="27">
        <f t="shared" si="0"/>
        <v>25.427872860635699</v>
      </c>
      <c r="E24">
        <f t="shared" si="1"/>
        <v>6</v>
      </c>
      <c r="F24" s="9">
        <f t="shared" si="2"/>
        <v>7.2</v>
      </c>
      <c r="H24">
        <v>6</v>
      </c>
    </row>
    <row r="25" spans="1:8" x14ac:dyDescent="0.25">
      <c r="A25" t="s">
        <v>71</v>
      </c>
      <c r="B25" t="s">
        <v>713</v>
      </c>
      <c r="C25" s="14">
        <v>296</v>
      </c>
      <c r="D25" s="27">
        <f t="shared" si="0"/>
        <v>72.371638141809285</v>
      </c>
      <c r="E25">
        <f t="shared" si="1"/>
        <v>9</v>
      </c>
      <c r="F25" s="9">
        <f t="shared" si="2"/>
        <v>10.8</v>
      </c>
      <c r="H25">
        <v>9</v>
      </c>
    </row>
    <row r="26" spans="1:8" x14ac:dyDescent="0.25">
      <c r="A26" t="s">
        <v>71</v>
      </c>
      <c r="B26" t="s">
        <v>714</v>
      </c>
      <c r="C26" s="14">
        <v>1</v>
      </c>
      <c r="D26" s="27">
        <f t="shared" si="0"/>
        <v>0.24449877750611246</v>
      </c>
      <c r="E26">
        <f t="shared" si="1"/>
        <v>1</v>
      </c>
      <c r="F26" s="9">
        <f t="shared" si="2"/>
        <v>1.2</v>
      </c>
      <c r="H26">
        <v>1</v>
      </c>
    </row>
    <row r="27" spans="1:8" x14ac:dyDescent="0.25">
      <c r="A27" t="s">
        <v>71</v>
      </c>
      <c r="B27" t="s">
        <v>715</v>
      </c>
      <c r="C27" s="14">
        <v>9</v>
      </c>
      <c r="D27" s="27">
        <f t="shared" si="0"/>
        <v>2.2004889975550124</v>
      </c>
      <c r="E27">
        <f t="shared" si="1"/>
        <v>2</v>
      </c>
      <c r="F27" s="9">
        <f t="shared" si="2"/>
        <v>2.4</v>
      </c>
      <c r="H27">
        <v>2</v>
      </c>
    </row>
    <row r="28" spans="1:8" x14ac:dyDescent="0.25">
      <c r="A28" t="s">
        <v>71</v>
      </c>
      <c r="B28" t="s">
        <v>716</v>
      </c>
      <c r="C28" s="14">
        <v>2</v>
      </c>
      <c r="D28" s="27">
        <f t="shared" si="0"/>
        <v>0.48899755501222492</v>
      </c>
      <c r="E28">
        <f t="shared" si="1"/>
        <v>1</v>
      </c>
      <c r="F28" s="9">
        <f t="shared" si="2"/>
        <v>1.2</v>
      </c>
      <c r="H28">
        <v>1</v>
      </c>
    </row>
    <row r="29" spans="1:8" x14ac:dyDescent="0.25">
      <c r="A29" t="s">
        <v>71</v>
      </c>
      <c r="B29" t="s">
        <v>717</v>
      </c>
      <c r="C29" s="14">
        <v>13</v>
      </c>
      <c r="D29" s="27">
        <f t="shared" si="0"/>
        <v>3.1784841075794623</v>
      </c>
      <c r="E29">
        <f t="shared" si="1"/>
        <v>3</v>
      </c>
      <c r="F29" s="9">
        <f t="shared" si="2"/>
        <v>3.6</v>
      </c>
      <c r="H29">
        <v>3</v>
      </c>
    </row>
    <row r="30" spans="1:8" x14ac:dyDescent="0.25">
      <c r="A30" t="s">
        <v>71</v>
      </c>
      <c r="B30" t="s">
        <v>718</v>
      </c>
      <c r="C30" s="14">
        <v>72</v>
      </c>
      <c r="D30" s="27">
        <f t="shared" si="0"/>
        <v>17.603911980440099</v>
      </c>
      <c r="E30">
        <f t="shared" si="1"/>
        <v>5</v>
      </c>
      <c r="F30" s="9">
        <f t="shared" si="2"/>
        <v>6</v>
      </c>
      <c r="H30">
        <v>5</v>
      </c>
    </row>
    <row r="31" spans="1:8" x14ac:dyDescent="0.25">
      <c r="A31" t="s">
        <v>71</v>
      </c>
      <c r="B31" t="s">
        <v>719</v>
      </c>
      <c r="C31" s="14">
        <v>30</v>
      </c>
      <c r="D31" s="27">
        <f t="shared" si="0"/>
        <v>7.3349633251833746</v>
      </c>
      <c r="E31">
        <f t="shared" si="1"/>
        <v>4</v>
      </c>
      <c r="F31" s="9">
        <f t="shared" si="2"/>
        <v>4.8</v>
      </c>
      <c r="H31">
        <v>4</v>
      </c>
    </row>
    <row r="32" spans="1:8" x14ac:dyDescent="0.25">
      <c r="A32" t="s">
        <v>71</v>
      </c>
      <c r="B32" t="s">
        <v>720</v>
      </c>
      <c r="C32" s="14">
        <v>2</v>
      </c>
      <c r="D32" s="27">
        <f t="shared" si="0"/>
        <v>0.48899755501222492</v>
      </c>
      <c r="E32">
        <f t="shared" si="1"/>
        <v>1</v>
      </c>
      <c r="F32" s="9">
        <f t="shared" si="2"/>
        <v>1.2</v>
      </c>
      <c r="H32">
        <v>1</v>
      </c>
    </row>
    <row r="33" spans="1:8" x14ac:dyDescent="0.25">
      <c r="A33" t="s">
        <v>71</v>
      </c>
      <c r="B33" t="s">
        <v>721</v>
      </c>
      <c r="C33" s="14">
        <v>16</v>
      </c>
      <c r="D33" s="27">
        <f t="shared" si="0"/>
        <v>3.9119804400977993</v>
      </c>
      <c r="E33">
        <f t="shared" si="1"/>
        <v>3</v>
      </c>
      <c r="F33" s="9">
        <f t="shared" si="2"/>
        <v>3.6</v>
      </c>
      <c r="H33">
        <v>3</v>
      </c>
    </row>
    <row r="34" spans="1:8" x14ac:dyDescent="0.25">
      <c r="A34" t="s">
        <v>71</v>
      </c>
      <c r="B34" t="s">
        <v>722</v>
      </c>
      <c r="C34" s="14">
        <v>47</v>
      </c>
      <c r="D34" s="27">
        <f t="shared" si="0"/>
        <v>11.491442542787286</v>
      </c>
      <c r="E34">
        <f t="shared" si="1"/>
        <v>5</v>
      </c>
      <c r="F34" s="9">
        <f t="shared" si="2"/>
        <v>6</v>
      </c>
      <c r="H34">
        <v>5</v>
      </c>
    </row>
    <row r="35" spans="1:8" x14ac:dyDescent="0.25">
      <c r="A35" t="s">
        <v>71</v>
      </c>
      <c r="B35" t="s">
        <v>723</v>
      </c>
      <c r="C35" s="14">
        <v>12</v>
      </c>
      <c r="D35" s="27">
        <f t="shared" ref="D35:D66" si="3">C35/$C$1*100</f>
        <v>2.9339853300733498</v>
      </c>
      <c r="E35">
        <f t="shared" ref="E35:E66" si="4">LOOKUP(D35,$J$3:$K$12,$L$3:$L$12)</f>
        <v>2</v>
      </c>
      <c r="F35" s="9">
        <f t="shared" si="2"/>
        <v>2.4</v>
      </c>
      <c r="H35">
        <v>2</v>
      </c>
    </row>
    <row r="36" spans="1:8" x14ac:dyDescent="0.25">
      <c r="A36" t="s">
        <v>71</v>
      </c>
      <c r="B36" t="s">
        <v>724</v>
      </c>
      <c r="C36" s="14">
        <v>44</v>
      </c>
      <c r="D36" s="27">
        <f t="shared" si="3"/>
        <v>10.757946210268948</v>
      </c>
      <c r="E36">
        <f t="shared" si="4"/>
        <v>5</v>
      </c>
      <c r="F36" s="9">
        <f t="shared" si="2"/>
        <v>6</v>
      </c>
      <c r="H36">
        <v>5</v>
      </c>
    </row>
    <row r="37" spans="1:8" x14ac:dyDescent="0.25">
      <c r="A37" t="s">
        <v>71</v>
      </c>
      <c r="B37" t="s">
        <v>725</v>
      </c>
      <c r="C37" s="14">
        <v>35</v>
      </c>
      <c r="D37" s="27">
        <f t="shared" si="3"/>
        <v>8.5574572127139366</v>
      </c>
      <c r="E37">
        <f t="shared" si="4"/>
        <v>4</v>
      </c>
      <c r="F37" s="9">
        <f t="shared" si="2"/>
        <v>4.8</v>
      </c>
      <c r="H37">
        <v>4</v>
      </c>
    </row>
    <row r="38" spans="1:8" x14ac:dyDescent="0.25">
      <c r="A38" t="s">
        <v>71</v>
      </c>
      <c r="B38" t="s">
        <v>726</v>
      </c>
      <c r="C38" s="14">
        <v>14</v>
      </c>
      <c r="D38" s="27">
        <f t="shared" si="3"/>
        <v>3.4229828850855744</v>
      </c>
      <c r="E38">
        <f t="shared" si="4"/>
        <v>3</v>
      </c>
      <c r="F38" s="9">
        <f t="shared" si="2"/>
        <v>3.6</v>
      </c>
      <c r="H38">
        <v>3</v>
      </c>
    </row>
    <row r="39" spans="1:8" x14ac:dyDescent="0.25">
      <c r="A39" t="s">
        <v>71</v>
      </c>
      <c r="B39" t="s">
        <v>727</v>
      </c>
      <c r="C39" s="14">
        <v>35</v>
      </c>
      <c r="D39" s="27">
        <f t="shared" si="3"/>
        <v>8.5574572127139366</v>
      </c>
      <c r="E39">
        <f t="shared" si="4"/>
        <v>4</v>
      </c>
      <c r="F39" s="9">
        <f t="shared" si="2"/>
        <v>4.8</v>
      </c>
      <c r="H39">
        <v>4</v>
      </c>
    </row>
    <row r="40" spans="1:8" x14ac:dyDescent="0.25">
      <c r="A40" t="s">
        <v>71</v>
      </c>
      <c r="B40" t="s">
        <v>728</v>
      </c>
      <c r="C40" s="14">
        <v>3</v>
      </c>
      <c r="D40" s="27">
        <f t="shared" si="3"/>
        <v>0.73349633251833746</v>
      </c>
      <c r="E40">
        <f t="shared" si="4"/>
        <v>1</v>
      </c>
      <c r="F40" s="9">
        <f t="shared" si="2"/>
        <v>1.2</v>
      </c>
      <c r="H40">
        <v>1</v>
      </c>
    </row>
    <row r="41" spans="1:8" x14ac:dyDescent="0.25">
      <c r="A41" t="s">
        <v>71</v>
      </c>
      <c r="B41" t="s">
        <v>729</v>
      </c>
      <c r="C41" s="14">
        <v>4</v>
      </c>
      <c r="D41" s="27">
        <f t="shared" si="3"/>
        <v>0.97799511002444983</v>
      </c>
      <c r="E41">
        <f t="shared" si="4"/>
        <v>1</v>
      </c>
      <c r="F41" s="9">
        <f t="shared" si="2"/>
        <v>1.2</v>
      </c>
      <c r="H41">
        <v>1</v>
      </c>
    </row>
    <row r="42" spans="1:8" x14ac:dyDescent="0.25">
      <c r="A42" t="s">
        <v>71</v>
      </c>
      <c r="B42" t="s">
        <v>730</v>
      </c>
      <c r="C42" s="14">
        <v>62</v>
      </c>
      <c r="D42" s="27">
        <f t="shared" si="3"/>
        <v>15.158924205378973</v>
      </c>
      <c r="E42">
        <f t="shared" si="4"/>
        <v>5</v>
      </c>
      <c r="F42" s="9">
        <f t="shared" si="2"/>
        <v>6</v>
      </c>
      <c r="H42">
        <v>5</v>
      </c>
    </row>
    <row r="43" spans="1:8" x14ac:dyDescent="0.25">
      <c r="A43" t="s">
        <v>71</v>
      </c>
      <c r="B43" t="s">
        <v>731</v>
      </c>
      <c r="C43" s="14">
        <v>8</v>
      </c>
      <c r="D43" s="27">
        <f t="shared" si="3"/>
        <v>1.9559902200488997</v>
      </c>
      <c r="E43">
        <f t="shared" si="4"/>
        <v>2</v>
      </c>
      <c r="F43" s="9">
        <f t="shared" si="2"/>
        <v>2.4</v>
      </c>
      <c r="H43">
        <v>2</v>
      </c>
    </row>
    <row r="44" spans="1:8" x14ac:dyDescent="0.25">
      <c r="A44" t="s">
        <v>71</v>
      </c>
      <c r="B44" t="s">
        <v>732</v>
      </c>
      <c r="C44" s="14">
        <v>17</v>
      </c>
      <c r="D44" s="27">
        <f t="shared" si="3"/>
        <v>4.1564792176039118</v>
      </c>
      <c r="E44">
        <f t="shared" si="4"/>
        <v>3</v>
      </c>
      <c r="F44" s="9">
        <f t="shared" si="2"/>
        <v>3.6</v>
      </c>
      <c r="H44">
        <v>3</v>
      </c>
    </row>
    <row r="45" spans="1:8" x14ac:dyDescent="0.25">
      <c r="A45" t="s">
        <v>71</v>
      </c>
      <c r="B45" t="s">
        <v>733</v>
      </c>
      <c r="C45" s="14">
        <v>29</v>
      </c>
      <c r="D45" s="27">
        <f t="shared" si="3"/>
        <v>7.0904645476772608</v>
      </c>
      <c r="E45">
        <f t="shared" si="4"/>
        <v>4</v>
      </c>
      <c r="F45" s="9">
        <f t="shared" si="2"/>
        <v>4.8</v>
      </c>
      <c r="H45">
        <v>4</v>
      </c>
    </row>
    <row r="46" spans="1:8" x14ac:dyDescent="0.25">
      <c r="A46" t="s">
        <v>71</v>
      </c>
      <c r="B46" t="s">
        <v>734</v>
      </c>
      <c r="C46" s="14">
        <v>3</v>
      </c>
      <c r="D46" s="27">
        <f t="shared" si="3"/>
        <v>0.73349633251833746</v>
      </c>
      <c r="E46">
        <f t="shared" si="4"/>
        <v>1</v>
      </c>
      <c r="F46" s="9">
        <f t="shared" si="2"/>
        <v>1.2</v>
      </c>
      <c r="H46">
        <v>1</v>
      </c>
    </row>
    <row r="47" spans="1:8" x14ac:dyDescent="0.25">
      <c r="A47" t="s">
        <v>71</v>
      </c>
      <c r="B47" t="s">
        <v>735</v>
      </c>
      <c r="C47" s="14">
        <v>4</v>
      </c>
      <c r="D47" s="27">
        <f t="shared" si="3"/>
        <v>0.97799511002444983</v>
      </c>
      <c r="E47">
        <f t="shared" si="4"/>
        <v>1</v>
      </c>
      <c r="F47" s="9">
        <f t="shared" si="2"/>
        <v>1.2</v>
      </c>
      <c r="H47">
        <v>1</v>
      </c>
    </row>
    <row r="48" spans="1:8" x14ac:dyDescent="0.25">
      <c r="A48" t="s">
        <v>71</v>
      </c>
      <c r="B48" t="s">
        <v>736</v>
      </c>
      <c r="C48" s="14">
        <v>24</v>
      </c>
      <c r="D48" s="27">
        <f t="shared" si="3"/>
        <v>5.8679706601466997</v>
      </c>
      <c r="E48">
        <f t="shared" si="4"/>
        <v>3</v>
      </c>
      <c r="F48" s="9">
        <f t="shared" si="2"/>
        <v>3.6</v>
      </c>
      <c r="H48">
        <v>1</v>
      </c>
    </row>
    <row r="49" spans="1:8" x14ac:dyDescent="0.25">
      <c r="A49" t="s">
        <v>71</v>
      </c>
      <c r="B49" t="s">
        <v>737</v>
      </c>
      <c r="C49" s="14">
        <v>24</v>
      </c>
      <c r="D49" s="27">
        <f t="shared" si="3"/>
        <v>5.8679706601466997</v>
      </c>
      <c r="E49">
        <f t="shared" si="4"/>
        <v>3</v>
      </c>
      <c r="F49" s="9">
        <f t="shared" si="2"/>
        <v>3.6</v>
      </c>
      <c r="H49">
        <v>3</v>
      </c>
    </row>
    <row r="50" spans="1:8" x14ac:dyDescent="0.25">
      <c r="A50" t="s">
        <v>71</v>
      </c>
      <c r="B50" t="s">
        <v>738</v>
      </c>
      <c r="C50" s="14">
        <v>23</v>
      </c>
      <c r="D50" s="27">
        <f t="shared" si="3"/>
        <v>5.6234718826405867</v>
      </c>
      <c r="E50">
        <f t="shared" si="4"/>
        <v>3</v>
      </c>
      <c r="F50" s="9">
        <f t="shared" si="2"/>
        <v>3.6</v>
      </c>
      <c r="H50">
        <v>3</v>
      </c>
    </row>
    <row r="51" spans="1:8" x14ac:dyDescent="0.25">
      <c r="A51" t="s">
        <v>71</v>
      </c>
      <c r="B51" t="s">
        <v>739</v>
      </c>
      <c r="C51" s="14">
        <v>409</v>
      </c>
      <c r="D51" s="27">
        <f t="shared" si="3"/>
        <v>100</v>
      </c>
      <c r="E51">
        <f t="shared" si="4"/>
        <v>10</v>
      </c>
      <c r="F51" s="9">
        <f t="shared" si="2"/>
        <v>12</v>
      </c>
      <c r="H51">
        <v>10</v>
      </c>
    </row>
    <row r="52" spans="1:8" x14ac:dyDescent="0.25">
      <c r="A52" t="s">
        <v>71</v>
      </c>
      <c r="B52" t="s">
        <v>740</v>
      </c>
      <c r="C52" s="14">
        <v>98</v>
      </c>
      <c r="D52" s="27">
        <f t="shared" si="3"/>
        <v>23.960880195599021</v>
      </c>
      <c r="E52">
        <f t="shared" si="4"/>
        <v>6</v>
      </c>
      <c r="F52" s="9">
        <f t="shared" si="2"/>
        <v>7.2</v>
      </c>
      <c r="H52">
        <v>6</v>
      </c>
    </row>
    <row r="53" spans="1:8" x14ac:dyDescent="0.25">
      <c r="A53" t="s">
        <v>71</v>
      </c>
      <c r="B53" t="s">
        <v>741</v>
      </c>
      <c r="C53" s="14">
        <v>33</v>
      </c>
      <c r="D53" s="27">
        <f t="shared" si="3"/>
        <v>8.0684596577017107</v>
      </c>
      <c r="E53">
        <f t="shared" si="4"/>
        <v>4</v>
      </c>
      <c r="F53" s="9">
        <f t="shared" si="2"/>
        <v>4.8</v>
      </c>
      <c r="H53">
        <v>4</v>
      </c>
    </row>
    <row r="54" spans="1:8" x14ac:dyDescent="0.25">
      <c r="A54" t="s">
        <v>71</v>
      </c>
      <c r="B54" t="s">
        <v>742</v>
      </c>
      <c r="C54" s="14">
        <v>11</v>
      </c>
      <c r="D54" s="27">
        <f t="shared" si="3"/>
        <v>2.6894865525672369</v>
      </c>
      <c r="E54">
        <f t="shared" si="4"/>
        <v>2</v>
      </c>
      <c r="F54" s="9">
        <f t="shared" si="2"/>
        <v>2.4</v>
      </c>
      <c r="H54">
        <v>2</v>
      </c>
    </row>
    <row r="55" spans="1:8" x14ac:dyDescent="0.25">
      <c r="A55" t="s">
        <v>71</v>
      </c>
      <c r="B55" t="s">
        <v>743</v>
      </c>
      <c r="C55" s="14">
        <v>5</v>
      </c>
      <c r="D55" s="27">
        <f t="shared" si="3"/>
        <v>1.2224938875305624</v>
      </c>
      <c r="E55">
        <f t="shared" si="4"/>
        <v>2</v>
      </c>
      <c r="F55" s="9">
        <f t="shared" si="2"/>
        <v>2.4</v>
      </c>
      <c r="H55">
        <v>2</v>
      </c>
    </row>
    <row r="56" spans="1:8" x14ac:dyDescent="0.25">
      <c r="A56" t="s">
        <v>71</v>
      </c>
      <c r="B56" t="s">
        <v>744</v>
      </c>
      <c r="C56" s="14">
        <v>26</v>
      </c>
      <c r="D56" s="27">
        <f t="shared" si="3"/>
        <v>6.3569682151589246</v>
      </c>
      <c r="E56">
        <f t="shared" si="4"/>
        <v>4</v>
      </c>
      <c r="F56" s="9">
        <f t="shared" si="2"/>
        <v>4.8</v>
      </c>
      <c r="H56">
        <v>4</v>
      </c>
    </row>
    <row r="57" spans="1:8" x14ac:dyDescent="0.25">
      <c r="A57" t="s">
        <v>71</v>
      </c>
      <c r="B57" t="s">
        <v>745</v>
      </c>
      <c r="C57" s="14">
        <v>0</v>
      </c>
      <c r="D57" s="27">
        <f t="shared" si="3"/>
        <v>0</v>
      </c>
      <c r="E57">
        <f t="shared" si="4"/>
        <v>1</v>
      </c>
      <c r="F57" s="9">
        <f t="shared" si="2"/>
        <v>1.2</v>
      </c>
      <c r="H57">
        <v>1</v>
      </c>
    </row>
    <row r="58" spans="1:8" x14ac:dyDescent="0.25">
      <c r="A58" t="s">
        <v>71</v>
      </c>
      <c r="B58" t="s">
        <v>746</v>
      </c>
      <c r="C58" s="14">
        <v>41</v>
      </c>
      <c r="D58" s="27">
        <f t="shared" si="3"/>
        <v>10.024449877750612</v>
      </c>
      <c r="E58">
        <f t="shared" si="4"/>
        <v>5</v>
      </c>
      <c r="F58" s="9">
        <f t="shared" si="2"/>
        <v>6</v>
      </c>
      <c r="H58">
        <v>5</v>
      </c>
    </row>
    <row r="59" spans="1:8" x14ac:dyDescent="0.25">
      <c r="A59" t="s">
        <v>71</v>
      </c>
      <c r="B59" t="s">
        <v>747</v>
      </c>
      <c r="C59" s="14">
        <v>6</v>
      </c>
      <c r="D59" s="27">
        <f t="shared" si="3"/>
        <v>1.4669926650366749</v>
      </c>
      <c r="E59">
        <f t="shared" si="4"/>
        <v>2</v>
      </c>
      <c r="F59" s="9">
        <f t="shared" si="2"/>
        <v>2.4</v>
      </c>
      <c r="H59">
        <v>2</v>
      </c>
    </row>
    <row r="60" spans="1:8" x14ac:dyDescent="0.25">
      <c r="A60" t="s">
        <v>71</v>
      </c>
      <c r="B60" t="s">
        <v>748</v>
      </c>
      <c r="C60" s="14">
        <v>11</v>
      </c>
      <c r="D60" s="27">
        <f t="shared" si="3"/>
        <v>2.6894865525672369</v>
      </c>
      <c r="E60">
        <f t="shared" si="4"/>
        <v>2</v>
      </c>
      <c r="F60" s="9">
        <f t="shared" si="2"/>
        <v>2.4</v>
      </c>
      <c r="H60">
        <v>2</v>
      </c>
    </row>
    <row r="61" spans="1:8" x14ac:dyDescent="0.25">
      <c r="A61" t="s">
        <v>71</v>
      </c>
      <c r="B61" t="s">
        <v>749</v>
      </c>
      <c r="C61" s="14">
        <v>0</v>
      </c>
      <c r="D61" s="27">
        <f t="shared" si="3"/>
        <v>0</v>
      </c>
      <c r="E61">
        <f t="shared" si="4"/>
        <v>1</v>
      </c>
      <c r="F61" s="9">
        <f t="shared" si="2"/>
        <v>1.2</v>
      </c>
      <c r="H61">
        <v>1</v>
      </c>
    </row>
    <row r="62" spans="1:8" x14ac:dyDescent="0.25">
      <c r="A62" t="s">
        <v>71</v>
      </c>
      <c r="B62" t="s">
        <v>750</v>
      </c>
      <c r="C62" s="14">
        <v>52</v>
      </c>
      <c r="D62" s="27">
        <f t="shared" si="3"/>
        <v>12.713936430317849</v>
      </c>
      <c r="E62">
        <f t="shared" si="4"/>
        <v>5</v>
      </c>
      <c r="F62" s="9">
        <f t="shared" si="2"/>
        <v>6</v>
      </c>
      <c r="H62">
        <v>5</v>
      </c>
    </row>
    <row r="63" spans="1:8" x14ac:dyDescent="0.25">
      <c r="A63" t="s">
        <v>71</v>
      </c>
      <c r="B63" t="s">
        <v>751</v>
      </c>
      <c r="D63" s="27">
        <f t="shared" si="3"/>
        <v>0</v>
      </c>
      <c r="E63">
        <f t="shared" si="4"/>
        <v>1</v>
      </c>
      <c r="F63" s="9">
        <f t="shared" si="2"/>
        <v>1.2</v>
      </c>
      <c r="H63">
        <v>1</v>
      </c>
    </row>
    <row r="64" spans="1:8" x14ac:dyDescent="0.25">
      <c r="A64" t="s">
        <v>71</v>
      </c>
      <c r="B64" t="s">
        <v>752</v>
      </c>
      <c r="C64" s="14">
        <v>2</v>
      </c>
      <c r="D64" s="27">
        <f t="shared" si="3"/>
        <v>0.48899755501222492</v>
      </c>
      <c r="E64">
        <f t="shared" si="4"/>
        <v>1</v>
      </c>
      <c r="F64" s="9">
        <f t="shared" si="2"/>
        <v>1.2</v>
      </c>
      <c r="H64">
        <v>1</v>
      </c>
    </row>
    <row r="65" spans="1:8" x14ac:dyDescent="0.25">
      <c r="A65" t="s">
        <v>71</v>
      </c>
      <c r="B65" t="s">
        <v>753</v>
      </c>
      <c r="C65" s="14">
        <v>8</v>
      </c>
      <c r="D65" s="27">
        <f t="shared" si="3"/>
        <v>1.9559902200488997</v>
      </c>
      <c r="E65">
        <f t="shared" si="4"/>
        <v>2</v>
      </c>
      <c r="F65" s="9">
        <f t="shared" si="2"/>
        <v>2.4</v>
      </c>
      <c r="H65">
        <v>2</v>
      </c>
    </row>
    <row r="66" spans="1:8" x14ac:dyDescent="0.25">
      <c r="A66" t="s">
        <v>71</v>
      </c>
      <c r="B66" t="s">
        <v>754</v>
      </c>
      <c r="C66" s="14">
        <v>4</v>
      </c>
      <c r="D66" s="27">
        <f t="shared" si="3"/>
        <v>0.97799511002444983</v>
      </c>
      <c r="E66">
        <f t="shared" si="4"/>
        <v>1</v>
      </c>
      <c r="F66" s="9">
        <f t="shared" si="2"/>
        <v>1.2</v>
      </c>
      <c r="H66">
        <v>1</v>
      </c>
    </row>
    <row r="67" spans="1:8" x14ac:dyDescent="0.25">
      <c r="A67" t="s">
        <v>71</v>
      </c>
      <c r="B67" t="s">
        <v>755</v>
      </c>
      <c r="C67" s="14">
        <v>62</v>
      </c>
      <c r="D67" s="27">
        <f t="shared" ref="D67:D70" si="5">C67/$C$1*100</f>
        <v>15.158924205378973</v>
      </c>
      <c r="E67">
        <f t="shared" ref="E67:E70" si="6">LOOKUP(D67,$J$3:$K$12,$L$3:$L$12)</f>
        <v>5</v>
      </c>
      <c r="F67" s="9">
        <f t="shared" si="2"/>
        <v>6</v>
      </c>
      <c r="H67">
        <v>5</v>
      </c>
    </row>
    <row r="68" spans="1:8" x14ac:dyDescent="0.25">
      <c r="A68" t="s">
        <v>71</v>
      </c>
      <c r="B68" t="s">
        <v>756</v>
      </c>
      <c r="C68" s="14">
        <v>6</v>
      </c>
      <c r="D68" s="27">
        <f t="shared" si="5"/>
        <v>1.4669926650366749</v>
      </c>
      <c r="E68">
        <f t="shared" si="6"/>
        <v>2</v>
      </c>
      <c r="F68" s="9">
        <f t="shared" ref="F68:F70" si="7">ROUND((E68/10)*(40/100)*30,2)</f>
        <v>2.4</v>
      </c>
      <c r="H68">
        <v>2</v>
      </c>
    </row>
    <row r="69" spans="1:8" x14ac:dyDescent="0.25">
      <c r="A69" t="s">
        <v>71</v>
      </c>
      <c r="B69" t="s">
        <v>757</v>
      </c>
      <c r="C69" s="14">
        <v>13</v>
      </c>
      <c r="D69" s="27">
        <f t="shared" si="5"/>
        <v>3.1784841075794623</v>
      </c>
      <c r="E69">
        <f t="shared" si="6"/>
        <v>3</v>
      </c>
      <c r="F69" s="9">
        <f t="shared" si="7"/>
        <v>3.6</v>
      </c>
      <c r="H69">
        <v>3</v>
      </c>
    </row>
    <row r="70" spans="1:8" x14ac:dyDescent="0.25">
      <c r="A70" t="s">
        <v>71</v>
      </c>
      <c r="B70" t="s">
        <v>758</v>
      </c>
      <c r="C70" s="14">
        <v>30</v>
      </c>
      <c r="D70" s="27">
        <f t="shared" si="5"/>
        <v>7.3349633251833746</v>
      </c>
      <c r="E70">
        <f t="shared" si="6"/>
        <v>4</v>
      </c>
      <c r="F70" s="9">
        <f t="shared" si="7"/>
        <v>4.8</v>
      </c>
      <c r="H70">
        <v>4</v>
      </c>
    </row>
  </sheetData>
  <autoFilter ref="A2:H70" xr:uid="{FC52FFE5-0531-4041-9D74-3F10320AF716}"/>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5EE49-1A9B-47EB-8FCE-B7EB54A8DBB1}">
  <dimension ref="A1:L78"/>
  <sheetViews>
    <sheetView zoomScaleNormal="100" workbookViewId="0">
      <pane ySplit="2" topLeftCell="A3" activePane="bottomLeft" state="frozen"/>
      <selection pane="bottomLeft" activeCell="J18" sqref="J18"/>
    </sheetView>
  </sheetViews>
  <sheetFormatPr defaultRowHeight="15" x14ac:dyDescent="0.25"/>
  <cols>
    <col min="1" max="1" width="8.85546875" bestFit="1" customWidth="1"/>
    <col min="2" max="2" width="16.85546875" bestFit="1" customWidth="1"/>
    <col min="3" max="3" width="22.140625" style="14" bestFit="1" customWidth="1"/>
    <col min="4" max="4" width="17.85546875" style="27" customWidth="1"/>
    <col min="5" max="5" width="11.140625" bestFit="1" customWidth="1"/>
    <col min="6" max="6" width="22.42578125" bestFit="1" customWidth="1"/>
    <col min="7" max="7" width="0" hidden="1" customWidth="1"/>
    <col min="8" max="8" width="13" bestFit="1" customWidth="1"/>
    <col min="10" max="10" width="4.28515625" bestFit="1" customWidth="1"/>
    <col min="11" max="11" width="4.5703125" bestFit="1" customWidth="1"/>
    <col min="12" max="12" width="5.42578125" bestFit="1" customWidth="1"/>
  </cols>
  <sheetData>
    <row r="1" spans="1:12" x14ac:dyDescent="0.25">
      <c r="A1" s="1"/>
      <c r="C1" s="19">
        <f>MAX(C3:C78)</f>
        <v>267</v>
      </c>
      <c r="D1" s="52" t="s">
        <v>52</v>
      </c>
      <c r="F1" s="4"/>
      <c r="J1" s="49"/>
      <c r="K1" s="49"/>
      <c r="L1" s="49"/>
    </row>
    <row r="2" spans="1:12" s="1" customFormat="1" x14ac:dyDescent="0.25">
      <c r="A2" s="1" t="s">
        <v>0</v>
      </c>
      <c r="B2" s="1" t="s">
        <v>1</v>
      </c>
      <c r="C2" s="19" t="s">
        <v>50</v>
      </c>
      <c r="D2" s="29" t="s">
        <v>70</v>
      </c>
      <c r="E2" s="1" t="s">
        <v>54</v>
      </c>
      <c r="F2" s="17" t="s">
        <v>627</v>
      </c>
      <c r="H2" s="1" t="s">
        <v>63</v>
      </c>
      <c r="J2" s="28" t="s">
        <v>43</v>
      </c>
      <c r="K2" s="28" t="s">
        <v>44</v>
      </c>
      <c r="L2" s="28" t="s">
        <v>45</v>
      </c>
    </row>
    <row r="3" spans="1:12" x14ac:dyDescent="0.25">
      <c r="A3" s="67" t="s">
        <v>72</v>
      </c>
      <c r="B3" s="67" t="s">
        <v>759</v>
      </c>
      <c r="C3" s="14">
        <v>14</v>
      </c>
      <c r="D3" s="27">
        <f>C3/$C$1*100</f>
        <v>5.2434456928838955</v>
      </c>
      <c r="E3">
        <f>LOOKUP(D3,$J$3:$K$12,$L$3:$L$12)</f>
        <v>3</v>
      </c>
      <c r="F3" s="9">
        <f>ROUND((E3/10)*(40/100)*24,2)</f>
        <v>2.88</v>
      </c>
      <c r="H3">
        <v>3</v>
      </c>
      <c r="J3" s="30">
        <v>0</v>
      </c>
      <c r="K3" s="30">
        <v>1</v>
      </c>
      <c r="L3" s="13">
        <v>1</v>
      </c>
    </row>
    <row r="4" spans="1:12" x14ac:dyDescent="0.25">
      <c r="A4" t="s">
        <v>72</v>
      </c>
      <c r="B4" t="s">
        <v>760</v>
      </c>
      <c r="C4" s="14">
        <v>19</v>
      </c>
      <c r="D4" s="27">
        <f>C4/$C$1*100</f>
        <v>7.1161048689138573</v>
      </c>
      <c r="E4">
        <f>LOOKUP(D4,$J$3:$K$12,$L$3:$L$12)</f>
        <v>4</v>
      </c>
      <c r="F4" s="9">
        <f t="shared" ref="F4:F67" si="0">ROUND((E4/10)*(40/100)*24,2)</f>
        <v>3.84</v>
      </c>
      <c r="H4">
        <v>4</v>
      </c>
      <c r="J4" s="30">
        <v>1</v>
      </c>
      <c r="K4" s="30">
        <v>3</v>
      </c>
      <c r="L4" s="13">
        <v>2</v>
      </c>
    </row>
    <row r="5" spans="1:12" x14ac:dyDescent="0.25">
      <c r="A5" t="s">
        <v>72</v>
      </c>
      <c r="B5" t="s">
        <v>761</v>
      </c>
      <c r="C5" s="14">
        <v>16</v>
      </c>
      <c r="D5" s="27">
        <f>C5/$C$1*100</f>
        <v>5.9925093632958806</v>
      </c>
      <c r="E5">
        <f t="shared" ref="E5:E69" si="1">LOOKUP(D5,$J$3:$K$12,$L$3:$L$12)</f>
        <v>3</v>
      </c>
      <c r="F5" s="9">
        <f t="shared" si="0"/>
        <v>2.88</v>
      </c>
      <c r="H5">
        <v>3</v>
      </c>
      <c r="J5" s="30">
        <v>3</v>
      </c>
      <c r="K5" s="30">
        <v>6</v>
      </c>
      <c r="L5" s="13">
        <v>3</v>
      </c>
    </row>
    <row r="6" spans="1:12" x14ac:dyDescent="0.25">
      <c r="A6" t="s">
        <v>72</v>
      </c>
      <c r="B6" t="s">
        <v>762</v>
      </c>
      <c r="D6" s="27">
        <f>C6/$C$1*100</f>
        <v>0</v>
      </c>
      <c r="E6">
        <f t="shared" si="1"/>
        <v>1</v>
      </c>
      <c r="F6" s="9">
        <f t="shared" si="0"/>
        <v>0.96</v>
      </c>
      <c r="H6">
        <v>1</v>
      </c>
      <c r="J6" s="30">
        <v>6</v>
      </c>
      <c r="K6" s="30">
        <v>10</v>
      </c>
      <c r="L6" s="13">
        <v>4</v>
      </c>
    </row>
    <row r="7" spans="1:12" x14ac:dyDescent="0.25">
      <c r="A7" t="s">
        <v>72</v>
      </c>
      <c r="B7" t="s">
        <v>763</v>
      </c>
      <c r="C7" s="14">
        <v>12</v>
      </c>
      <c r="D7" s="27">
        <f t="shared" ref="D7:D71" si="2">C7/$C$1*100</f>
        <v>4.4943820224719104</v>
      </c>
      <c r="E7">
        <f t="shared" si="1"/>
        <v>3</v>
      </c>
      <c r="F7" s="9">
        <f t="shared" si="0"/>
        <v>2.88</v>
      </c>
      <c r="H7">
        <v>3</v>
      </c>
      <c r="J7" s="30">
        <v>10</v>
      </c>
      <c r="K7" s="30">
        <v>20</v>
      </c>
      <c r="L7" s="13">
        <v>5</v>
      </c>
    </row>
    <row r="8" spans="1:12" x14ac:dyDescent="0.25">
      <c r="A8" t="s">
        <v>72</v>
      </c>
      <c r="B8" t="s">
        <v>764</v>
      </c>
      <c r="C8" s="14">
        <v>11</v>
      </c>
      <c r="D8" s="27">
        <f t="shared" si="2"/>
        <v>4.119850187265917</v>
      </c>
      <c r="E8">
        <f t="shared" si="1"/>
        <v>3</v>
      </c>
      <c r="F8" s="9">
        <f t="shared" si="0"/>
        <v>2.88</v>
      </c>
      <c r="H8">
        <v>3</v>
      </c>
      <c r="J8" s="30">
        <v>20</v>
      </c>
      <c r="K8" s="30">
        <v>30</v>
      </c>
      <c r="L8" s="13">
        <v>6</v>
      </c>
    </row>
    <row r="9" spans="1:12" x14ac:dyDescent="0.25">
      <c r="A9" t="s">
        <v>72</v>
      </c>
      <c r="B9" t="s">
        <v>765</v>
      </c>
      <c r="D9" s="27">
        <f t="shared" si="2"/>
        <v>0</v>
      </c>
      <c r="E9">
        <f t="shared" si="1"/>
        <v>1</v>
      </c>
      <c r="F9" s="9">
        <f t="shared" si="0"/>
        <v>0.96</v>
      </c>
      <c r="H9">
        <v>1</v>
      </c>
      <c r="J9" s="30">
        <v>30</v>
      </c>
      <c r="K9" s="30">
        <v>40</v>
      </c>
      <c r="L9" s="13">
        <v>7</v>
      </c>
    </row>
    <row r="10" spans="1:12" x14ac:dyDescent="0.25">
      <c r="A10" t="s">
        <v>72</v>
      </c>
      <c r="B10" t="s">
        <v>766</v>
      </c>
      <c r="C10" s="14">
        <v>7</v>
      </c>
      <c r="D10" s="27">
        <f t="shared" si="2"/>
        <v>2.6217228464419478</v>
      </c>
      <c r="E10">
        <f t="shared" si="1"/>
        <v>2</v>
      </c>
      <c r="F10" s="9">
        <f t="shared" si="0"/>
        <v>1.92</v>
      </c>
      <c r="H10">
        <v>2</v>
      </c>
      <c r="J10" s="30">
        <v>40</v>
      </c>
      <c r="K10" s="30">
        <v>60</v>
      </c>
      <c r="L10" s="13">
        <v>8</v>
      </c>
    </row>
    <row r="11" spans="1:12" x14ac:dyDescent="0.25">
      <c r="A11" t="s">
        <v>72</v>
      </c>
      <c r="B11" t="s">
        <v>767</v>
      </c>
      <c r="C11" s="14">
        <v>0</v>
      </c>
      <c r="D11" s="27">
        <f t="shared" si="2"/>
        <v>0</v>
      </c>
      <c r="E11">
        <f t="shared" si="1"/>
        <v>1</v>
      </c>
      <c r="F11" s="9">
        <f t="shared" si="0"/>
        <v>0.96</v>
      </c>
      <c r="H11">
        <v>1</v>
      </c>
      <c r="J11" s="30">
        <v>60</v>
      </c>
      <c r="K11" s="30">
        <v>80</v>
      </c>
      <c r="L11" s="13">
        <v>9</v>
      </c>
    </row>
    <row r="12" spans="1:12" x14ac:dyDescent="0.25">
      <c r="A12" t="s">
        <v>72</v>
      </c>
      <c r="B12" t="s">
        <v>768</v>
      </c>
      <c r="C12" s="14">
        <v>14</v>
      </c>
      <c r="D12" s="27">
        <f t="shared" si="2"/>
        <v>5.2434456928838955</v>
      </c>
      <c r="E12">
        <f t="shared" si="1"/>
        <v>3</v>
      </c>
      <c r="F12" s="9">
        <f t="shared" si="0"/>
        <v>2.88</v>
      </c>
      <c r="H12">
        <v>3</v>
      </c>
      <c r="J12" s="30">
        <v>80</v>
      </c>
      <c r="K12" s="30">
        <v>100</v>
      </c>
      <c r="L12" s="13">
        <v>10</v>
      </c>
    </row>
    <row r="13" spans="1:12" x14ac:dyDescent="0.25">
      <c r="A13" t="s">
        <v>72</v>
      </c>
      <c r="B13" t="s">
        <v>769</v>
      </c>
      <c r="C13" s="14">
        <v>9</v>
      </c>
      <c r="D13" s="27">
        <f t="shared" si="2"/>
        <v>3.3707865168539324</v>
      </c>
      <c r="E13">
        <f t="shared" si="1"/>
        <v>3</v>
      </c>
      <c r="F13" s="9">
        <f t="shared" si="0"/>
        <v>2.88</v>
      </c>
      <c r="H13">
        <v>3</v>
      </c>
    </row>
    <row r="14" spans="1:12" x14ac:dyDescent="0.25">
      <c r="A14" t="s">
        <v>72</v>
      </c>
      <c r="B14" t="s">
        <v>770</v>
      </c>
      <c r="C14" s="14">
        <v>109</v>
      </c>
      <c r="D14" s="27">
        <f t="shared" si="2"/>
        <v>40.823970037453186</v>
      </c>
      <c r="E14">
        <f t="shared" si="1"/>
        <v>8</v>
      </c>
      <c r="F14" s="9">
        <f t="shared" si="0"/>
        <v>7.68</v>
      </c>
      <c r="H14">
        <v>8</v>
      </c>
    </row>
    <row r="15" spans="1:12" x14ac:dyDescent="0.25">
      <c r="A15" t="s">
        <v>72</v>
      </c>
      <c r="B15" t="s">
        <v>771</v>
      </c>
      <c r="D15" s="27">
        <f t="shared" si="2"/>
        <v>0</v>
      </c>
      <c r="E15">
        <f t="shared" si="1"/>
        <v>1</v>
      </c>
      <c r="F15" s="9">
        <f t="shared" si="0"/>
        <v>0.96</v>
      </c>
      <c r="H15">
        <v>1</v>
      </c>
    </row>
    <row r="16" spans="1:12" x14ac:dyDescent="0.25">
      <c r="A16" t="s">
        <v>72</v>
      </c>
      <c r="B16" t="s">
        <v>772</v>
      </c>
      <c r="D16" s="27">
        <f t="shared" si="2"/>
        <v>0</v>
      </c>
      <c r="E16">
        <f t="shared" si="1"/>
        <v>1</v>
      </c>
      <c r="F16" s="9">
        <f t="shared" si="0"/>
        <v>0.96</v>
      </c>
      <c r="H16">
        <v>1</v>
      </c>
    </row>
    <row r="17" spans="1:8" x14ac:dyDescent="0.25">
      <c r="A17" t="s">
        <v>72</v>
      </c>
      <c r="B17" t="s">
        <v>773</v>
      </c>
      <c r="C17" s="14">
        <v>0</v>
      </c>
      <c r="D17" s="27">
        <f t="shared" si="2"/>
        <v>0</v>
      </c>
      <c r="E17">
        <f t="shared" si="1"/>
        <v>1</v>
      </c>
      <c r="F17" s="9">
        <f t="shared" si="0"/>
        <v>0.96</v>
      </c>
      <c r="H17">
        <v>1</v>
      </c>
    </row>
    <row r="18" spans="1:8" x14ac:dyDescent="0.25">
      <c r="A18" t="s">
        <v>72</v>
      </c>
      <c r="B18" t="s">
        <v>774</v>
      </c>
      <c r="C18" s="14">
        <v>0</v>
      </c>
      <c r="D18" s="27">
        <f t="shared" si="2"/>
        <v>0</v>
      </c>
      <c r="E18">
        <f t="shared" si="1"/>
        <v>1</v>
      </c>
      <c r="F18" s="9">
        <f t="shared" si="0"/>
        <v>0.96</v>
      </c>
      <c r="H18">
        <v>1</v>
      </c>
    </row>
    <row r="19" spans="1:8" x14ac:dyDescent="0.25">
      <c r="A19" t="s">
        <v>72</v>
      </c>
      <c r="B19" t="s">
        <v>775</v>
      </c>
      <c r="C19" s="14">
        <v>55</v>
      </c>
      <c r="D19" s="27">
        <f t="shared" si="2"/>
        <v>20.599250936329589</v>
      </c>
      <c r="E19">
        <f t="shared" si="1"/>
        <v>6</v>
      </c>
      <c r="F19" s="9">
        <f t="shared" si="0"/>
        <v>5.76</v>
      </c>
      <c r="H19">
        <v>6</v>
      </c>
    </row>
    <row r="20" spans="1:8" x14ac:dyDescent="0.25">
      <c r="A20" t="s">
        <v>72</v>
      </c>
      <c r="B20" t="s">
        <v>776</v>
      </c>
      <c r="C20" s="14">
        <v>40</v>
      </c>
      <c r="D20" s="27">
        <f t="shared" si="2"/>
        <v>14.981273408239701</v>
      </c>
      <c r="E20">
        <f t="shared" si="1"/>
        <v>5</v>
      </c>
      <c r="F20" s="9">
        <f t="shared" si="0"/>
        <v>4.8</v>
      </c>
      <c r="H20">
        <v>5</v>
      </c>
    </row>
    <row r="21" spans="1:8" x14ac:dyDescent="0.25">
      <c r="A21" t="s">
        <v>72</v>
      </c>
      <c r="B21" t="s">
        <v>777</v>
      </c>
      <c r="C21" s="14">
        <v>8</v>
      </c>
      <c r="D21" s="27">
        <f t="shared" si="2"/>
        <v>2.9962546816479403</v>
      </c>
      <c r="E21">
        <f t="shared" si="1"/>
        <v>2</v>
      </c>
      <c r="F21" s="9">
        <f t="shared" si="0"/>
        <v>1.92</v>
      </c>
      <c r="H21">
        <v>2</v>
      </c>
    </row>
    <row r="22" spans="1:8" x14ac:dyDescent="0.25">
      <c r="A22" t="s">
        <v>72</v>
      </c>
      <c r="B22" t="s">
        <v>778</v>
      </c>
      <c r="D22" s="27">
        <f t="shared" si="2"/>
        <v>0</v>
      </c>
      <c r="E22">
        <f t="shared" si="1"/>
        <v>1</v>
      </c>
      <c r="F22" s="9">
        <f t="shared" si="0"/>
        <v>0.96</v>
      </c>
      <c r="H22">
        <v>1</v>
      </c>
    </row>
    <row r="23" spans="1:8" x14ac:dyDescent="0.25">
      <c r="A23" t="s">
        <v>72</v>
      </c>
      <c r="B23" t="s">
        <v>779</v>
      </c>
      <c r="C23" s="14">
        <v>0</v>
      </c>
      <c r="D23" s="27">
        <f t="shared" si="2"/>
        <v>0</v>
      </c>
      <c r="E23">
        <f t="shared" si="1"/>
        <v>1</v>
      </c>
      <c r="F23" s="9">
        <f t="shared" si="0"/>
        <v>0.96</v>
      </c>
      <c r="H23">
        <v>1</v>
      </c>
    </row>
    <row r="24" spans="1:8" x14ac:dyDescent="0.25">
      <c r="A24" t="s">
        <v>72</v>
      </c>
      <c r="B24" t="s">
        <v>780</v>
      </c>
      <c r="D24" s="27">
        <f t="shared" si="2"/>
        <v>0</v>
      </c>
      <c r="E24">
        <f t="shared" si="1"/>
        <v>1</v>
      </c>
      <c r="F24" s="9">
        <f t="shared" si="0"/>
        <v>0.96</v>
      </c>
      <c r="H24">
        <v>1</v>
      </c>
    </row>
    <row r="25" spans="1:8" x14ac:dyDescent="0.25">
      <c r="A25" t="s">
        <v>72</v>
      </c>
      <c r="B25" t="s">
        <v>781</v>
      </c>
      <c r="C25" s="14">
        <v>0</v>
      </c>
      <c r="D25" s="27">
        <f t="shared" si="2"/>
        <v>0</v>
      </c>
      <c r="E25">
        <f t="shared" si="1"/>
        <v>1</v>
      </c>
      <c r="F25" s="9">
        <f t="shared" si="0"/>
        <v>0.96</v>
      </c>
      <c r="H25">
        <v>1</v>
      </c>
    </row>
    <row r="26" spans="1:8" x14ac:dyDescent="0.25">
      <c r="A26" t="s">
        <v>72</v>
      </c>
      <c r="B26" t="s">
        <v>782</v>
      </c>
      <c r="C26" s="14">
        <v>4</v>
      </c>
      <c r="D26" s="27">
        <f t="shared" si="2"/>
        <v>1.4981273408239701</v>
      </c>
      <c r="E26">
        <f t="shared" si="1"/>
        <v>2</v>
      </c>
      <c r="F26" s="9">
        <f t="shared" si="0"/>
        <v>1.92</v>
      </c>
      <c r="H26">
        <v>2</v>
      </c>
    </row>
    <row r="27" spans="1:8" x14ac:dyDescent="0.25">
      <c r="A27" t="s">
        <v>72</v>
      </c>
      <c r="B27" t="s">
        <v>783</v>
      </c>
      <c r="C27" s="14">
        <v>0</v>
      </c>
      <c r="D27" s="27">
        <f t="shared" si="2"/>
        <v>0</v>
      </c>
      <c r="E27">
        <f t="shared" si="1"/>
        <v>1</v>
      </c>
      <c r="F27" s="9">
        <f t="shared" si="0"/>
        <v>0.96</v>
      </c>
      <c r="H27">
        <v>1</v>
      </c>
    </row>
    <row r="28" spans="1:8" x14ac:dyDescent="0.25">
      <c r="A28" t="s">
        <v>72</v>
      </c>
      <c r="B28" t="s">
        <v>784</v>
      </c>
      <c r="C28" s="14">
        <v>5</v>
      </c>
      <c r="D28" s="27">
        <f t="shared" si="2"/>
        <v>1.8726591760299627</v>
      </c>
      <c r="E28">
        <f t="shared" si="1"/>
        <v>2</v>
      </c>
      <c r="F28" s="9">
        <f t="shared" si="0"/>
        <v>1.92</v>
      </c>
      <c r="H28">
        <v>2</v>
      </c>
    </row>
    <row r="29" spans="1:8" x14ac:dyDescent="0.25">
      <c r="A29" t="s">
        <v>72</v>
      </c>
      <c r="B29" t="s">
        <v>785</v>
      </c>
      <c r="C29" s="14">
        <v>267</v>
      </c>
      <c r="D29" s="27">
        <f t="shared" si="2"/>
        <v>100</v>
      </c>
      <c r="E29">
        <f t="shared" si="1"/>
        <v>10</v>
      </c>
      <c r="F29" s="9">
        <f t="shared" si="0"/>
        <v>9.6</v>
      </c>
      <c r="H29">
        <v>10</v>
      </c>
    </row>
    <row r="30" spans="1:8" x14ac:dyDescent="0.25">
      <c r="A30" t="s">
        <v>72</v>
      </c>
      <c r="B30" t="s">
        <v>786</v>
      </c>
      <c r="C30" s="14">
        <v>70</v>
      </c>
      <c r="D30" s="27">
        <f t="shared" si="2"/>
        <v>26.217228464419474</v>
      </c>
      <c r="E30">
        <f t="shared" si="1"/>
        <v>6</v>
      </c>
      <c r="F30" s="9">
        <f t="shared" si="0"/>
        <v>5.76</v>
      </c>
      <c r="H30">
        <v>6</v>
      </c>
    </row>
    <row r="31" spans="1:8" x14ac:dyDescent="0.25">
      <c r="A31" t="s">
        <v>72</v>
      </c>
      <c r="B31" t="s">
        <v>787</v>
      </c>
      <c r="C31" s="14">
        <v>3</v>
      </c>
      <c r="D31" s="27">
        <f t="shared" si="2"/>
        <v>1.1235955056179776</v>
      </c>
      <c r="E31">
        <f t="shared" si="1"/>
        <v>2</v>
      </c>
      <c r="F31" s="9">
        <f t="shared" si="0"/>
        <v>1.92</v>
      </c>
      <c r="H31">
        <v>2</v>
      </c>
    </row>
    <row r="32" spans="1:8" x14ac:dyDescent="0.25">
      <c r="A32" t="s">
        <v>72</v>
      </c>
      <c r="B32" t="s">
        <v>788</v>
      </c>
      <c r="C32" s="14">
        <v>0</v>
      </c>
      <c r="D32" s="27">
        <f t="shared" si="2"/>
        <v>0</v>
      </c>
      <c r="E32">
        <f t="shared" si="1"/>
        <v>1</v>
      </c>
      <c r="F32" s="9">
        <f t="shared" si="0"/>
        <v>0.96</v>
      </c>
      <c r="H32">
        <v>1</v>
      </c>
    </row>
    <row r="33" spans="1:8" x14ac:dyDescent="0.25">
      <c r="A33" t="s">
        <v>72</v>
      </c>
      <c r="B33" t="s">
        <v>789</v>
      </c>
      <c r="C33" s="14">
        <v>44</v>
      </c>
      <c r="D33" s="27">
        <f t="shared" si="2"/>
        <v>16.479400749063668</v>
      </c>
      <c r="E33">
        <f t="shared" si="1"/>
        <v>5</v>
      </c>
      <c r="F33" s="9">
        <f t="shared" si="0"/>
        <v>4.8</v>
      </c>
      <c r="H33">
        <v>5</v>
      </c>
    </row>
    <row r="34" spans="1:8" x14ac:dyDescent="0.25">
      <c r="A34" t="s">
        <v>72</v>
      </c>
      <c r="B34" t="s">
        <v>790</v>
      </c>
      <c r="C34" s="14">
        <v>7</v>
      </c>
      <c r="D34" s="27">
        <f t="shared" si="2"/>
        <v>2.6217228464419478</v>
      </c>
      <c r="E34">
        <f t="shared" si="1"/>
        <v>2</v>
      </c>
      <c r="F34" s="9">
        <f t="shared" si="0"/>
        <v>1.92</v>
      </c>
      <c r="H34">
        <v>2</v>
      </c>
    </row>
    <row r="35" spans="1:8" x14ac:dyDescent="0.25">
      <c r="A35" t="s">
        <v>72</v>
      </c>
      <c r="B35" t="s">
        <v>791</v>
      </c>
      <c r="C35" s="14">
        <v>0</v>
      </c>
      <c r="D35" s="27">
        <f t="shared" si="2"/>
        <v>0</v>
      </c>
      <c r="E35">
        <f t="shared" si="1"/>
        <v>1</v>
      </c>
      <c r="F35" s="9">
        <f t="shared" si="0"/>
        <v>0.96</v>
      </c>
      <c r="H35">
        <v>1</v>
      </c>
    </row>
    <row r="36" spans="1:8" x14ac:dyDescent="0.25">
      <c r="A36" t="s">
        <v>72</v>
      </c>
      <c r="B36" t="s">
        <v>792</v>
      </c>
      <c r="C36" s="14">
        <v>0</v>
      </c>
      <c r="D36" s="27">
        <f t="shared" si="2"/>
        <v>0</v>
      </c>
      <c r="E36">
        <f t="shared" si="1"/>
        <v>1</v>
      </c>
      <c r="F36" s="9">
        <f t="shared" si="0"/>
        <v>0.96</v>
      </c>
      <c r="H36">
        <v>1</v>
      </c>
    </row>
    <row r="37" spans="1:8" x14ac:dyDescent="0.25">
      <c r="A37" s="67" t="s">
        <v>72</v>
      </c>
      <c r="B37" s="67" t="s">
        <v>793</v>
      </c>
      <c r="C37" s="14">
        <v>17</v>
      </c>
      <c r="D37" s="27">
        <f>C37/'7-1 B'!$C$1*100</f>
        <v>4.1564792176039118</v>
      </c>
      <c r="E37">
        <f>LOOKUP(D37,'7-1 B'!$J$3:$K$12,'7-1 B'!$L$3:$L$12)</f>
        <v>3</v>
      </c>
      <c r="F37" s="9">
        <f t="shared" si="0"/>
        <v>2.88</v>
      </c>
      <c r="H37">
        <v>3</v>
      </c>
    </row>
    <row r="38" spans="1:8" x14ac:dyDescent="0.25">
      <c r="A38" t="s">
        <v>72</v>
      </c>
      <c r="B38" t="s">
        <v>794</v>
      </c>
      <c r="C38" s="14">
        <v>0</v>
      </c>
      <c r="D38" s="27">
        <f t="shared" si="2"/>
        <v>0</v>
      </c>
      <c r="E38">
        <f t="shared" si="1"/>
        <v>1</v>
      </c>
      <c r="F38" s="9">
        <f t="shared" si="0"/>
        <v>0.96</v>
      </c>
      <c r="H38">
        <v>1</v>
      </c>
    </row>
    <row r="39" spans="1:8" x14ac:dyDescent="0.25">
      <c r="A39" t="s">
        <v>72</v>
      </c>
      <c r="B39" t="s">
        <v>795</v>
      </c>
      <c r="C39" s="14">
        <v>7</v>
      </c>
      <c r="D39" s="27">
        <f t="shared" si="2"/>
        <v>2.6217228464419478</v>
      </c>
      <c r="E39">
        <f t="shared" si="1"/>
        <v>2</v>
      </c>
      <c r="F39" s="9">
        <f t="shared" si="0"/>
        <v>1.92</v>
      </c>
      <c r="H39">
        <v>2</v>
      </c>
    </row>
    <row r="40" spans="1:8" x14ac:dyDescent="0.25">
      <c r="A40" t="s">
        <v>72</v>
      </c>
      <c r="B40" t="s">
        <v>796</v>
      </c>
      <c r="C40" s="14">
        <v>15</v>
      </c>
      <c r="D40" s="27">
        <f t="shared" si="2"/>
        <v>5.6179775280898872</v>
      </c>
      <c r="E40">
        <f t="shared" si="1"/>
        <v>3</v>
      </c>
      <c r="F40" s="9">
        <f t="shared" si="0"/>
        <v>2.88</v>
      </c>
      <c r="H40">
        <v>3</v>
      </c>
    </row>
    <row r="41" spans="1:8" x14ac:dyDescent="0.25">
      <c r="A41" t="s">
        <v>72</v>
      </c>
      <c r="B41" t="s">
        <v>797</v>
      </c>
      <c r="D41" s="27">
        <f t="shared" si="2"/>
        <v>0</v>
      </c>
      <c r="E41">
        <f t="shared" si="1"/>
        <v>1</v>
      </c>
      <c r="F41" s="9">
        <f t="shared" si="0"/>
        <v>0.96</v>
      </c>
      <c r="H41">
        <v>1</v>
      </c>
    </row>
    <row r="42" spans="1:8" x14ac:dyDescent="0.25">
      <c r="A42" t="s">
        <v>72</v>
      </c>
      <c r="B42" t="s">
        <v>798</v>
      </c>
      <c r="C42" s="14">
        <v>5</v>
      </c>
      <c r="D42" s="27">
        <f t="shared" si="2"/>
        <v>1.8726591760299627</v>
      </c>
      <c r="E42">
        <f t="shared" si="1"/>
        <v>2</v>
      </c>
      <c r="F42" s="9">
        <f t="shared" si="0"/>
        <v>1.92</v>
      </c>
      <c r="H42">
        <v>2</v>
      </c>
    </row>
    <row r="43" spans="1:8" x14ac:dyDescent="0.25">
      <c r="A43" t="s">
        <v>72</v>
      </c>
      <c r="B43" t="s">
        <v>799</v>
      </c>
      <c r="C43" s="14">
        <v>19</v>
      </c>
      <c r="D43" s="27">
        <f t="shared" si="2"/>
        <v>7.1161048689138573</v>
      </c>
      <c r="E43">
        <f t="shared" si="1"/>
        <v>4</v>
      </c>
      <c r="F43" s="9">
        <f t="shared" si="0"/>
        <v>3.84</v>
      </c>
      <c r="H43">
        <v>4</v>
      </c>
    </row>
    <row r="44" spans="1:8" x14ac:dyDescent="0.25">
      <c r="A44" t="s">
        <v>72</v>
      </c>
      <c r="B44" t="s">
        <v>800</v>
      </c>
      <c r="C44" s="14">
        <v>0</v>
      </c>
      <c r="D44" s="27">
        <f t="shared" si="2"/>
        <v>0</v>
      </c>
      <c r="E44">
        <f t="shared" si="1"/>
        <v>1</v>
      </c>
      <c r="F44" s="9">
        <f t="shared" si="0"/>
        <v>0.96</v>
      </c>
      <c r="H44">
        <v>1</v>
      </c>
    </row>
    <row r="45" spans="1:8" x14ac:dyDescent="0.25">
      <c r="A45" t="s">
        <v>72</v>
      </c>
      <c r="B45" t="s">
        <v>801</v>
      </c>
      <c r="C45" s="14">
        <v>51</v>
      </c>
      <c r="D45" s="27">
        <f t="shared" si="2"/>
        <v>19.101123595505616</v>
      </c>
      <c r="E45">
        <f t="shared" si="1"/>
        <v>5</v>
      </c>
      <c r="F45" s="9">
        <f t="shared" si="0"/>
        <v>4.8</v>
      </c>
      <c r="H45">
        <v>5</v>
      </c>
    </row>
    <row r="46" spans="1:8" x14ac:dyDescent="0.25">
      <c r="A46" t="s">
        <v>72</v>
      </c>
      <c r="B46" t="s">
        <v>802</v>
      </c>
      <c r="D46" s="27">
        <f t="shared" si="2"/>
        <v>0</v>
      </c>
      <c r="E46">
        <f t="shared" si="1"/>
        <v>1</v>
      </c>
      <c r="F46" s="9">
        <f t="shared" si="0"/>
        <v>0.96</v>
      </c>
      <c r="H46">
        <v>1</v>
      </c>
    </row>
    <row r="47" spans="1:8" x14ac:dyDescent="0.25">
      <c r="A47" t="s">
        <v>72</v>
      </c>
      <c r="B47" t="s">
        <v>803</v>
      </c>
      <c r="C47" s="14">
        <v>5</v>
      </c>
      <c r="D47" s="27">
        <f t="shared" si="2"/>
        <v>1.8726591760299627</v>
      </c>
      <c r="E47">
        <f t="shared" si="1"/>
        <v>2</v>
      </c>
      <c r="F47" s="9">
        <f t="shared" si="0"/>
        <v>1.92</v>
      </c>
      <c r="H47">
        <v>2</v>
      </c>
    </row>
    <row r="48" spans="1:8" x14ac:dyDescent="0.25">
      <c r="A48" t="s">
        <v>72</v>
      </c>
      <c r="B48" t="s">
        <v>804</v>
      </c>
      <c r="C48" s="14">
        <v>5</v>
      </c>
      <c r="D48" s="27">
        <f t="shared" si="2"/>
        <v>1.8726591760299627</v>
      </c>
      <c r="E48">
        <f t="shared" si="1"/>
        <v>2</v>
      </c>
      <c r="F48" s="9">
        <f t="shared" si="0"/>
        <v>1.92</v>
      </c>
      <c r="H48">
        <v>2</v>
      </c>
    </row>
    <row r="49" spans="1:8" x14ac:dyDescent="0.25">
      <c r="A49" t="s">
        <v>72</v>
      </c>
      <c r="B49" t="s">
        <v>805</v>
      </c>
      <c r="D49" s="27">
        <f t="shared" si="2"/>
        <v>0</v>
      </c>
      <c r="E49">
        <f t="shared" si="1"/>
        <v>1</v>
      </c>
      <c r="F49" s="9">
        <f t="shared" si="0"/>
        <v>0.96</v>
      </c>
      <c r="H49">
        <v>1</v>
      </c>
    </row>
    <row r="50" spans="1:8" x14ac:dyDescent="0.25">
      <c r="A50" t="s">
        <v>72</v>
      </c>
      <c r="B50" t="s">
        <v>806</v>
      </c>
      <c r="C50" s="14">
        <v>1</v>
      </c>
      <c r="D50" s="27">
        <f t="shared" si="2"/>
        <v>0.37453183520599254</v>
      </c>
      <c r="E50">
        <f t="shared" si="1"/>
        <v>1</v>
      </c>
      <c r="F50" s="9">
        <f t="shared" si="0"/>
        <v>0.96</v>
      </c>
      <c r="H50">
        <v>1</v>
      </c>
    </row>
    <row r="51" spans="1:8" x14ac:dyDescent="0.25">
      <c r="A51" t="s">
        <v>72</v>
      </c>
      <c r="B51" t="s">
        <v>807</v>
      </c>
      <c r="C51" s="14">
        <v>0</v>
      </c>
      <c r="D51" s="27">
        <f t="shared" si="2"/>
        <v>0</v>
      </c>
      <c r="E51">
        <f t="shared" si="1"/>
        <v>1</v>
      </c>
      <c r="F51" s="9">
        <f t="shared" si="0"/>
        <v>0.96</v>
      </c>
      <c r="H51">
        <v>1</v>
      </c>
    </row>
    <row r="52" spans="1:8" x14ac:dyDescent="0.25">
      <c r="A52" t="s">
        <v>72</v>
      </c>
      <c r="B52" t="s">
        <v>808</v>
      </c>
      <c r="C52" s="14">
        <v>34</v>
      </c>
      <c r="D52" s="27">
        <f t="shared" si="2"/>
        <v>12.734082397003746</v>
      </c>
      <c r="E52">
        <f t="shared" si="1"/>
        <v>5</v>
      </c>
      <c r="F52" s="9">
        <f t="shared" si="0"/>
        <v>4.8</v>
      </c>
      <c r="H52">
        <v>5</v>
      </c>
    </row>
    <row r="53" spans="1:8" x14ac:dyDescent="0.25">
      <c r="A53" t="s">
        <v>72</v>
      </c>
      <c r="B53" t="s">
        <v>809</v>
      </c>
      <c r="C53" s="14">
        <v>0</v>
      </c>
      <c r="D53" s="27">
        <f t="shared" si="2"/>
        <v>0</v>
      </c>
      <c r="E53">
        <f t="shared" si="1"/>
        <v>1</v>
      </c>
      <c r="F53" s="9">
        <f t="shared" si="0"/>
        <v>0.96</v>
      </c>
      <c r="H53">
        <v>1</v>
      </c>
    </row>
    <row r="54" spans="1:8" x14ac:dyDescent="0.25">
      <c r="A54" t="s">
        <v>72</v>
      </c>
      <c r="B54" t="s">
        <v>810</v>
      </c>
      <c r="D54" s="27">
        <f t="shared" si="2"/>
        <v>0</v>
      </c>
      <c r="E54">
        <f t="shared" si="1"/>
        <v>1</v>
      </c>
      <c r="F54" s="9">
        <f t="shared" si="0"/>
        <v>0.96</v>
      </c>
      <c r="H54">
        <v>1</v>
      </c>
    </row>
    <row r="55" spans="1:8" x14ac:dyDescent="0.25">
      <c r="A55" t="s">
        <v>72</v>
      </c>
      <c r="B55" t="s">
        <v>811</v>
      </c>
      <c r="D55" s="27">
        <f t="shared" si="2"/>
        <v>0</v>
      </c>
      <c r="E55">
        <f t="shared" si="1"/>
        <v>1</v>
      </c>
      <c r="F55" s="9">
        <f t="shared" si="0"/>
        <v>0.96</v>
      </c>
      <c r="H55">
        <v>1</v>
      </c>
    </row>
    <row r="56" spans="1:8" x14ac:dyDescent="0.25">
      <c r="A56" t="s">
        <v>72</v>
      </c>
      <c r="B56" t="s">
        <v>812</v>
      </c>
      <c r="C56" s="14">
        <v>0</v>
      </c>
      <c r="D56" s="27">
        <f t="shared" si="2"/>
        <v>0</v>
      </c>
      <c r="E56">
        <f t="shared" si="1"/>
        <v>1</v>
      </c>
      <c r="F56" s="9">
        <f t="shared" si="0"/>
        <v>0.96</v>
      </c>
      <c r="H56">
        <v>1</v>
      </c>
    </row>
    <row r="57" spans="1:8" x14ac:dyDescent="0.25">
      <c r="A57" t="s">
        <v>72</v>
      </c>
      <c r="B57" t="s">
        <v>813</v>
      </c>
      <c r="C57" s="14">
        <v>20</v>
      </c>
      <c r="D57" s="27">
        <f t="shared" si="2"/>
        <v>7.4906367041198507</v>
      </c>
      <c r="E57">
        <f t="shared" si="1"/>
        <v>4</v>
      </c>
      <c r="F57" s="9">
        <f t="shared" si="0"/>
        <v>3.84</v>
      </c>
      <c r="H57">
        <v>4</v>
      </c>
    </row>
    <row r="58" spans="1:8" x14ac:dyDescent="0.25">
      <c r="A58" t="s">
        <v>72</v>
      </c>
      <c r="B58" t="s">
        <v>814</v>
      </c>
      <c r="C58" s="14">
        <v>0</v>
      </c>
      <c r="D58" s="27">
        <f t="shared" si="2"/>
        <v>0</v>
      </c>
      <c r="E58">
        <f t="shared" si="1"/>
        <v>1</v>
      </c>
      <c r="F58" s="9">
        <f t="shared" si="0"/>
        <v>0.96</v>
      </c>
      <c r="H58">
        <v>1</v>
      </c>
    </row>
    <row r="59" spans="1:8" x14ac:dyDescent="0.25">
      <c r="A59" t="s">
        <v>72</v>
      </c>
      <c r="B59" t="s">
        <v>815</v>
      </c>
      <c r="C59" s="14">
        <v>0</v>
      </c>
      <c r="D59" s="27">
        <f t="shared" si="2"/>
        <v>0</v>
      </c>
      <c r="E59">
        <f t="shared" si="1"/>
        <v>1</v>
      </c>
      <c r="F59" s="9">
        <f t="shared" si="0"/>
        <v>0.96</v>
      </c>
      <c r="H59">
        <v>1</v>
      </c>
    </row>
    <row r="60" spans="1:8" x14ac:dyDescent="0.25">
      <c r="A60" t="s">
        <v>72</v>
      </c>
      <c r="B60" t="s">
        <v>816</v>
      </c>
      <c r="C60" s="14">
        <v>11</v>
      </c>
      <c r="D60" s="27">
        <f t="shared" si="2"/>
        <v>4.119850187265917</v>
      </c>
      <c r="E60">
        <f t="shared" si="1"/>
        <v>3</v>
      </c>
      <c r="F60" s="9">
        <f t="shared" si="0"/>
        <v>2.88</v>
      </c>
      <c r="H60">
        <v>3</v>
      </c>
    </row>
    <row r="61" spans="1:8" x14ac:dyDescent="0.25">
      <c r="A61" t="s">
        <v>72</v>
      </c>
      <c r="B61" t="s">
        <v>817</v>
      </c>
      <c r="C61" s="14">
        <v>37</v>
      </c>
      <c r="D61" s="27">
        <f t="shared" si="2"/>
        <v>13.857677902621724</v>
      </c>
      <c r="E61">
        <f t="shared" si="1"/>
        <v>5</v>
      </c>
      <c r="F61" s="9">
        <f t="shared" si="0"/>
        <v>4.8</v>
      </c>
      <c r="H61">
        <v>5</v>
      </c>
    </row>
    <row r="62" spans="1:8" x14ac:dyDescent="0.25">
      <c r="A62" t="s">
        <v>72</v>
      </c>
      <c r="B62" t="s">
        <v>818</v>
      </c>
      <c r="D62" s="27">
        <f t="shared" si="2"/>
        <v>0</v>
      </c>
      <c r="E62">
        <f t="shared" si="1"/>
        <v>1</v>
      </c>
      <c r="F62" s="9">
        <f t="shared" si="0"/>
        <v>0.96</v>
      </c>
      <c r="H62">
        <v>1</v>
      </c>
    </row>
    <row r="63" spans="1:8" x14ac:dyDescent="0.25">
      <c r="A63" t="s">
        <v>72</v>
      </c>
      <c r="B63" t="s">
        <v>819</v>
      </c>
      <c r="C63" s="14">
        <v>6</v>
      </c>
      <c r="D63" s="27">
        <f t="shared" si="2"/>
        <v>2.2471910112359552</v>
      </c>
      <c r="E63">
        <f t="shared" si="1"/>
        <v>2</v>
      </c>
      <c r="F63" s="9">
        <f t="shared" si="0"/>
        <v>1.92</v>
      </c>
      <c r="H63">
        <v>1</v>
      </c>
    </row>
    <row r="64" spans="1:8" x14ac:dyDescent="0.25">
      <c r="A64" t="s">
        <v>72</v>
      </c>
      <c r="B64" t="s">
        <v>820</v>
      </c>
      <c r="D64" s="27">
        <f t="shared" si="2"/>
        <v>0</v>
      </c>
      <c r="E64">
        <f t="shared" si="1"/>
        <v>1</v>
      </c>
      <c r="F64" s="9">
        <f t="shared" si="0"/>
        <v>0.96</v>
      </c>
      <c r="H64">
        <v>1</v>
      </c>
    </row>
    <row r="65" spans="1:8" x14ac:dyDescent="0.25">
      <c r="A65" t="s">
        <v>72</v>
      </c>
      <c r="B65" t="s">
        <v>821</v>
      </c>
      <c r="C65" s="14">
        <v>0</v>
      </c>
      <c r="D65" s="27">
        <f t="shared" si="2"/>
        <v>0</v>
      </c>
      <c r="E65">
        <f t="shared" si="1"/>
        <v>1</v>
      </c>
      <c r="F65" s="9">
        <f t="shared" si="0"/>
        <v>0.96</v>
      </c>
      <c r="H65">
        <v>1</v>
      </c>
    </row>
    <row r="66" spans="1:8" x14ac:dyDescent="0.25">
      <c r="A66" t="s">
        <v>72</v>
      </c>
      <c r="B66" t="s">
        <v>822</v>
      </c>
      <c r="C66" s="14">
        <v>2</v>
      </c>
      <c r="D66" s="27">
        <f t="shared" si="2"/>
        <v>0.74906367041198507</v>
      </c>
      <c r="E66">
        <f t="shared" si="1"/>
        <v>1</v>
      </c>
      <c r="F66" s="9">
        <f t="shared" si="0"/>
        <v>0.96</v>
      </c>
      <c r="H66">
        <v>1</v>
      </c>
    </row>
    <row r="67" spans="1:8" x14ac:dyDescent="0.25">
      <c r="A67" t="s">
        <v>72</v>
      </c>
      <c r="B67" t="s">
        <v>827</v>
      </c>
      <c r="C67" s="14">
        <v>5</v>
      </c>
      <c r="D67" s="27">
        <f t="shared" si="2"/>
        <v>1.8726591760299627</v>
      </c>
      <c r="E67">
        <f t="shared" si="1"/>
        <v>2</v>
      </c>
      <c r="F67" s="9">
        <f t="shared" si="0"/>
        <v>1.92</v>
      </c>
      <c r="H67">
        <v>2</v>
      </c>
    </row>
    <row r="68" spans="1:8" x14ac:dyDescent="0.25">
      <c r="A68" t="s">
        <v>72</v>
      </c>
      <c r="B68" t="s">
        <v>823</v>
      </c>
      <c r="D68" s="27">
        <f t="shared" si="2"/>
        <v>0</v>
      </c>
      <c r="E68">
        <f t="shared" si="1"/>
        <v>1</v>
      </c>
      <c r="F68" s="9">
        <f t="shared" ref="F68:F70" si="3">ROUND((E68/10)*(40/100)*24,2)</f>
        <v>0.96</v>
      </c>
      <c r="H68">
        <v>1</v>
      </c>
    </row>
    <row r="69" spans="1:8" x14ac:dyDescent="0.25">
      <c r="A69" t="s">
        <v>72</v>
      </c>
      <c r="B69" t="s">
        <v>824</v>
      </c>
      <c r="C69" s="14">
        <v>0</v>
      </c>
      <c r="D69" s="27">
        <f t="shared" si="2"/>
        <v>0</v>
      </c>
      <c r="E69">
        <f t="shared" si="1"/>
        <v>1</v>
      </c>
      <c r="F69" s="9">
        <f t="shared" si="3"/>
        <v>0.96</v>
      </c>
      <c r="H69">
        <v>1</v>
      </c>
    </row>
    <row r="70" spans="1:8" x14ac:dyDescent="0.25">
      <c r="A70" t="s">
        <v>72</v>
      </c>
      <c r="B70" t="s">
        <v>825</v>
      </c>
      <c r="C70" s="14">
        <v>0</v>
      </c>
      <c r="D70" s="27">
        <f t="shared" si="2"/>
        <v>0</v>
      </c>
      <c r="E70">
        <f t="shared" ref="E70:E78" si="4">LOOKUP(D70,$J$3:$K$12,$L$3:$L$12)</f>
        <v>1</v>
      </c>
      <c r="F70" s="9">
        <f t="shared" si="3"/>
        <v>0.96</v>
      </c>
      <c r="H70">
        <v>1</v>
      </c>
    </row>
    <row r="71" spans="1:8" x14ac:dyDescent="0.25">
      <c r="A71" t="s">
        <v>72</v>
      </c>
      <c r="B71" t="s">
        <v>826</v>
      </c>
      <c r="C71" s="14">
        <v>1</v>
      </c>
      <c r="D71" s="27">
        <f t="shared" si="2"/>
        <v>0.37453183520599254</v>
      </c>
      <c r="E71">
        <f t="shared" si="4"/>
        <v>1</v>
      </c>
      <c r="F71" s="9">
        <f>ROUND((E71/10)*(40/100)*24,2)</f>
        <v>0.96</v>
      </c>
      <c r="H71">
        <v>1</v>
      </c>
    </row>
    <row r="72" spans="1:8" x14ac:dyDescent="0.25">
      <c r="A72" t="s">
        <v>72</v>
      </c>
      <c r="B72" t="s">
        <v>828</v>
      </c>
      <c r="C72" s="14">
        <v>0</v>
      </c>
      <c r="D72" s="27">
        <f t="shared" ref="D72:D78" si="5">C72/$C$1*100</f>
        <v>0</v>
      </c>
      <c r="E72">
        <f t="shared" si="4"/>
        <v>1</v>
      </c>
      <c r="F72" s="9">
        <f t="shared" ref="F72:F78" si="6">ROUND((E72/10)*(40/100)*24,2)</f>
        <v>0.96</v>
      </c>
      <c r="H72">
        <v>1</v>
      </c>
    </row>
    <row r="73" spans="1:8" x14ac:dyDescent="0.25">
      <c r="A73" t="s">
        <v>72</v>
      </c>
      <c r="B73" t="s">
        <v>829</v>
      </c>
      <c r="C73" s="14">
        <v>0</v>
      </c>
      <c r="D73" s="27">
        <f t="shared" si="5"/>
        <v>0</v>
      </c>
      <c r="E73">
        <f t="shared" si="4"/>
        <v>1</v>
      </c>
      <c r="F73" s="9">
        <f t="shared" si="6"/>
        <v>0.96</v>
      </c>
      <c r="H73">
        <v>1</v>
      </c>
    </row>
    <row r="74" spans="1:8" x14ac:dyDescent="0.25">
      <c r="A74" t="s">
        <v>72</v>
      </c>
      <c r="B74" t="s">
        <v>830</v>
      </c>
      <c r="D74" s="27">
        <f t="shared" si="5"/>
        <v>0</v>
      </c>
      <c r="E74">
        <f t="shared" si="4"/>
        <v>1</v>
      </c>
      <c r="F74" s="9">
        <f t="shared" si="6"/>
        <v>0.96</v>
      </c>
      <c r="H74">
        <v>1</v>
      </c>
    </row>
    <row r="75" spans="1:8" x14ac:dyDescent="0.25">
      <c r="A75" t="s">
        <v>72</v>
      </c>
      <c r="B75" t="s">
        <v>831</v>
      </c>
      <c r="D75" s="27">
        <f t="shared" si="5"/>
        <v>0</v>
      </c>
      <c r="E75">
        <f t="shared" si="4"/>
        <v>1</v>
      </c>
      <c r="F75" s="9">
        <f t="shared" si="6"/>
        <v>0.96</v>
      </c>
      <c r="H75">
        <v>1</v>
      </c>
    </row>
    <row r="76" spans="1:8" x14ac:dyDescent="0.25">
      <c r="A76" t="s">
        <v>72</v>
      </c>
      <c r="B76" t="s">
        <v>832</v>
      </c>
      <c r="C76" s="14">
        <v>0</v>
      </c>
      <c r="D76" s="27">
        <f t="shared" si="5"/>
        <v>0</v>
      </c>
      <c r="E76">
        <f t="shared" si="4"/>
        <v>1</v>
      </c>
      <c r="F76" s="9">
        <f t="shared" si="6"/>
        <v>0.96</v>
      </c>
      <c r="H76">
        <v>1</v>
      </c>
    </row>
    <row r="77" spans="1:8" x14ac:dyDescent="0.25">
      <c r="A77" t="s">
        <v>72</v>
      </c>
      <c r="B77" t="s">
        <v>833</v>
      </c>
      <c r="D77" s="27">
        <f t="shared" si="5"/>
        <v>0</v>
      </c>
      <c r="E77">
        <f t="shared" si="4"/>
        <v>1</v>
      </c>
      <c r="F77" s="9">
        <f t="shared" si="6"/>
        <v>0.96</v>
      </c>
      <c r="H77">
        <v>1</v>
      </c>
    </row>
    <row r="78" spans="1:8" x14ac:dyDescent="0.25">
      <c r="A78" t="s">
        <v>72</v>
      </c>
      <c r="B78" t="s">
        <v>834</v>
      </c>
      <c r="D78" s="27">
        <f t="shared" si="5"/>
        <v>0</v>
      </c>
      <c r="E78">
        <f t="shared" si="4"/>
        <v>1</v>
      </c>
      <c r="F78" s="9">
        <f t="shared" si="6"/>
        <v>0.96</v>
      </c>
      <c r="H78">
        <v>1</v>
      </c>
    </row>
  </sheetData>
  <autoFilter ref="A2:H78" xr:uid="{B055EE49-1A9B-47EB-8FCE-B7EB54A8DBB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CDA3-D079-4138-BEAA-EA1F91116F86}">
  <dimension ref="A1:Q38"/>
  <sheetViews>
    <sheetView workbookViewId="0">
      <pane ySplit="2" topLeftCell="A3" activePane="bottomLeft" state="frozen"/>
      <selection pane="bottomLeft" activeCell="C8" sqref="C8"/>
    </sheetView>
  </sheetViews>
  <sheetFormatPr defaultRowHeight="15" x14ac:dyDescent="0.25"/>
  <cols>
    <col min="1" max="1" width="10.7109375" bestFit="1" customWidth="1"/>
    <col min="2" max="2" width="18.42578125" bestFit="1" customWidth="1"/>
    <col min="3" max="3" width="20.7109375" bestFit="1" customWidth="1"/>
    <col min="4" max="4" width="27.28515625" bestFit="1" customWidth="1"/>
    <col min="5" max="5" width="28.7109375" bestFit="1" customWidth="1"/>
    <col min="6" max="6" width="6.85546875" bestFit="1" customWidth="1"/>
    <col min="7" max="7" width="11.28515625" bestFit="1" customWidth="1"/>
    <col min="8" max="8" width="23.85546875" bestFit="1" customWidth="1"/>
    <col min="9" max="9" width="30.28515625" bestFit="1" customWidth="1"/>
    <col min="10" max="10" width="10.7109375" bestFit="1" customWidth="1"/>
    <col min="11" max="11" width="22.42578125" bestFit="1" customWidth="1"/>
    <col min="12" max="12" width="0" hidden="1" customWidth="1"/>
    <col min="13" max="13" width="12.42578125" bestFit="1" customWidth="1"/>
    <col min="15" max="15" width="4.28515625" bestFit="1" customWidth="1"/>
    <col min="16" max="16" width="4.5703125" bestFit="1" customWidth="1"/>
    <col min="17" max="17" width="5.42578125" bestFit="1" customWidth="1"/>
  </cols>
  <sheetData>
    <row r="1" spans="1:17" x14ac:dyDescent="0.25">
      <c r="C1" s="64" t="s">
        <v>57</v>
      </c>
      <c r="D1" s="64"/>
      <c r="E1" s="4" t="s">
        <v>58</v>
      </c>
      <c r="F1" s="63" t="s">
        <v>59</v>
      </c>
      <c r="G1" s="63"/>
      <c r="H1" s="4" t="s">
        <v>60</v>
      </c>
      <c r="I1" s="4" t="s">
        <v>62</v>
      </c>
      <c r="J1" s="4" t="s">
        <v>21</v>
      </c>
      <c r="K1" s="4"/>
    </row>
    <row r="2" spans="1:17" x14ac:dyDescent="0.25">
      <c r="A2" s="1" t="s">
        <v>0</v>
      </c>
      <c r="B2" s="1" t="s">
        <v>1</v>
      </c>
      <c r="C2" s="1" t="s">
        <v>66</v>
      </c>
      <c r="D2" s="1" t="s">
        <v>67</v>
      </c>
      <c r="E2" s="1" t="s">
        <v>68</v>
      </c>
      <c r="F2" s="1" t="s">
        <v>11</v>
      </c>
      <c r="G2" s="1" t="s">
        <v>38</v>
      </c>
      <c r="H2" s="1" t="s">
        <v>49</v>
      </c>
      <c r="I2" s="1" t="s">
        <v>53</v>
      </c>
      <c r="J2" s="1" t="s">
        <v>69</v>
      </c>
      <c r="K2" s="17" t="s">
        <v>627</v>
      </c>
      <c r="M2" s="1" t="s">
        <v>64</v>
      </c>
      <c r="O2" s="28" t="s">
        <v>43</v>
      </c>
      <c r="P2" s="28" t="s">
        <v>44</v>
      </c>
      <c r="Q2" s="28" t="s">
        <v>45</v>
      </c>
    </row>
    <row r="3" spans="1:17" x14ac:dyDescent="0.25">
      <c r="A3" t="s">
        <v>8</v>
      </c>
      <c r="B3" t="s">
        <v>660</v>
      </c>
      <c r="C3">
        <v>0</v>
      </c>
      <c r="D3">
        <v>0</v>
      </c>
      <c r="E3" s="25">
        <f>C3*(D3/100)</f>
        <v>0</v>
      </c>
      <c r="F3">
        <v>2020</v>
      </c>
      <c r="G3" s="14">
        <v>468475</v>
      </c>
      <c r="H3" s="15">
        <f>E3/(G3/1000)</f>
        <v>0</v>
      </c>
      <c r="I3" s="16">
        <f>H3/$H$34*100</f>
        <v>0</v>
      </c>
      <c r="J3">
        <f>LOOKUP(I3,$O$3:$P$7,$Q$3:$Q$7)</f>
        <v>1</v>
      </c>
      <c r="K3" s="9">
        <f>ROUND((J3/5)*(20/100)*21.5,2)</f>
        <v>0.86</v>
      </c>
      <c r="M3">
        <v>0</v>
      </c>
      <c r="O3" s="30">
        <v>0</v>
      </c>
      <c r="P3" s="30">
        <v>5</v>
      </c>
      <c r="Q3" s="13">
        <v>1</v>
      </c>
    </row>
    <row r="4" spans="1:17" x14ac:dyDescent="0.25">
      <c r="A4" t="s">
        <v>8</v>
      </c>
      <c r="B4" t="s">
        <v>661</v>
      </c>
      <c r="C4">
        <v>147</v>
      </c>
      <c r="D4">
        <v>100</v>
      </c>
      <c r="E4" s="25">
        <f t="shared" ref="E4:E33" si="0">C4*(D4/100)</f>
        <v>147</v>
      </c>
      <c r="F4">
        <v>2020</v>
      </c>
      <c r="G4" s="14">
        <v>37956040</v>
      </c>
      <c r="H4" s="15">
        <f t="shared" ref="H4:H33" si="1">E4/(G4/1000)</f>
        <v>3.8729013880267802E-3</v>
      </c>
      <c r="I4" s="16">
        <f t="shared" ref="I4:I33" si="2">H4/$H$34*100</f>
        <v>7.0744000646108658</v>
      </c>
      <c r="J4">
        <f t="shared" ref="J4:J33" si="3">LOOKUP(I4,$O$3:$P$7,$Q$3:$Q$7)</f>
        <v>2</v>
      </c>
      <c r="K4" s="9">
        <f t="shared" ref="K4:K33" si="4">ROUND((J4/5)*(20/100)*21.5,2)</f>
        <v>1.72</v>
      </c>
      <c r="M4">
        <v>2</v>
      </c>
      <c r="O4" s="30">
        <v>5</v>
      </c>
      <c r="P4" s="30">
        <v>40</v>
      </c>
      <c r="Q4" s="13">
        <v>2</v>
      </c>
    </row>
    <row r="5" spans="1:17" x14ac:dyDescent="0.25">
      <c r="A5" t="s">
        <v>8</v>
      </c>
      <c r="B5" t="s">
        <v>662</v>
      </c>
      <c r="C5">
        <v>0</v>
      </c>
      <c r="D5">
        <v>0</v>
      </c>
      <c r="E5" s="25">
        <f t="shared" si="0"/>
        <v>0</v>
      </c>
      <c r="F5">
        <v>2020</v>
      </c>
      <c r="G5" s="14">
        <v>1466573</v>
      </c>
      <c r="H5" s="15">
        <f t="shared" si="1"/>
        <v>0</v>
      </c>
      <c r="I5" s="16">
        <f t="shared" si="2"/>
        <v>0</v>
      </c>
      <c r="J5">
        <f t="shared" si="3"/>
        <v>1</v>
      </c>
      <c r="K5" s="9">
        <f t="shared" si="4"/>
        <v>0.86</v>
      </c>
      <c r="M5">
        <v>1</v>
      </c>
      <c r="O5" s="30">
        <v>40</v>
      </c>
      <c r="P5" s="30">
        <v>60</v>
      </c>
      <c r="Q5" s="13">
        <v>3</v>
      </c>
    </row>
    <row r="6" spans="1:17" x14ac:dyDescent="0.25">
      <c r="A6" t="s">
        <v>8</v>
      </c>
      <c r="B6" t="s">
        <v>663</v>
      </c>
      <c r="C6">
        <v>9</v>
      </c>
      <c r="D6">
        <v>0</v>
      </c>
      <c r="E6" s="25">
        <f t="shared" si="0"/>
        <v>0</v>
      </c>
      <c r="F6">
        <v>2020</v>
      </c>
      <c r="G6" s="14">
        <v>733617</v>
      </c>
      <c r="H6" s="15">
        <f t="shared" si="1"/>
        <v>0</v>
      </c>
      <c r="I6" s="16">
        <f t="shared" si="2"/>
        <v>0</v>
      </c>
      <c r="J6">
        <f t="shared" si="3"/>
        <v>1</v>
      </c>
      <c r="K6" s="9">
        <f t="shared" si="4"/>
        <v>0.86</v>
      </c>
      <c r="M6">
        <v>2</v>
      </c>
      <c r="O6" s="30">
        <v>60</v>
      </c>
      <c r="P6" s="30">
        <v>80</v>
      </c>
      <c r="Q6" s="13">
        <v>4</v>
      </c>
    </row>
    <row r="7" spans="1:17" x14ac:dyDescent="0.25">
      <c r="A7" t="s">
        <v>8</v>
      </c>
      <c r="B7" t="s">
        <v>664</v>
      </c>
      <c r="E7" s="25">
        <f t="shared" si="0"/>
        <v>0</v>
      </c>
      <c r="F7">
        <v>2020</v>
      </c>
      <c r="G7" s="14">
        <v>691852</v>
      </c>
      <c r="H7" s="15">
        <f t="shared" si="1"/>
        <v>0</v>
      </c>
      <c r="I7" s="16">
        <f t="shared" si="2"/>
        <v>0</v>
      </c>
      <c r="J7">
        <f t="shared" si="3"/>
        <v>1</v>
      </c>
      <c r="K7" s="9">
        <f t="shared" si="4"/>
        <v>0.86</v>
      </c>
      <c r="M7">
        <v>1</v>
      </c>
      <c r="O7" s="30">
        <v>80</v>
      </c>
      <c r="P7" s="30">
        <v>100</v>
      </c>
      <c r="Q7" s="13">
        <v>5</v>
      </c>
    </row>
    <row r="8" spans="1:17" x14ac:dyDescent="0.25">
      <c r="A8" t="s">
        <v>8</v>
      </c>
      <c r="B8" t="s">
        <v>665</v>
      </c>
      <c r="C8">
        <v>9</v>
      </c>
      <c r="D8">
        <v>100</v>
      </c>
      <c r="E8" s="25">
        <f t="shared" si="0"/>
        <v>9</v>
      </c>
      <c r="F8">
        <v>2020</v>
      </c>
      <c r="G8" s="14">
        <v>1907239</v>
      </c>
      <c r="H8" s="15">
        <f t="shared" si="1"/>
        <v>4.7188632363327305E-3</v>
      </c>
      <c r="I8" s="16">
        <f t="shared" si="2"/>
        <v>8.6196685738519676</v>
      </c>
      <c r="J8">
        <f t="shared" si="3"/>
        <v>2</v>
      </c>
      <c r="K8" s="9">
        <f t="shared" si="4"/>
        <v>1.72</v>
      </c>
      <c r="M8">
        <v>2</v>
      </c>
    </row>
    <row r="9" spans="1:17" x14ac:dyDescent="0.25">
      <c r="A9" t="s">
        <v>8</v>
      </c>
      <c r="B9" t="s">
        <v>666</v>
      </c>
      <c r="C9">
        <v>1443</v>
      </c>
      <c r="D9">
        <v>93</v>
      </c>
      <c r="E9" s="25">
        <f t="shared" si="0"/>
        <v>1341.99</v>
      </c>
      <c r="F9">
        <v>2020</v>
      </c>
      <c r="G9" s="14">
        <v>46205905</v>
      </c>
      <c r="H9" s="15">
        <f t="shared" si="1"/>
        <v>2.9043690411431181E-2</v>
      </c>
      <c r="I9" s="16">
        <f t="shared" si="2"/>
        <v>53.052392699275707</v>
      </c>
      <c r="J9">
        <f t="shared" si="3"/>
        <v>3</v>
      </c>
      <c r="K9" s="9">
        <f t="shared" si="4"/>
        <v>2.58</v>
      </c>
      <c r="M9">
        <v>3</v>
      </c>
    </row>
    <row r="10" spans="1:17" x14ac:dyDescent="0.25">
      <c r="A10" t="s">
        <v>8</v>
      </c>
      <c r="B10" t="s">
        <v>667</v>
      </c>
      <c r="C10">
        <v>2</v>
      </c>
      <c r="D10">
        <v>100</v>
      </c>
      <c r="E10" s="25">
        <f t="shared" si="0"/>
        <v>2</v>
      </c>
      <c r="F10">
        <v>2020</v>
      </c>
      <c r="G10" s="14">
        <v>288584</v>
      </c>
      <c r="H10" s="15">
        <f t="shared" si="1"/>
        <v>6.9303911512765782E-3</v>
      </c>
      <c r="I10" s="16">
        <f t="shared" si="2"/>
        <v>12.659335907684769</v>
      </c>
      <c r="J10">
        <f t="shared" si="3"/>
        <v>2</v>
      </c>
      <c r="K10" s="9">
        <f t="shared" si="4"/>
        <v>1.72</v>
      </c>
      <c r="M10">
        <v>2</v>
      </c>
    </row>
    <row r="11" spans="1:17" x14ac:dyDescent="0.25">
      <c r="A11" t="s">
        <v>8</v>
      </c>
      <c r="B11" t="s">
        <v>668</v>
      </c>
      <c r="C11">
        <v>94</v>
      </c>
      <c r="D11">
        <v>100</v>
      </c>
      <c r="E11" s="25">
        <f t="shared" si="0"/>
        <v>94</v>
      </c>
      <c r="F11">
        <v>2020</v>
      </c>
      <c r="G11" s="14">
        <v>5889020</v>
      </c>
      <c r="H11" s="15">
        <f t="shared" si="1"/>
        <v>1.5961908772597136E-2</v>
      </c>
      <c r="I11" s="16">
        <f t="shared" si="2"/>
        <v>29.156675354883344</v>
      </c>
      <c r="J11">
        <f t="shared" si="3"/>
        <v>2</v>
      </c>
      <c r="K11" s="9">
        <f t="shared" si="4"/>
        <v>1.72</v>
      </c>
      <c r="M11">
        <v>2</v>
      </c>
    </row>
    <row r="12" spans="1:17" x14ac:dyDescent="0.25">
      <c r="A12" t="s">
        <v>8</v>
      </c>
      <c r="B12" t="s">
        <v>669</v>
      </c>
      <c r="C12">
        <v>54</v>
      </c>
      <c r="D12">
        <v>98.2</v>
      </c>
      <c r="E12" s="25">
        <f t="shared" si="0"/>
        <v>53.027999999999999</v>
      </c>
      <c r="F12">
        <v>2020</v>
      </c>
      <c r="G12" s="14">
        <v>5092372</v>
      </c>
      <c r="H12" s="15">
        <f t="shared" si="1"/>
        <v>1.0413221972000473E-2</v>
      </c>
      <c r="I12" s="16">
        <f t="shared" si="2"/>
        <v>19.021217121425462</v>
      </c>
      <c r="J12">
        <f t="shared" si="3"/>
        <v>2</v>
      </c>
      <c r="K12" s="9">
        <f t="shared" si="4"/>
        <v>1.72</v>
      </c>
      <c r="M12">
        <v>2</v>
      </c>
    </row>
    <row r="13" spans="1:17" x14ac:dyDescent="0.25">
      <c r="A13" t="s">
        <v>8</v>
      </c>
      <c r="B13" t="s">
        <v>670</v>
      </c>
      <c r="C13">
        <v>0</v>
      </c>
      <c r="D13">
        <v>0</v>
      </c>
      <c r="E13" s="25">
        <f t="shared" si="0"/>
        <v>0</v>
      </c>
      <c r="F13">
        <v>2020</v>
      </c>
      <c r="G13" s="14">
        <v>480159</v>
      </c>
      <c r="H13" s="15">
        <f t="shared" si="1"/>
        <v>0</v>
      </c>
      <c r="I13" s="16">
        <f t="shared" si="2"/>
        <v>0</v>
      </c>
      <c r="J13">
        <f t="shared" si="3"/>
        <v>1</v>
      </c>
      <c r="K13" s="9">
        <f t="shared" si="4"/>
        <v>0.86</v>
      </c>
      <c r="M13">
        <v>1</v>
      </c>
    </row>
    <row r="14" spans="1:17" x14ac:dyDescent="0.25">
      <c r="A14" t="s">
        <v>8</v>
      </c>
      <c r="B14" t="s">
        <v>671</v>
      </c>
      <c r="C14">
        <v>0</v>
      </c>
      <c r="D14">
        <v>0</v>
      </c>
      <c r="E14" s="25">
        <f t="shared" si="0"/>
        <v>0</v>
      </c>
      <c r="F14">
        <v>2020</v>
      </c>
      <c r="G14" s="14">
        <v>775979</v>
      </c>
      <c r="H14" s="15">
        <f t="shared" si="1"/>
        <v>0</v>
      </c>
      <c r="I14" s="16">
        <f t="shared" si="2"/>
        <v>0</v>
      </c>
      <c r="J14">
        <f t="shared" si="3"/>
        <v>1</v>
      </c>
      <c r="K14" s="9">
        <f t="shared" si="4"/>
        <v>0.86</v>
      </c>
      <c r="M14">
        <v>1</v>
      </c>
    </row>
    <row r="15" spans="1:17" x14ac:dyDescent="0.25">
      <c r="A15" t="s">
        <v>8</v>
      </c>
      <c r="B15" t="s">
        <v>672</v>
      </c>
      <c r="C15">
        <v>8</v>
      </c>
      <c r="D15">
        <v>100</v>
      </c>
      <c r="E15" s="25">
        <f t="shared" si="0"/>
        <v>8</v>
      </c>
      <c r="F15">
        <v>2020</v>
      </c>
      <c r="G15" s="14">
        <v>296160</v>
      </c>
      <c r="H15" s="15">
        <f t="shared" si="1"/>
        <v>2.7012425715829281E-2</v>
      </c>
      <c r="I15" s="16">
        <f t="shared" si="2"/>
        <v>49.342001534080239</v>
      </c>
      <c r="J15">
        <f t="shared" si="3"/>
        <v>3</v>
      </c>
      <c r="K15" s="9">
        <f t="shared" si="4"/>
        <v>2.58</v>
      </c>
      <c r="M15">
        <v>2</v>
      </c>
    </row>
    <row r="16" spans="1:17" x14ac:dyDescent="0.25">
      <c r="A16" t="s">
        <v>8</v>
      </c>
      <c r="B16" t="s">
        <v>673</v>
      </c>
      <c r="C16">
        <v>0</v>
      </c>
      <c r="D16">
        <v>0</v>
      </c>
      <c r="E16" s="25">
        <f t="shared" si="0"/>
        <v>0</v>
      </c>
      <c r="F16">
        <v>2020</v>
      </c>
      <c r="G16" s="14">
        <v>143320</v>
      </c>
      <c r="H16" s="15">
        <f t="shared" si="1"/>
        <v>0</v>
      </c>
      <c r="I16" s="16">
        <f t="shared" si="2"/>
        <v>0</v>
      </c>
      <c r="J16">
        <f t="shared" si="3"/>
        <v>1</v>
      </c>
      <c r="K16" s="9">
        <f t="shared" si="4"/>
        <v>0.86</v>
      </c>
      <c r="M16">
        <v>1</v>
      </c>
    </row>
    <row r="17" spans="1:13" x14ac:dyDescent="0.25">
      <c r="A17" t="s">
        <v>8</v>
      </c>
      <c r="B17" t="s">
        <v>674</v>
      </c>
      <c r="E17" s="25">
        <f t="shared" si="0"/>
        <v>0</v>
      </c>
      <c r="F17">
        <v>2020</v>
      </c>
      <c r="G17" s="14">
        <v>164261</v>
      </c>
      <c r="H17" s="15">
        <f t="shared" si="1"/>
        <v>0</v>
      </c>
      <c r="I17" s="16">
        <f t="shared" si="2"/>
        <v>0</v>
      </c>
      <c r="J17">
        <f t="shared" si="3"/>
        <v>1</v>
      </c>
      <c r="K17" s="9">
        <f t="shared" si="4"/>
        <v>0.86</v>
      </c>
      <c r="M17">
        <v>1</v>
      </c>
    </row>
    <row r="18" spans="1:13" x14ac:dyDescent="0.25">
      <c r="A18" t="s">
        <v>8</v>
      </c>
      <c r="B18" t="s">
        <v>675</v>
      </c>
      <c r="C18">
        <v>1</v>
      </c>
      <c r="D18">
        <v>100</v>
      </c>
      <c r="E18" s="25">
        <f t="shared" si="0"/>
        <v>1</v>
      </c>
      <c r="F18">
        <v>2020</v>
      </c>
      <c r="G18" s="14">
        <v>138409</v>
      </c>
      <c r="H18" s="15">
        <f t="shared" si="1"/>
        <v>7.224963694557435E-3</v>
      </c>
      <c r="I18" s="16">
        <f t="shared" si="2"/>
        <v>13.197414162313509</v>
      </c>
      <c r="J18">
        <f t="shared" si="3"/>
        <v>2</v>
      </c>
      <c r="K18" s="9">
        <f t="shared" si="4"/>
        <v>1.72</v>
      </c>
      <c r="M18">
        <v>2</v>
      </c>
    </row>
    <row r="19" spans="1:13" x14ac:dyDescent="0.25">
      <c r="A19" t="s">
        <v>8</v>
      </c>
      <c r="B19" t="s">
        <v>676</v>
      </c>
      <c r="C19">
        <v>398</v>
      </c>
      <c r="D19">
        <v>78</v>
      </c>
      <c r="E19" s="25">
        <f t="shared" si="0"/>
        <v>310.44</v>
      </c>
      <c r="F19">
        <v>2020</v>
      </c>
      <c r="G19" s="14">
        <v>5670624</v>
      </c>
      <c r="H19" s="15">
        <f t="shared" si="1"/>
        <v>5.4745297871980229E-2</v>
      </c>
      <c r="I19" s="16">
        <f t="shared" si="2"/>
        <v>100</v>
      </c>
      <c r="J19">
        <f t="shared" si="3"/>
        <v>5</v>
      </c>
      <c r="K19" s="9">
        <f t="shared" si="4"/>
        <v>4.3</v>
      </c>
      <c r="M19">
        <v>5</v>
      </c>
    </row>
    <row r="20" spans="1:13" x14ac:dyDescent="0.25">
      <c r="A20" t="s">
        <v>8</v>
      </c>
      <c r="B20" t="s">
        <v>677</v>
      </c>
      <c r="C20">
        <v>3</v>
      </c>
      <c r="D20">
        <v>100</v>
      </c>
      <c r="E20" s="25">
        <f t="shared" si="0"/>
        <v>3</v>
      </c>
      <c r="F20">
        <v>2020</v>
      </c>
      <c r="G20" s="14">
        <v>1440995</v>
      </c>
      <c r="H20" s="15">
        <f t="shared" si="1"/>
        <v>2.0818948018556625E-3</v>
      </c>
      <c r="I20" s="16">
        <f t="shared" si="2"/>
        <v>3.8028741878875025</v>
      </c>
      <c r="J20">
        <f t="shared" si="3"/>
        <v>1</v>
      </c>
      <c r="K20" s="9">
        <f t="shared" si="4"/>
        <v>0.86</v>
      </c>
      <c r="M20">
        <v>1</v>
      </c>
    </row>
    <row r="21" spans="1:13" x14ac:dyDescent="0.25">
      <c r="A21" t="s">
        <v>8</v>
      </c>
      <c r="B21" t="s">
        <v>678</v>
      </c>
      <c r="E21" s="25">
        <f t="shared" si="0"/>
        <v>0</v>
      </c>
      <c r="F21">
        <v>2020</v>
      </c>
      <c r="G21" s="14">
        <v>587388</v>
      </c>
      <c r="H21" s="15">
        <f t="shared" si="1"/>
        <v>0</v>
      </c>
      <c r="I21" s="16">
        <f t="shared" si="2"/>
        <v>0</v>
      </c>
      <c r="J21">
        <f t="shared" si="3"/>
        <v>1</v>
      </c>
      <c r="K21" s="9">
        <f t="shared" si="4"/>
        <v>0.86</v>
      </c>
      <c r="M21">
        <v>1</v>
      </c>
    </row>
    <row r="22" spans="1:13" x14ac:dyDescent="0.25">
      <c r="A22" t="s">
        <v>8</v>
      </c>
      <c r="B22" t="s">
        <v>679</v>
      </c>
      <c r="C22">
        <v>0</v>
      </c>
      <c r="D22">
        <v>0</v>
      </c>
      <c r="E22" s="25">
        <f t="shared" si="0"/>
        <v>0</v>
      </c>
      <c r="F22">
        <v>2020</v>
      </c>
      <c r="G22" s="14">
        <v>190176</v>
      </c>
      <c r="H22" s="15">
        <f t="shared" si="1"/>
        <v>0</v>
      </c>
      <c r="I22" s="16">
        <f t="shared" si="2"/>
        <v>0</v>
      </c>
      <c r="J22">
        <f t="shared" si="3"/>
        <v>1</v>
      </c>
      <c r="K22" s="9">
        <f t="shared" si="4"/>
        <v>0.86</v>
      </c>
      <c r="M22">
        <v>1</v>
      </c>
    </row>
    <row r="23" spans="1:13" x14ac:dyDescent="0.25">
      <c r="A23" t="s">
        <v>8</v>
      </c>
      <c r="B23" t="s">
        <v>680</v>
      </c>
      <c r="C23">
        <v>186</v>
      </c>
      <c r="D23">
        <v>45.7</v>
      </c>
      <c r="E23" s="25">
        <f t="shared" si="0"/>
        <v>85.00200000000001</v>
      </c>
      <c r="F23">
        <v>2020</v>
      </c>
      <c r="G23" s="14">
        <v>4091635</v>
      </c>
      <c r="H23" s="15">
        <f t="shared" si="1"/>
        <v>2.0774580332800947E-2</v>
      </c>
      <c r="I23" s="16">
        <f t="shared" si="2"/>
        <v>37.947698049577703</v>
      </c>
      <c r="J23">
        <f t="shared" si="3"/>
        <v>2</v>
      </c>
      <c r="K23" s="9">
        <f t="shared" si="4"/>
        <v>1.72</v>
      </c>
      <c r="M23">
        <v>4</v>
      </c>
    </row>
    <row r="24" spans="1:13" x14ac:dyDescent="0.25">
      <c r="A24" t="s">
        <v>8</v>
      </c>
      <c r="B24" t="s">
        <v>681</v>
      </c>
      <c r="C24">
        <v>47</v>
      </c>
      <c r="D24">
        <v>57</v>
      </c>
      <c r="E24" s="25">
        <f t="shared" si="0"/>
        <v>26.79</v>
      </c>
      <c r="F24">
        <v>2020</v>
      </c>
      <c r="G24" s="14">
        <v>1429611</v>
      </c>
      <c r="H24" s="15">
        <f t="shared" si="1"/>
        <v>1.8739363365279083E-2</v>
      </c>
      <c r="I24" s="16">
        <f t="shared" si="2"/>
        <v>34.230087502857984</v>
      </c>
      <c r="J24">
        <f t="shared" si="3"/>
        <v>2</v>
      </c>
      <c r="K24" s="9">
        <f t="shared" si="4"/>
        <v>1.72</v>
      </c>
      <c r="M24">
        <v>3</v>
      </c>
    </row>
    <row r="25" spans="1:13" x14ac:dyDescent="0.25">
      <c r="A25" t="s">
        <v>8</v>
      </c>
      <c r="B25" t="s">
        <v>682</v>
      </c>
      <c r="C25">
        <v>0</v>
      </c>
      <c r="D25">
        <v>0</v>
      </c>
      <c r="E25" s="25">
        <f t="shared" si="0"/>
        <v>0</v>
      </c>
      <c r="F25">
        <v>2020</v>
      </c>
      <c r="G25" s="14">
        <v>2235533</v>
      </c>
      <c r="H25" s="15">
        <f t="shared" si="1"/>
        <v>0</v>
      </c>
      <c r="I25" s="16">
        <f t="shared" si="2"/>
        <v>0</v>
      </c>
      <c r="J25">
        <f t="shared" si="3"/>
        <v>1</v>
      </c>
      <c r="K25" s="9">
        <f t="shared" si="4"/>
        <v>0.86</v>
      </c>
      <c r="M25">
        <v>1</v>
      </c>
    </row>
    <row r="26" spans="1:13" x14ac:dyDescent="0.25">
      <c r="A26" t="s">
        <v>8</v>
      </c>
      <c r="B26" t="s">
        <v>683</v>
      </c>
      <c r="C26">
        <v>0</v>
      </c>
      <c r="D26">
        <v>0</v>
      </c>
      <c r="E26" s="25">
        <f t="shared" si="0"/>
        <v>0</v>
      </c>
      <c r="F26">
        <v>2020</v>
      </c>
      <c r="G26" s="14">
        <v>151044</v>
      </c>
      <c r="H26" s="15">
        <f t="shared" si="1"/>
        <v>0</v>
      </c>
      <c r="I26" s="16">
        <f t="shared" si="2"/>
        <v>0</v>
      </c>
      <c r="J26">
        <f t="shared" si="3"/>
        <v>1</v>
      </c>
      <c r="K26" s="9">
        <f t="shared" si="4"/>
        <v>0.86</v>
      </c>
      <c r="M26">
        <v>1</v>
      </c>
    </row>
    <row r="27" spans="1:13" x14ac:dyDescent="0.25">
      <c r="A27" t="s">
        <v>8</v>
      </c>
      <c r="B27" t="s">
        <v>684</v>
      </c>
      <c r="C27">
        <v>14</v>
      </c>
      <c r="D27">
        <v>0</v>
      </c>
      <c r="E27" s="25">
        <f t="shared" si="0"/>
        <v>0</v>
      </c>
      <c r="F27">
        <v>2020</v>
      </c>
      <c r="G27" s="14">
        <v>533811</v>
      </c>
      <c r="H27" s="15">
        <f t="shared" si="1"/>
        <v>0</v>
      </c>
      <c r="I27" s="16">
        <f t="shared" si="2"/>
        <v>0</v>
      </c>
      <c r="J27">
        <f t="shared" si="3"/>
        <v>1</v>
      </c>
      <c r="K27" s="9">
        <f t="shared" si="4"/>
        <v>0.86</v>
      </c>
      <c r="M27">
        <v>2</v>
      </c>
    </row>
    <row r="28" spans="1:13" x14ac:dyDescent="0.25">
      <c r="A28" t="s">
        <v>8</v>
      </c>
      <c r="B28" t="s">
        <v>685</v>
      </c>
      <c r="E28" s="25">
        <f t="shared" si="0"/>
        <v>0</v>
      </c>
      <c r="G28" s="14">
        <v>1466573</v>
      </c>
      <c r="H28" s="15">
        <f t="shared" si="1"/>
        <v>0</v>
      </c>
      <c r="I28" s="16">
        <f t="shared" si="2"/>
        <v>0</v>
      </c>
      <c r="J28">
        <f t="shared" si="3"/>
        <v>1</v>
      </c>
      <c r="K28" s="9">
        <f t="shared" si="4"/>
        <v>0.86</v>
      </c>
      <c r="M28">
        <v>1</v>
      </c>
    </row>
    <row r="29" spans="1:13" x14ac:dyDescent="0.25">
      <c r="A29" t="s">
        <v>8</v>
      </c>
      <c r="B29" t="s">
        <v>686</v>
      </c>
      <c r="C29">
        <v>1</v>
      </c>
      <c r="D29">
        <v>0</v>
      </c>
      <c r="E29" s="25">
        <f t="shared" si="0"/>
        <v>0</v>
      </c>
      <c r="F29">
        <v>2020</v>
      </c>
      <c r="G29" s="14">
        <v>266095</v>
      </c>
      <c r="H29" s="15">
        <f t="shared" si="1"/>
        <v>0</v>
      </c>
      <c r="I29" s="16">
        <f t="shared" si="2"/>
        <v>0</v>
      </c>
      <c r="J29">
        <f t="shared" si="3"/>
        <v>1</v>
      </c>
      <c r="K29" s="9">
        <f t="shared" si="4"/>
        <v>0.86</v>
      </c>
      <c r="M29">
        <v>2</v>
      </c>
    </row>
    <row r="30" spans="1:13" x14ac:dyDescent="0.25">
      <c r="A30" t="s">
        <v>8</v>
      </c>
      <c r="B30" t="s">
        <v>687</v>
      </c>
      <c r="E30" s="25">
        <f t="shared" si="0"/>
        <v>0</v>
      </c>
      <c r="F30">
        <v>2020</v>
      </c>
      <c r="G30" s="14">
        <v>519854</v>
      </c>
      <c r="H30" s="15">
        <f t="shared" si="1"/>
        <v>0</v>
      </c>
      <c r="I30" s="16">
        <f t="shared" si="2"/>
        <v>0</v>
      </c>
      <c r="J30">
        <f t="shared" si="3"/>
        <v>1</v>
      </c>
      <c r="K30" s="9">
        <f t="shared" si="4"/>
        <v>0.86</v>
      </c>
      <c r="M30">
        <v>1</v>
      </c>
    </row>
    <row r="31" spans="1:13" x14ac:dyDescent="0.25">
      <c r="A31" t="s">
        <v>8</v>
      </c>
      <c r="B31" t="s">
        <v>688</v>
      </c>
      <c r="C31">
        <v>34</v>
      </c>
      <c r="D31">
        <v>12</v>
      </c>
      <c r="E31" s="25">
        <f t="shared" si="0"/>
        <v>4.08</v>
      </c>
      <c r="F31">
        <v>2020</v>
      </c>
      <c r="G31" s="14">
        <v>2107452</v>
      </c>
      <c r="H31" s="15">
        <f t="shared" si="1"/>
        <v>1.9359871541558241E-3</v>
      </c>
      <c r="I31" s="16">
        <f t="shared" si="2"/>
        <v>3.5363533114443095</v>
      </c>
      <c r="J31">
        <f t="shared" si="3"/>
        <v>1</v>
      </c>
      <c r="K31" s="9">
        <f t="shared" si="4"/>
        <v>0.86</v>
      </c>
      <c r="M31">
        <v>2</v>
      </c>
    </row>
    <row r="32" spans="1:13" x14ac:dyDescent="0.25">
      <c r="A32" t="s">
        <v>8</v>
      </c>
      <c r="B32" t="s">
        <v>689</v>
      </c>
      <c r="C32">
        <v>4</v>
      </c>
      <c r="D32">
        <v>0</v>
      </c>
      <c r="E32" s="25">
        <f t="shared" si="0"/>
        <v>0</v>
      </c>
      <c r="G32" s="14"/>
      <c r="H32" s="15"/>
      <c r="I32" s="16"/>
      <c r="J32">
        <f t="shared" si="3"/>
        <v>1</v>
      </c>
      <c r="K32" s="9">
        <f t="shared" si="4"/>
        <v>0.86</v>
      </c>
      <c r="M32">
        <v>1</v>
      </c>
    </row>
    <row r="33" spans="1:13" x14ac:dyDescent="0.25">
      <c r="A33" t="s">
        <v>8</v>
      </c>
      <c r="B33" t="s">
        <v>690</v>
      </c>
      <c r="E33" s="25">
        <f t="shared" si="0"/>
        <v>0</v>
      </c>
      <c r="F33">
        <v>2020</v>
      </c>
      <c r="G33" s="14">
        <v>68664</v>
      </c>
      <c r="H33" s="15">
        <f t="shared" si="1"/>
        <v>0</v>
      </c>
      <c r="I33" s="16">
        <f t="shared" si="2"/>
        <v>0</v>
      </c>
      <c r="J33">
        <f t="shared" si="3"/>
        <v>1</v>
      </c>
      <c r="K33" s="9">
        <f t="shared" si="4"/>
        <v>0.86</v>
      </c>
      <c r="M33">
        <v>1</v>
      </c>
    </row>
    <row r="34" spans="1:13" x14ac:dyDescent="0.25">
      <c r="G34" s="22" t="s">
        <v>52</v>
      </c>
      <c r="H34" s="23">
        <f>MAX(H3:H33)</f>
        <v>5.4745297871980229E-2</v>
      </c>
      <c r="K34" s="9"/>
    </row>
    <row r="35" spans="1:13" x14ac:dyDescent="0.25">
      <c r="H35" s="24" t="s">
        <v>61</v>
      </c>
      <c r="K35" s="9"/>
    </row>
    <row r="37" spans="1:13" x14ac:dyDescent="0.25">
      <c r="K37" s="9"/>
    </row>
    <row r="38" spans="1:13" x14ac:dyDescent="0.25">
      <c r="K38" s="9"/>
    </row>
  </sheetData>
  <autoFilter ref="B2:M35" xr:uid="{3BC7CDA3-D079-4138-BEAA-EA1F91116F86}"/>
  <mergeCells count="2">
    <mergeCell ref="C1:D1"/>
    <mergeCell ref="F1:G1"/>
  </mergeCells>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0437C-D181-4BF2-8A3F-6150AD3EA430}">
  <dimension ref="A1:L70"/>
  <sheetViews>
    <sheetView zoomScaleNormal="100" workbookViewId="0">
      <pane ySplit="2" topLeftCell="A3" activePane="bottomLeft" state="frozen"/>
      <selection pane="bottomLeft" activeCell="K31" sqref="K31"/>
    </sheetView>
  </sheetViews>
  <sheetFormatPr defaultRowHeight="15" x14ac:dyDescent="0.25"/>
  <cols>
    <col min="1" max="1" width="10.7109375" bestFit="1" customWidth="1"/>
    <col min="2" max="2" width="18.42578125" bestFit="1" customWidth="1"/>
    <col min="3" max="3" width="22.140625" style="25" bestFit="1" customWidth="1"/>
    <col min="4" max="4" width="16.7109375" style="31" bestFit="1" customWidth="1"/>
    <col min="5" max="5" width="10.7109375" bestFit="1" customWidth="1"/>
    <col min="6" max="6" width="22.42578125" bestFit="1" customWidth="1"/>
    <col min="7" max="7" width="11.140625" hidden="1" customWidth="1"/>
    <col min="8" max="8" width="12.42578125" bestFit="1" customWidth="1"/>
    <col min="10" max="10" width="4.28515625" bestFit="1" customWidth="1"/>
    <col min="11" max="11" width="4.5703125" bestFit="1" customWidth="1"/>
    <col min="12" max="12" width="5.42578125" bestFit="1" customWidth="1"/>
  </cols>
  <sheetData>
    <row r="1" spans="1:12" x14ac:dyDescent="0.25">
      <c r="A1" s="1"/>
      <c r="C1" s="19">
        <f>MAX(C3:C70)</f>
        <v>177</v>
      </c>
      <c r="D1" s="52" t="s">
        <v>52</v>
      </c>
      <c r="F1" s="4"/>
      <c r="J1" s="17"/>
      <c r="K1" s="17"/>
      <c r="L1" s="17"/>
    </row>
    <row r="2" spans="1:12" s="1" customFormat="1" x14ac:dyDescent="0.25">
      <c r="A2" s="1" t="s">
        <v>0</v>
      </c>
      <c r="B2" s="1" t="s">
        <v>1</v>
      </c>
      <c r="C2" s="32" t="s">
        <v>65</v>
      </c>
      <c r="D2" s="33" t="s">
        <v>73</v>
      </c>
      <c r="E2" s="1" t="s">
        <v>69</v>
      </c>
      <c r="F2" s="17" t="s">
        <v>627</v>
      </c>
      <c r="H2" s="1" t="s">
        <v>64</v>
      </c>
      <c r="J2" s="28" t="s">
        <v>43</v>
      </c>
      <c r="K2" s="28" t="s">
        <v>44</v>
      </c>
      <c r="L2" s="28" t="s">
        <v>45</v>
      </c>
    </row>
    <row r="3" spans="1:12" x14ac:dyDescent="0.25">
      <c r="A3" t="s">
        <v>71</v>
      </c>
      <c r="B3" t="s">
        <v>691</v>
      </c>
      <c r="C3" s="25">
        <v>126</v>
      </c>
      <c r="D3" s="31">
        <f t="shared" ref="D3:D33" si="0">C3/$C$1*100</f>
        <v>71.186440677966104</v>
      </c>
      <c r="E3">
        <f t="shared" ref="E3:E33" si="1">LOOKUP(D3,$J$3:$K$7,$L$3:$L$7)</f>
        <v>4</v>
      </c>
      <c r="F3" s="9">
        <f t="shared" ref="F3:F5" si="2">ROUND((E3/5)*(20/100)*30,2)</f>
        <v>4.8</v>
      </c>
      <c r="H3">
        <v>4</v>
      </c>
      <c r="J3" s="30">
        <v>0</v>
      </c>
      <c r="K3" s="30">
        <v>5</v>
      </c>
      <c r="L3" s="13">
        <v>1</v>
      </c>
    </row>
    <row r="4" spans="1:12" x14ac:dyDescent="0.25">
      <c r="A4" t="s">
        <v>71</v>
      </c>
      <c r="B4" t="s">
        <v>692</v>
      </c>
      <c r="C4" s="25">
        <v>177</v>
      </c>
      <c r="D4" s="31">
        <f t="shared" si="0"/>
        <v>100</v>
      </c>
      <c r="E4">
        <f t="shared" si="1"/>
        <v>5</v>
      </c>
      <c r="F4" s="9">
        <f t="shared" si="2"/>
        <v>6</v>
      </c>
      <c r="H4">
        <v>5</v>
      </c>
      <c r="J4" s="30">
        <v>5</v>
      </c>
      <c r="K4" s="30">
        <v>40</v>
      </c>
      <c r="L4" s="13">
        <v>2</v>
      </c>
    </row>
    <row r="5" spans="1:12" x14ac:dyDescent="0.25">
      <c r="A5" t="s">
        <v>71</v>
      </c>
      <c r="B5" t="s">
        <v>693</v>
      </c>
      <c r="C5" s="25">
        <v>28</v>
      </c>
      <c r="D5" s="31">
        <f t="shared" si="0"/>
        <v>15.819209039548024</v>
      </c>
      <c r="E5">
        <f t="shared" si="1"/>
        <v>2</v>
      </c>
      <c r="F5" s="9">
        <f t="shared" si="2"/>
        <v>2.4</v>
      </c>
      <c r="H5">
        <v>2</v>
      </c>
      <c r="J5" s="30">
        <v>40</v>
      </c>
      <c r="K5" s="30">
        <v>60</v>
      </c>
      <c r="L5" s="13">
        <v>3</v>
      </c>
    </row>
    <row r="6" spans="1:12" x14ac:dyDescent="0.25">
      <c r="A6" t="s">
        <v>71</v>
      </c>
      <c r="B6" t="s">
        <v>694</v>
      </c>
      <c r="C6" s="25">
        <v>5</v>
      </c>
      <c r="D6" s="31">
        <f t="shared" si="0"/>
        <v>2.8248587570621471</v>
      </c>
      <c r="E6">
        <f t="shared" si="1"/>
        <v>1</v>
      </c>
      <c r="F6" s="9">
        <f>ROUND((E6/5)*(20/100)*30,2)</f>
        <v>1.2</v>
      </c>
      <c r="H6">
        <v>1</v>
      </c>
      <c r="J6" s="30">
        <v>60</v>
      </c>
      <c r="K6" s="30">
        <v>80</v>
      </c>
      <c r="L6" s="13">
        <v>4</v>
      </c>
    </row>
    <row r="7" spans="1:12" x14ac:dyDescent="0.25">
      <c r="A7" t="s">
        <v>71</v>
      </c>
      <c r="B7" t="s">
        <v>695</v>
      </c>
      <c r="C7" s="25">
        <v>44</v>
      </c>
      <c r="D7" s="31">
        <f t="shared" si="0"/>
        <v>24.858757062146893</v>
      </c>
      <c r="E7">
        <f t="shared" si="1"/>
        <v>2</v>
      </c>
      <c r="F7" s="9">
        <f t="shared" ref="F7:F70" si="3">ROUND((E7/5)*(20/100)*30,2)</f>
        <v>2.4</v>
      </c>
      <c r="H7">
        <v>2</v>
      </c>
      <c r="J7" s="30">
        <v>80</v>
      </c>
      <c r="K7" s="30">
        <v>100</v>
      </c>
      <c r="L7" s="13">
        <v>5</v>
      </c>
    </row>
    <row r="8" spans="1:12" x14ac:dyDescent="0.25">
      <c r="A8" t="s">
        <v>71</v>
      </c>
      <c r="B8" t="s">
        <v>696</v>
      </c>
      <c r="C8" s="25">
        <v>28</v>
      </c>
      <c r="D8" s="31">
        <f t="shared" si="0"/>
        <v>15.819209039548024</v>
      </c>
      <c r="E8">
        <f t="shared" si="1"/>
        <v>2</v>
      </c>
      <c r="F8" s="9">
        <f t="shared" si="3"/>
        <v>2.4</v>
      </c>
      <c r="H8">
        <v>2</v>
      </c>
    </row>
    <row r="9" spans="1:12" x14ac:dyDescent="0.25">
      <c r="A9" t="s">
        <v>71</v>
      </c>
      <c r="B9" t="s">
        <v>697</v>
      </c>
      <c r="C9" s="25">
        <v>0</v>
      </c>
      <c r="D9" s="31">
        <f t="shared" si="0"/>
        <v>0</v>
      </c>
      <c r="E9">
        <f t="shared" si="1"/>
        <v>1</v>
      </c>
      <c r="F9" s="9">
        <f t="shared" si="3"/>
        <v>1.2</v>
      </c>
      <c r="H9">
        <v>1</v>
      </c>
    </row>
    <row r="10" spans="1:12" x14ac:dyDescent="0.25">
      <c r="A10" t="s">
        <v>71</v>
      </c>
      <c r="B10" t="s">
        <v>698</v>
      </c>
      <c r="C10" s="25">
        <v>53</v>
      </c>
      <c r="D10" s="31">
        <f t="shared" si="0"/>
        <v>29.943502824858758</v>
      </c>
      <c r="E10">
        <f t="shared" si="1"/>
        <v>2</v>
      </c>
      <c r="F10" s="9">
        <f t="shared" si="3"/>
        <v>2.4</v>
      </c>
      <c r="H10">
        <v>2</v>
      </c>
    </row>
    <row r="11" spans="1:12" x14ac:dyDescent="0.25">
      <c r="A11" t="s">
        <v>71</v>
      </c>
      <c r="B11" t="s">
        <v>699</v>
      </c>
      <c r="D11" s="31">
        <f t="shared" si="0"/>
        <v>0</v>
      </c>
      <c r="E11">
        <f t="shared" si="1"/>
        <v>1</v>
      </c>
      <c r="F11" s="9">
        <f t="shared" si="3"/>
        <v>1.2</v>
      </c>
      <c r="H11">
        <v>1</v>
      </c>
    </row>
    <row r="12" spans="1:12" x14ac:dyDescent="0.25">
      <c r="A12" t="s">
        <v>71</v>
      </c>
      <c r="B12" t="s">
        <v>700</v>
      </c>
      <c r="C12" s="25">
        <v>13</v>
      </c>
      <c r="D12" s="31">
        <f t="shared" si="0"/>
        <v>7.3446327683615822</v>
      </c>
      <c r="E12">
        <f t="shared" si="1"/>
        <v>2</v>
      </c>
      <c r="F12" s="9">
        <f t="shared" si="3"/>
        <v>2.4</v>
      </c>
      <c r="H12">
        <v>2</v>
      </c>
    </row>
    <row r="13" spans="1:12" x14ac:dyDescent="0.25">
      <c r="A13" t="s">
        <v>71</v>
      </c>
      <c r="B13" t="s">
        <v>701</v>
      </c>
      <c r="C13" s="25">
        <v>14</v>
      </c>
      <c r="D13" s="31">
        <f t="shared" si="0"/>
        <v>7.9096045197740121</v>
      </c>
      <c r="E13">
        <f t="shared" si="1"/>
        <v>2</v>
      </c>
      <c r="F13" s="9">
        <f t="shared" si="3"/>
        <v>2.4</v>
      </c>
      <c r="H13">
        <v>2</v>
      </c>
    </row>
    <row r="14" spans="1:12" x14ac:dyDescent="0.25">
      <c r="A14" t="s">
        <v>71</v>
      </c>
      <c r="B14" t="s">
        <v>702</v>
      </c>
      <c r="C14" s="25">
        <v>2</v>
      </c>
      <c r="D14" s="31">
        <f t="shared" si="0"/>
        <v>1.1299435028248588</v>
      </c>
      <c r="E14">
        <f t="shared" si="1"/>
        <v>1</v>
      </c>
      <c r="F14" s="9">
        <f t="shared" si="3"/>
        <v>1.2</v>
      </c>
      <c r="H14">
        <v>1</v>
      </c>
    </row>
    <row r="15" spans="1:12" x14ac:dyDescent="0.25">
      <c r="A15" t="s">
        <v>71</v>
      </c>
      <c r="B15" t="s">
        <v>703</v>
      </c>
      <c r="D15" s="31">
        <f t="shared" si="0"/>
        <v>0</v>
      </c>
      <c r="E15">
        <f t="shared" si="1"/>
        <v>1</v>
      </c>
      <c r="F15" s="9">
        <f t="shared" si="3"/>
        <v>1.2</v>
      </c>
      <c r="H15">
        <v>1</v>
      </c>
    </row>
    <row r="16" spans="1:12" x14ac:dyDescent="0.25">
      <c r="A16" t="s">
        <v>71</v>
      </c>
      <c r="B16" t="s">
        <v>704</v>
      </c>
      <c r="C16" s="25">
        <v>0</v>
      </c>
      <c r="D16" s="31">
        <f t="shared" si="0"/>
        <v>0</v>
      </c>
      <c r="E16">
        <f t="shared" si="1"/>
        <v>1</v>
      </c>
      <c r="F16" s="9">
        <f t="shared" si="3"/>
        <v>1.2</v>
      </c>
      <c r="H16">
        <v>1</v>
      </c>
    </row>
    <row r="17" spans="1:8" x14ac:dyDescent="0.25">
      <c r="A17" t="s">
        <v>71</v>
      </c>
      <c r="B17" t="s">
        <v>705</v>
      </c>
      <c r="C17" s="25">
        <v>0</v>
      </c>
      <c r="D17" s="31">
        <f t="shared" si="0"/>
        <v>0</v>
      </c>
      <c r="E17">
        <f t="shared" si="1"/>
        <v>1</v>
      </c>
      <c r="F17" s="9">
        <f t="shared" si="3"/>
        <v>1.2</v>
      </c>
      <c r="H17">
        <v>1</v>
      </c>
    </row>
    <row r="18" spans="1:8" x14ac:dyDescent="0.25">
      <c r="A18" t="s">
        <v>71</v>
      </c>
      <c r="B18" t="s">
        <v>706</v>
      </c>
      <c r="C18" s="25">
        <v>4</v>
      </c>
      <c r="D18" s="31">
        <f t="shared" si="0"/>
        <v>2.2598870056497176</v>
      </c>
      <c r="E18">
        <f t="shared" si="1"/>
        <v>1</v>
      </c>
      <c r="F18" s="9">
        <f t="shared" si="3"/>
        <v>1.2</v>
      </c>
      <c r="H18">
        <v>1</v>
      </c>
    </row>
    <row r="19" spans="1:8" x14ac:dyDescent="0.25">
      <c r="A19" t="s">
        <v>71</v>
      </c>
      <c r="B19" t="s">
        <v>707</v>
      </c>
      <c r="C19" s="25">
        <v>39</v>
      </c>
      <c r="D19" s="31">
        <f t="shared" si="0"/>
        <v>22.033898305084744</v>
      </c>
      <c r="E19">
        <f t="shared" si="1"/>
        <v>2</v>
      </c>
      <c r="F19" s="9">
        <f t="shared" si="3"/>
        <v>2.4</v>
      </c>
      <c r="H19">
        <v>2</v>
      </c>
    </row>
    <row r="20" spans="1:8" x14ac:dyDescent="0.25">
      <c r="A20" t="s">
        <v>71</v>
      </c>
      <c r="B20" t="s">
        <v>708</v>
      </c>
      <c r="C20" s="25">
        <v>21</v>
      </c>
      <c r="D20" s="31">
        <f t="shared" si="0"/>
        <v>11.864406779661017</v>
      </c>
      <c r="E20">
        <f t="shared" si="1"/>
        <v>2</v>
      </c>
      <c r="F20" s="9">
        <f t="shared" si="3"/>
        <v>2.4</v>
      </c>
      <c r="H20">
        <v>2</v>
      </c>
    </row>
    <row r="21" spans="1:8" x14ac:dyDescent="0.25">
      <c r="A21" t="s">
        <v>71</v>
      </c>
      <c r="B21" t="s">
        <v>709</v>
      </c>
      <c r="C21" s="25">
        <v>9</v>
      </c>
      <c r="D21" s="31">
        <f t="shared" si="0"/>
        <v>5.0847457627118651</v>
      </c>
      <c r="E21">
        <f t="shared" si="1"/>
        <v>2</v>
      </c>
      <c r="F21" s="9">
        <f t="shared" si="3"/>
        <v>2.4</v>
      </c>
      <c r="H21">
        <v>2</v>
      </c>
    </row>
    <row r="22" spans="1:8" x14ac:dyDescent="0.25">
      <c r="A22" t="s">
        <v>71</v>
      </c>
      <c r="B22" t="s">
        <v>710</v>
      </c>
      <c r="C22" s="25">
        <v>0</v>
      </c>
      <c r="D22" s="31">
        <f t="shared" si="0"/>
        <v>0</v>
      </c>
      <c r="E22">
        <f t="shared" si="1"/>
        <v>1</v>
      </c>
      <c r="F22" s="9">
        <f t="shared" si="3"/>
        <v>1.2</v>
      </c>
      <c r="H22">
        <v>1</v>
      </c>
    </row>
    <row r="23" spans="1:8" x14ac:dyDescent="0.25">
      <c r="A23" t="s">
        <v>71</v>
      </c>
      <c r="B23" t="s">
        <v>711</v>
      </c>
      <c r="C23" s="25">
        <v>0</v>
      </c>
      <c r="D23" s="31">
        <f t="shared" si="0"/>
        <v>0</v>
      </c>
      <c r="E23">
        <f t="shared" si="1"/>
        <v>1</v>
      </c>
      <c r="F23" s="9">
        <f t="shared" si="3"/>
        <v>1.2</v>
      </c>
      <c r="H23">
        <v>1</v>
      </c>
    </row>
    <row r="24" spans="1:8" x14ac:dyDescent="0.25">
      <c r="A24" t="s">
        <v>71</v>
      </c>
      <c r="B24" t="s">
        <v>712</v>
      </c>
      <c r="D24" s="31">
        <f t="shared" si="0"/>
        <v>0</v>
      </c>
      <c r="E24">
        <f t="shared" si="1"/>
        <v>1</v>
      </c>
      <c r="F24" s="9">
        <f t="shared" si="3"/>
        <v>1.2</v>
      </c>
      <c r="H24">
        <v>1</v>
      </c>
    </row>
    <row r="25" spans="1:8" x14ac:dyDescent="0.25">
      <c r="A25" t="s">
        <v>71</v>
      </c>
      <c r="B25" t="s">
        <v>713</v>
      </c>
      <c r="C25" s="25">
        <v>68</v>
      </c>
      <c r="D25" s="31">
        <f t="shared" si="0"/>
        <v>38.418079096045197</v>
      </c>
      <c r="E25">
        <f t="shared" si="1"/>
        <v>2</v>
      </c>
      <c r="F25" s="9">
        <f t="shared" si="3"/>
        <v>2.4</v>
      </c>
      <c r="H25">
        <v>2</v>
      </c>
    </row>
    <row r="26" spans="1:8" x14ac:dyDescent="0.25">
      <c r="A26" t="s">
        <v>71</v>
      </c>
      <c r="B26" t="s">
        <v>714</v>
      </c>
      <c r="C26" s="25">
        <v>0</v>
      </c>
      <c r="D26" s="31">
        <f t="shared" si="0"/>
        <v>0</v>
      </c>
      <c r="E26">
        <f t="shared" si="1"/>
        <v>1</v>
      </c>
      <c r="F26" s="9">
        <f t="shared" si="3"/>
        <v>1.2</v>
      </c>
      <c r="H26">
        <v>1</v>
      </c>
    </row>
    <row r="27" spans="1:8" x14ac:dyDescent="0.25">
      <c r="A27" t="s">
        <v>71</v>
      </c>
      <c r="B27" t="s">
        <v>715</v>
      </c>
      <c r="C27" s="25">
        <v>0</v>
      </c>
      <c r="D27" s="31">
        <f t="shared" si="0"/>
        <v>0</v>
      </c>
      <c r="E27">
        <f t="shared" si="1"/>
        <v>1</v>
      </c>
      <c r="F27" s="9">
        <f t="shared" si="3"/>
        <v>1.2</v>
      </c>
      <c r="H27">
        <v>1</v>
      </c>
    </row>
    <row r="28" spans="1:8" x14ac:dyDescent="0.25">
      <c r="A28" t="s">
        <v>71</v>
      </c>
      <c r="B28" t="s">
        <v>716</v>
      </c>
      <c r="C28" s="25">
        <v>3</v>
      </c>
      <c r="D28" s="31">
        <f t="shared" si="0"/>
        <v>1.6949152542372881</v>
      </c>
      <c r="E28">
        <f t="shared" si="1"/>
        <v>1</v>
      </c>
      <c r="F28" s="9">
        <f t="shared" si="3"/>
        <v>1.2</v>
      </c>
      <c r="H28">
        <v>1</v>
      </c>
    </row>
    <row r="29" spans="1:8" x14ac:dyDescent="0.25">
      <c r="A29" t="s">
        <v>71</v>
      </c>
      <c r="B29" t="s">
        <v>717</v>
      </c>
      <c r="C29" s="25">
        <v>0</v>
      </c>
      <c r="D29" s="31">
        <f t="shared" si="0"/>
        <v>0</v>
      </c>
      <c r="E29">
        <f t="shared" si="1"/>
        <v>1</v>
      </c>
      <c r="F29" s="9">
        <f t="shared" si="3"/>
        <v>1.2</v>
      </c>
      <c r="H29">
        <v>1</v>
      </c>
    </row>
    <row r="30" spans="1:8" x14ac:dyDescent="0.25">
      <c r="A30" t="s">
        <v>71</v>
      </c>
      <c r="B30" t="s">
        <v>718</v>
      </c>
      <c r="C30" s="25">
        <v>68</v>
      </c>
      <c r="D30" s="31">
        <f t="shared" si="0"/>
        <v>38.418079096045197</v>
      </c>
      <c r="E30">
        <f t="shared" si="1"/>
        <v>2</v>
      </c>
      <c r="F30" s="9">
        <f t="shared" si="3"/>
        <v>2.4</v>
      </c>
      <c r="H30">
        <v>2</v>
      </c>
    </row>
    <row r="31" spans="1:8" x14ac:dyDescent="0.25">
      <c r="A31" t="s">
        <v>71</v>
      </c>
      <c r="B31" t="s">
        <v>719</v>
      </c>
      <c r="C31" s="25">
        <v>19</v>
      </c>
      <c r="D31" s="31">
        <f t="shared" si="0"/>
        <v>10.734463276836157</v>
      </c>
      <c r="E31">
        <f t="shared" si="1"/>
        <v>2</v>
      </c>
      <c r="F31" s="9">
        <f t="shared" si="3"/>
        <v>2.4</v>
      </c>
      <c r="H31">
        <v>2</v>
      </c>
    </row>
    <row r="32" spans="1:8" x14ac:dyDescent="0.25">
      <c r="A32" t="s">
        <v>71</v>
      </c>
      <c r="B32" t="s">
        <v>720</v>
      </c>
      <c r="C32" s="25">
        <v>5</v>
      </c>
      <c r="D32" s="31">
        <f t="shared" si="0"/>
        <v>2.8248587570621471</v>
      </c>
      <c r="E32">
        <f t="shared" si="1"/>
        <v>1</v>
      </c>
      <c r="F32" s="9">
        <f t="shared" si="3"/>
        <v>1.2</v>
      </c>
      <c r="H32">
        <v>1</v>
      </c>
    </row>
    <row r="33" spans="1:8" x14ac:dyDescent="0.25">
      <c r="A33" t="s">
        <v>71</v>
      </c>
      <c r="B33" t="s">
        <v>721</v>
      </c>
      <c r="C33" s="25">
        <v>44</v>
      </c>
      <c r="D33" s="31">
        <f t="shared" si="0"/>
        <v>24.858757062146893</v>
      </c>
      <c r="E33">
        <f t="shared" si="1"/>
        <v>2</v>
      </c>
      <c r="F33" s="9">
        <f t="shared" si="3"/>
        <v>2.4</v>
      </c>
      <c r="H33">
        <v>2</v>
      </c>
    </row>
    <row r="34" spans="1:8" x14ac:dyDescent="0.25">
      <c r="A34" t="s">
        <v>71</v>
      </c>
      <c r="B34" t="s">
        <v>722</v>
      </c>
      <c r="C34" s="25">
        <v>0</v>
      </c>
      <c r="D34" s="31">
        <f t="shared" ref="D34:D65" si="4">C34/$C$1*100</f>
        <v>0</v>
      </c>
      <c r="E34">
        <f t="shared" ref="E34:E64" si="5">LOOKUP(D34,$J$3:$K$7,$L$3:$L$7)</f>
        <v>1</v>
      </c>
      <c r="F34" s="9">
        <f t="shared" si="3"/>
        <v>1.2</v>
      </c>
      <c r="H34">
        <v>1</v>
      </c>
    </row>
    <row r="35" spans="1:8" x14ac:dyDescent="0.25">
      <c r="A35" t="s">
        <v>71</v>
      </c>
      <c r="B35" t="s">
        <v>723</v>
      </c>
      <c r="C35" s="25">
        <v>2</v>
      </c>
      <c r="D35" s="31">
        <f t="shared" si="4"/>
        <v>1.1299435028248588</v>
      </c>
      <c r="E35">
        <f t="shared" si="5"/>
        <v>1</v>
      </c>
      <c r="F35" s="9">
        <f t="shared" si="3"/>
        <v>1.2</v>
      </c>
      <c r="H35">
        <v>1</v>
      </c>
    </row>
    <row r="36" spans="1:8" x14ac:dyDescent="0.25">
      <c r="A36" t="s">
        <v>71</v>
      </c>
      <c r="B36" t="s">
        <v>724</v>
      </c>
      <c r="C36" s="25">
        <v>0</v>
      </c>
      <c r="D36" s="31">
        <f t="shared" si="4"/>
        <v>0</v>
      </c>
      <c r="E36">
        <f t="shared" si="5"/>
        <v>1</v>
      </c>
      <c r="F36" s="9">
        <f t="shared" si="3"/>
        <v>1.2</v>
      </c>
      <c r="H36">
        <v>1</v>
      </c>
    </row>
    <row r="37" spans="1:8" x14ac:dyDescent="0.25">
      <c r="A37" t="s">
        <v>71</v>
      </c>
      <c r="B37" t="s">
        <v>725</v>
      </c>
      <c r="C37" s="25">
        <v>24</v>
      </c>
      <c r="D37" s="31">
        <f t="shared" si="4"/>
        <v>13.559322033898304</v>
      </c>
      <c r="E37">
        <f t="shared" si="5"/>
        <v>2</v>
      </c>
      <c r="F37" s="9">
        <f t="shared" si="3"/>
        <v>2.4</v>
      </c>
      <c r="H37">
        <v>2</v>
      </c>
    </row>
    <row r="38" spans="1:8" x14ac:dyDescent="0.25">
      <c r="A38" t="s">
        <v>71</v>
      </c>
      <c r="B38" t="s">
        <v>726</v>
      </c>
      <c r="C38" s="25">
        <v>0</v>
      </c>
      <c r="D38" s="31">
        <f t="shared" si="4"/>
        <v>0</v>
      </c>
      <c r="E38">
        <f t="shared" si="5"/>
        <v>1</v>
      </c>
      <c r="F38" s="9">
        <f t="shared" si="3"/>
        <v>1.2</v>
      </c>
      <c r="H38">
        <v>1</v>
      </c>
    </row>
    <row r="39" spans="1:8" x14ac:dyDescent="0.25">
      <c r="A39" t="s">
        <v>71</v>
      </c>
      <c r="B39" t="s">
        <v>727</v>
      </c>
      <c r="C39" s="25">
        <v>24</v>
      </c>
      <c r="D39" s="31">
        <f t="shared" si="4"/>
        <v>13.559322033898304</v>
      </c>
      <c r="E39">
        <f t="shared" si="5"/>
        <v>2</v>
      </c>
      <c r="F39" s="9">
        <f t="shared" si="3"/>
        <v>2.4</v>
      </c>
      <c r="H39">
        <v>2</v>
      </c>
    </row>
    <row r="40" spans="1:8" x14ac:dyDescent="0.25">
      <c r="A40" t="s">
        <v>71</v>
      </c>
      <c r="B40" t="s">
        <v>728</v>
      </c>
      <c r="C40" s="25">
        <v>0</v>
      </c>
      <c r="D40" s="31">
        <f t="shared" si="4"/>
        <v>0</v>
      </c>
      <c r="E40">
        <f t="shared" si="5"/>
        <v>1</v>
      </c>
      <c r="F40" s="9">
        <f t="shared" si="3"/>
        <v>1.2</v>
      </c>
      <c r="H40">
        <v>1</v>
      </c>
    </row>
    <row r="41" spans="1:8" x14ac:dyDescent="0.25">
      <c r="A41" t="s">
        <v>71</v>
      </c>
      <c r="B41" t="s">
        <v>729</v>
      </c>
      <c r="D41" s="31">
        <f t="shared" si="4"/>
        <v>0</v>
      </c>
      <c r="E41">
        <f t="shared" si="5"/>
        <v>1</v>
      </c>
      <c r="F41" s="9">
        <f t="shared" si="3"/>
        <v>1.2</v>
      </c>
      <c r="H41">
        <v>1</v>
      </c>
    </row>
    <row r="42" spans="1:8" x14ac:dyDescent="0.25">
      <c r="A42" t="s">
        <v>71</v>
      </c>
      <c r="B42" t="s">
        <v>730</v>
      </c>
      <c r="C42" s="25">
        <v>14</v>
      </c>
      <c r="D42" s="31">
        <f t="shared" si="4"/>
        <v>7.9096045197740121</v>
      </c>
      <c r="E42">
        <f t="shared" si="5"/>
        <v>2</v>
      </c>
      <c r="F42" s="9">
        <f t="shared" si="3"/>
        <v>2.4</v>
      </c>
      <c r="H42">
        <v>2</v>
      </c>
    </row>
    <row r="43" spans="1:8" x14ac:dyDescent="0.25">
      <c r="A43" t="s">
        <v>71</v>
      </c>
      <c r="B43" t="s">
        <v>731</v>
      </c>
      <c r="D43" s="31">
        <f t="shared" si="4"/>
        <v>0</v>
      </c>
      <c r="E43">
        <f t="shared" si="5"/>
        <v>1</v>
      </c>
      <c r="F43" s="9">
        <f t="shared" si="3"/>
        <v>1.2</v>
      </c>
      <c r="H43">
        <v>1</v>
      </c>
    </row>
    <row r="44" spans="1:8" x14ac:dyDescent="0.25">
      <c r="A44" t="s">
        <v>71</v>
      </c>
      <c r="B44" t="s">
        <v>732</v>
      </c>
      <c r="C44" s="25">
        <v>40</v>
      </c>
      <c r="D44" s="31">
        <f t="shared" si="4"/>
        <v>22.598870056497177</v>
      </c>
      <c r="E44">
        <f t="shared" si="5"/>
        <v>2</v>
      </c>
      <c r="F44" s="9">
        <f t="shared" si="3"/>
        <v>2.4</v>
      </c>
      <c r="H44">
        <v>2</v>
      </c>
    </row>
    <row r="45" spans="1:8" x14ac:dyDescent="0.25">
      <c r="A45" t="s">
        <v>71</v>
      </c>
      <c r="B45" t="s">
        <v>733</v>
      </c>
      <c r="C45" s="25">
        <v>8</v>
      </c>
      <c r="D45" s="31">
        <f t="shared" si="4"/>
        <v>4.5197740112994351</v>
      </c>
      <c r="E45">
        <f t="shared" si="5"/>
        <v>1</v>
      </c>
      <c r="F45" s="9">
        <f t="shared" si="3"/>
        <v>1.2</v>
      </c>
      <c r="H45">
        <v>1</v>
      </c>
    </row>
    <row r="46" spans="1:8" x14ac:dyDescent="0.25">
      <c r="A46" t="s">
        <v>71</v>
      </c>
      <c r="B46" t="s">
        <v>734</v>
      </c>
      <c r="C46" s="25">
        <v>1</v>
      </c>
      <c r="D46" s="31">
        <f t="shared" si="4"/>
        <v>0.56497175141242939</v>
      </c>
      <c r="E46">
        <f t="shared" si="5"/>
        <v>1</v>
      </c>
      <c r="F46" s="9">
        <f t="shared" si="3"/>
        <v>1.2</v>
      </c>
      <c r="H46">
        <v>1</v>
      </c>
    </row>
    <row r="47" spans="1:8" x14ac:dyDescent="0.25">
      <c r="A47" t="s">
        <v>71</v>
      </c>
      <c r="B47" t="s">
        <v>735</v>
      </c>
      <c r="C47" s="25">
        <v>0</v>
      </c>
      <c r="D47" s="31">
        <f t="shared" si="4"/>
        <v>0</v>
      </c>
      <c r="E47">
        <f t="shared" si="5"/>
        <v>1</v>
      </c>
      <c r="F47" s="9">
        <f t="shared" si="3"/>
        <v>1.2</v>
      </c>
      <c r="H47">
        <v>1</v>
      </c>
    </row>
    <row r="48" spans="1:8" x14ac:dyDescent="0.25">
      <c r="A48" t="s">
        <v>71</v>
      </c>
      <c r="B48" t="s">
        <v>736</v>
      </c>
      <c r="C48" s="25">
        <v>0</v>
      </c>
      <c r="D48" s="31">
        <f t="shared" si="4"/>
        <v>0</v>
      </c>
      <c r="E48">
        <f t="shared" si="5"/>
        <v>1</v>
      </c>
      <c r="F48" s="9">
        <f t="shared" si="3"/>
        <v>1.2</v>
      </c>
      <c r="H48">
        <v>1</v>
      </c>
    </row>
    <row r="49" spans="1:8" x14ac:dyDescent="0.25">
      <c r="A49" t="s">
        <v>71</v>
      </c>
      <c r="B49" t="s">
        <v>737</v>
      </c>
      <c r="C49" s="25">
        <v>1</v>
      </c>
      <c r="D49" s="31">
        <f t="shared" si="4"/>
        <v>0.56497175141242939</v>
      </c>
      <c r="E49">
        <f t="shared" si="5"/>
        <v>1</v>
      </c>
      <c r="F49" s="9">
        <f t="shared" si="3"/>
        <v>1.2</v>
      </c>
      <c r="H49">
        <v>1</v>
      </c>
    </row>
    <row r="50" spans="1:8" x14ac:dyDescent="0.25">
      <c r="A50" t="s">
        <v>71</v>
      </c>
      <c r="B50" t="s">
        <v>738</v>
      </c>
      <c r="C50" s="25">
        <v>1</v>
      </c>
      <c r="D50" s="31">
        <f t="shared" si="4"/>
        <v>0.56497175141242939</v>
      </c>
      <c r="E50">
        <f t="shared" si="5"/>
        <v>1</v>
      </c>
      <c r="F50" s="9">
        <f t="shared" si="3"/>
        <v>1.2</v>
      </c>
      <c r="H50">
        <v>1</v>
      </c>
    </row>
    <row r="51" spans="1:8" x14ac:dyDescent="0.25">
      <c r="A51" t="s">
        <v>71</v>
      </c>
      <c r="B51" t="s">
        <v>739</v>
      </c>
      <c r="C51" s="25">
        <v>0</v>
      </c>
      <c r="D51" s="31">
        <f t="shared" si="4"/>
        <v>0</v>
      </c>
      <c r="E51">
        <f t="shared" si="5"/>
        <v>1</v>
      </c>
      <c r="F51" s="9">
        <f t="shared" si="3"/>
        <v>1.2</v>
      </c>
      <c r="H51">
        <v>1</v>
      </c>
    </row>
    <row r="52" spans="1:8" x14ac:dyDescent="0.25">
      <c r="A52" t="s">
        <v>71</v>
      </c>
      <c r="B52" t="s">
        <v>740</v>
      </c>
      <c r="C52" s="25">
        <v>0</v>
      </c>
      <c r="D52" s="31">
        <f t="shared" si="4"/>
        <v>0</v>
      </c>
      <c r="E52">
        <f t="shared" si="5"/>
        <v>1</v>
      </c>
      <c r="F52" s="9">
        <f t="shared" si="3"/>
        <v>1.2</v>
      </c>
      <c r="H52">
        <v>1</v>
      </c>
    </row>
    <row r="53" spans="1:8" x14ac:dyDescent="0.25">
      <c r="A53" t="s">
        <v>71</v>
      </c>
      <c r="B53" t="s">
        <v>741</v>
      </c>
      <c r="C53" s="25">
        <v>0</v>
      </c>
      <c r="D53" s="31">
        <f t="shared" si="4"/>
        <v>0</v>
      </c>
      <c r="E53">
        <f t="shared" si="5"/>
        <v>1</v>
      </c>
      <c r="F53" s="9">
        <f t="shared" si="3"/>
        <v>1.2</v>
      </c>
      <c r="H53">
        <v>1</v>
      </c>
    </row>
    <row r="54" spans="1:8" x14ac:dyDescent="0.25">
      <c r="A54" t="s">
        <v>71</v>
      </c>
      <c r="B54" t="s">
        <v>742</v>
      </c>
      <c r="C54" s="25">
        <v>0</v>
      </c>
      <c r="D54" s="31">
        <f t="shared" si="4"/>
        <v>0</v>
      </c>
      <c r="E54">
        <f t="shared" si="5"/>
        <v>1</v>
      </c>
      <c r="F54" s="9">
        <f t="shared" si="3"/>
        <v>1.2</v>
      </c>
      <c r="H54">
        <v>1</v>
      </c>
    </row>
    <row r="55" spans="1:8" x14ac:dyDescent="0.25">
      <c r="A55" t="s">
        <v>71</v>
      </c>
      <c r="B55" t="s">
        <v>743</v>
      </c>
      <c r="C55" s="25">
        <v>0</v>
      </c>
      <c r="D55" s="31">
        <f t="shared" si="4"/>
        <v>0</v>
      </c>
      <c r="E55">
        <f t="shared" si="5"/>
        <v>1</v>
      </c>
      <c r="F55" s="9">
        <f t="shared" si="3"/>
        <v>1.2</v>
      </c>
      <c r="H55">
        <v>1</v>
      </c>
    </row>
    <row r="56" spans="1:8" x14ac:dyDescent="0.25">
      <c r="A56" t="s">
        <v>71</v>
      </c>
      <c r="B56" t="s">
        <v>744</v>
      </c>
      <c r="C56" s="25">
        <v>0</v>
      </c>
      <c r="D56" s="31">
        <f t="shared" si="4"/>
        <v>0</v>
      </c>
      <c r="E56">
        <f t="shared" si="5"/>
        <v>1</v>
      </c>
      <c r="F56" s="9">
        <f t="shared" si="3"/>
        <v>1.2</v>
      </c>
      <c r="H56">
        <v>1</v>
      </c>
    </row>
    <row r="57" spans="1:8" x14ac:dyDescent="0.25">
      <c r="A57" t="s">
        <v>71</v>
      </c>
      <c r="B57" t="s">
        <v>745</v>
      </c>
      <c r="C57" s="25">
        <v>0</v>
      </c>
      <c r="D57" s="31">
        <f t="shared" si="4"/>
        <v>0</v>
      </c>
      <c r="E57">
        <f t="shared" si="5"/>
        <v>1</v>
      </c>
      <c r="F57" s="9">
        <f t="shared" si="3"/>
        <v>1.2</v>
      </c>
      <c r="H57">
        <v>1</v>
      </c>
    </row>
    <row r="58" spans="1:8" x14ac:dyDescent="0.25">
      <c r="A58" t="s">
        <v>71</v>
      </c>
      <c r="B58" t="s">
        <v>746</v>
      </c>
      <c r="C58" s="25">
        <v>0</v>
      </c>
      <c r="D58" s="31">
        <f t="shared" si="4"/>
        <v>0</v>
      </c>
      <c r="E58">
        <f t="shared" si="5"/>
        <v>1</v>
      </c>
      <c r="F58" s="9">
        <f t="shared" si="3"/>
        <v>1.2</v>
      </c>
      <c r="H58">
        <v>1</v>
      </c>
    </row>
    <row r="59" spans="1:8" x14ac:dyDescent="0.25">
      <c r="A59" t="s">
        <v>71</v>
      </c>
      <c r="B59" t="s">
        <v>747</v>
      </c>
      <c r="D59" s="31">
        <f t="shared" si="4"/>
        <v>0</v>
      </c>
      <c r="E59">
        <f t="shared" si="5"/>
        <v>1</v>
      </c>
      <c r="F59" s="9">
        <f t="shared" si="3"/>
        <v>1.2</v>
      </c>
      <c r="H59">
        <v>1</v>
      </c>
    </row>
    <row r="60" spans="1:8" x14ac:dyDescent="0.25">
      <c r="A60" t="s">
        <v>71</v>
      </c>
      <c r="B60" t="s">
        <v>748</v>
      </c>
      <c r="C60" s="25">
        <v>0</v>
      </c>
      <c r="D60" s="31">
        <f t="shared" si="4"/>
        <v>0</v>
      </c>
      <c r="E60">
        <f t="shared" si="5"/>
        <v>1</v>
      </c>
      <c r="F60" s="9">
        <f t="shared" si="3"/>
        <v>1.2</v>
      </c>
      <c r="H60">
        <v>1</v>
      </c>
    </row>
    <row r="61" spans="1:8" x14ac:dyDescent="0.25">
      <c r="A61" t="s">
        <v>71</v>
      </c>
      <c r="B61" t="s">
        <v>749</v>
      </c>
      <c r="C61" s="25">
        <v>4</v>
      </c>
      <c r="D61" s="31">
        <f t="shared" si="4"/>
        <v>2.2598870056497176</v>
      </c>
      <c r="E61">
        <f t="shared" si="5"/>
        <v>1</v>
      </c>
      <c r="F61" s="9">
        <f t="shared" si="3"/>
        <v>1.2</v>
      </c>
      <c r="H61">
        <v>1</v>
      </c>
    </row>
    <row r="62" spans="1:8" x14ac:dyDescent="0.25">
      <c r="A62" t="s">
        <v>71</v>
      </c>
      <c r="B62" t="s">
        <v>750</v>
      </c>
      <c r="C62" s="25">
        <v>0</v>
      </c>
      <c r="D62" s="31">
        <f t="shared" si="4"/>
        <v>0</v>
      </c>
      <c r="E62">
        <f t="shared" si="5"/>
        <v>1</v>
      </c>
      <c r="F62" s="9">
        <f t="shared" si="3"/>
        <v>1.2</v>
      </c>
      <c r="H62">
        <v>1</v>
      </c>
    </row>
    <row r="63" spans="1:8" x14ac:dyDescent="0.25">
      <c r="A63" t="s">
        <v>71</v>
      </c>
      <c r="B63" t="s">
        <v>751</v>
      </c>
      <c r="D63" s="31">
        <f t="shared" si="4"/>
        <v>0</v>
      </c>
      <c r="E63">
        <f t="shared" si="5"/>
        <v>1</v>
      </c>
      <c r="F63" s="9">
        <f t="shared" si="3"/>
        <v>1.2</v>
      </c>
      <c r="H63">
        <v>1</v>
      </c>
    </row>
    <row r="64" spans="1:8" x14ac:dyDescent="0.25">
      <c r="A64" t="s">
        <v>71</v>
      </c>
      <c r="B64" t="s">
        <v>752</v>
      </c>
      <c r="C64" s="25">
        <v>0.13</v>
      </c>
      <c r="D64" s="31">
        <f t="shared" si="4"/>
        <v>7.3446327683615822E-2</v>
      </c>
      <c r="E64">
        <f t="shared" si="5"/>
        <v>1</v>
      </c>
      <c r="F64" s="9">
        <f t="shared" si="3"/>
        <v>1.2</v>
      </c>
      <c r="H64">
        <v>1</v>
      </c>
    </row>
    <row r="65" spans="1:8" x14ac:dyDescent="0.25">
      <c r="A65" t="s">
        <v>71</v>
      </c>
      <c r="B65" t="s">
        <v>753</v>
      </c>
      <c r="C65" s="25">
        <v>0</v>
      </c>
      <c r="D65" s="31">
        <f t="shared" si="4"/>
        <v>0</v>
      </c>
      <c r="E65">
        <f t="shared" ref="E65:E70" si="6">LOOKUP(D65,$J$3:$K$7,$L$3:$L$7)</f>
        <v>1</v>
      </c>
      <c r="F65" s="9">
        <f t="shared" si="3"/>
        <v>1.2</v>
      </c>
      <c r="H65">
        <v>1</v>
      </c>
    </row>
    <row r="66" spans="1:8" x14ac:dyDescent="0.25">
      <c r="A66" t="s">
        <v>71</v>
      </c>
      <c r="B66" t="s">
        <v>754</v>
      </c>
      <c r="C66" s="25">
        <v>31</v>
      </c>
      <c r="D66" s="31">
        <f t="shared" ref="D66:D70" si="7">C66/$C$1*100</f>
        <v>17.514124293785311</v>
      </c>
      <c r="E66">
        <f t="shared" si="6"/>
        <v>2</v>
      </c>
      <c r="F66" s="9">
        <f t="shared" si="3"/>
        <v>2.4</v>
      </c>
      <c r="H66">
        <v>2</v>
      </c>
    </row>
    <row r="67" spans="1:8" x14ac:dyDescent="0.25">
      <c r="A67" t="s">
        <v>71</v>
      </c>
      <c r="B67" t="s">
        <v>755</v>
      </c>
      <c r="C67" s="25">
        <v>0</v>
      </c>
      <c r="D67" s="31">
        <f t="shared" si="7"/>
        <v>0</v>
      </c>
      <c r="E67">
        <f t="shared" si="6"/>
        <v>1</v>
      </c>
      <c r="F67" s="9">
        <f t="shared" si="3"/>
        <v>1.2</v>
      </c>
      <c r="H67">
        <v>1</v>
      </c>
    </row>
    <row r="68" spans="1:8" x14ac:dyDescent="0.25">
      <c r="A68" t="s">
        <v>71</v>
      </c>
      <c r="B68" t="s">
        <v>756</v>
      </c>
      <c r="C68" s="25">
        <v>0</v>
      </c>
      <c r="D68" s="31">
        <f t="shared" si="7"/>
        <v>0</v>
      </c>
      <c r="E68">
        <f t="shared" si="6"/>
        <v>1</v>
      </c>
      <c r="F68" s="9">
        <f t="shared" si="3"/>
        <v>1.2</v>
      </c>
      <c r="H68">
        <v>1</v>
      </c>
    </row>
    <row r="69" spans="1:8" x14ac:dyDescent="0.25">
      <c r="A69" t="s">
        <v>71</v>
      </c>
      <c r="B69" t="s">
        <v>757</v>
      </c>
      <c r="D69" s="31">
        <f t="shared" si="7"/>
        <v>0</v>
      </c>
      <c r="E69">
        <f t="shared" si="6"/>
        <v>1</v>
      </c>
      <c r="F69" s="9">
        <f t="shared" si="3"/>
        <v>1.2</v>
      </c>
      <c r="H69">
        <v>1</v>
      </c>
    </row>
    <row r="70" spans="1:8" x14ac:dyDescent="0.25">
      <c r="A70" t="s">
        <v>71</v>
      </c>
      <c r="B70" t="s">
        <v>758</v>
      </c>
      <c r="D70" s="31">
        <f t="shared" si="7"/>
        <v>0</v>
      </c>
      <c r="E70">
        <f t="shared" si="6"/>
        <v>1</v>
      </c>
      <c r="F70" s="9">
        <f t="shared" si="3"/>
        <v>1.2</v>
      </c>
      <c r="H70">
        <v>1</v>
      </c>
    </row>
  </sheetData>
  <autoFilter ref="A2:H30" xr:uid="{FE00437C-D181-4BF2-8A3F-6150AD3EA430}"/>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84572-352B-4F5B-87B6-59770C5F9AB1}">
  <dimension ref="A1:L78"/>
  <sheetViews>
    <sheetView zoomScaleNormal="100" workbookViewId="0">
      <pane ySplit="2" topLeftCell="A3" activePane="bottomLeft" state="frozen"/>
      <selection pane="bottomLeft" activeCell="I2" sqref="I2"/>
    </sheetView>
  </sheetViews>
  <sheetFormatPr defaultRowHeight="15" x14ac:dyDescent="0.25"/>
  <cols>
    <col min="1" max="1" width="10.7109375" bestFit="1" customWidth="1"/>
    <col min="2" max="2" width="18.42578125" bestFit="1" customWidth="1"/>
    <col min="3" max="3" width="22.140625" style="25" bestFit="1" customWidth="1"/>
    <col min="4" max="4" width="16.7109375" style="31" bestFit="1" customWidth="1"/>
    <col min="5" max="5" width="10.7109375" bestFit="1" customWidth="1"/>
    <col min="6" max="6" width="22.42578125" bestFit="1" customWidth="1"/>
    <col min="7" max="7" width="11.140625" hidden="1" customWidth="1"/>
    <col min="8" max="8" width="12.42578125" bestFit="1" customWidth="1"/>
    <col min="10" max="10" width="4.28515625" bestFit="1" customWidth="1"/>
    <col min="11" max="11" width="4.5703125" bestFit="1" customWidth="1"/>
    <col min="12" max="12" width="5.42578125" bestFit="1" customWidth="1"/>
  </cols>
  <sheetData>
    <row r="1" spans="1:12" x14ac:dyDescent="0.25">
      <c r="A1" s="1"/>
      <c r="C1" s="19">
        <f>MAX(C3:C78)</f>
        <v>600</v>
      </c>
      <c r="D1" s="52" t="s">
        <v>52</v>
      </c>
      <c r="F1" s="4"/>
      <c r="J1" s="17"/>
      <c r="K1" s="17"/>
      <c r="L1" s="17"/>
    </row>
    <row r="2" spans="1:12" s="1" customFormat="1" x14ac:dyDescent="0.25">
      <c r="A2" s="1" t="s">
        <v>0</v>
      </c>
      <c r="B2" s="1" t="s">
        <v>1</v>
      </c>
      <c r="C2" s="32" t="s">
        <v>65</v>
      </c>
      <c r="D2" s="33" t="s">
        <v>73</v>
      </c>
      <c r="E2" s="1" t="s">
        <v>69</v>
      </c>
      <c r="F2" s="17" t="s">
        <v>627</v>
      </c>
      <c r="H2" s="1" t="s">
        <v>64</v>
      </c>
      <c r="J2" s="28" t="s">
        <v>43</v>
      </c>
      <c r="K2" s="28" t="s">
        <v>44</v>
      </c>
      <c r="L2" s="28" t="s">
        <v>45</v>
      </c>
    </row>
    <row r="3" spans="1:12" x14ac:dyDescent="0.25">
      <c r="A3" s="67" t="s">
        <v>72</v>
      </c>
      <c r="B3" s="67" t="s">
        <v>759</v>
      </c>
      <c r="C3" s="25">
        <v>13</v>
      </c>
      <c r="D3" s="31">
        <f t="shared" ref="D3" si="0">C3/$C$1*100</f>
        <v>2.166666666666667</v>
      </c>
      <c r="E3">
        <f t="shared" ref="E3" si="1">LOOKUP(D3,$J$3:$K$7,$L$3:$L$7)</f>
        <v>1</v>
      </c>
      <c r="F3" s="9">
        <f>ROUND((E3/5)*(20/100)*24,2)</f>
        <v>0.96</v>
      </c>
      <c r="H3">
        <v>2</v>
      </c>
      <c r="J3" s="30">
        <v>0</v>
      </c>
      <c r="K3" s="30">
        <v>5</v>
      </c>
      <c r="L3" s="13">
        <v>1</v>
      </c>
    </row>
    <row r="4" spans="1:12" x14ac:dyDescent="0.25">
      <c r="A4" t="s">
        <v>72</v>
      </c>
      <c r="B4" t="s">
        <v>760</v>
      </c>
      <c r="C4" s="25">
        <v>10</v>
      </c>
      <c r="D4" s="31">
        <f>C4/$C$1*100</f>
        <v>1.6666666666666667</v>
      </c>
      <c r="E4">
        <f t="shared" ref="E4:E68" si="2">LOOKUP(D4,$J$3:$K$7,$L$3:$L$7)</f>
        <v>1</v>
      </c>
      <c r="F4" s="9">
        <f t="shared" ref="F4:F67" si="3">ROUND((E4/5)*(20/100)*24,2)</f>
        <v>0.96</v>
      </c>
      <c r="H4">
        <v>1</v>
      </c>
      <c r="J4" s="30">
        <v>5</v>
      </c>
      <c r="K4" s="30">
        <v>40</v>
      </c>
      <c r="L4" s="13">
        <v>2</v>
      </c>
    </row>
    <row r="5" spans="1:12" x14ac:dyDescent="0.25">
      <c r="A5" t="s">
        <v>72</v>
      </c>
      <c r="B5" t="s">
        <v>761</v>
      </c>
      <c r="C5" s="25">
        <v>5</v>
      </c>
      <c r="D5" s="31">
        <f t="shared" ref="D5:D69" si="4">C5/$C$1*100</f>
        <v>0.83333333333333337</v>
      </c>
      <c r="E5">
        <f t="shared" si="2"/>
        <v>1</v>
      </c>
      <c r="F5" s="9">
        <f t="shared" si="3"/>
        <v>0.96</v>
      </c>
      <c r="H5">
        <v>1</v>
      </c>
      <c r="J5" s="30">
        <v>40</v>
      </c>
      <c r="K5" s="30">
        <v>60</v>
      </c>
      <c r="L5" s="13">
        <v>3</v>
      </c>
    </row>
    <row r="6" spans="1:12" x14ac:dyDescent="0.25">
      <c r="A6" t="s">
        <v>72</v>
      </c>
      <c r="B6" t="s">
        <v>762</v>
      </c>
      <c r="D6" s="31">
        <f t="shared" si="4"/>
        <v>0</v>
      </c>
      <c r="E6">
        <f t="shared" si="2"/>
        <v>1</v>
      </c>
      <c r="F6" s="9">
        <f t="shared" si="3"/>
        <v>0.96</v>
      </c>
      <c r="H6">
        <v>1</v>
      </c>
      <c r="J6" s="30">
        <v>60</v>
      </c>
      <c r="K6" s="30">
        <v>80</v>
      </c>
      <c r="L6" s="13">
        <v>4</v>
      </c>
    </row>
    <row r="7" spans="1:12" x14ac:dyDescent="0.25">
      <c r="A7" t="s">
        <v>72</v>
      </c>
      <c r="B7" t="s">
        <v>763</v>
      </c>
      <c r="C7" s="25">
        <v>0</v>
      </c>
      <c r="D7" s="31">
        <f t="shared" si="4"/>
        <v>0</v>
      </c>
      <c r="E7">
        <f t="shared" si="2"/>
        <v>1</v>
      </c>
      <c r="F7" s="9">
        <f t="shared" si="3"/>
        <v>0.96</v>
      </c>
      <c r="H7">
        <v>1</v>
      </c>
      <c r="J7" s="30">
        <v>80</v>
      </c>
      <c r="K7" s="30">
        <v>100</v>
      </c>
      <c r="L7" s="13">
        <v>5</v>
      </c>
    </row>
    <row r="8" spans="1:12" x14ac:dyDescent="0.25">
      <c r="A8" t="s">
        <v>72</v>
      </c>
      <c r="B8" t="s">
        <v>764</v>
      </c>
      <c r="C8" s="25">
        <v>5</v>
      </c>
      <c r="D8" s="31">
        <f t="shared" si="4"/>
        <v>0.83333333333333337</v>
      </c>
      <c r="E8">
        <f t="shared" si="2"/>
        <v>1</v>
      </c>
      <c r="F8" s="9">
        <f t="shared" si="3"/>
        <v>0.96</v>
      </c>
      <c r="H8">
        <v>1</v>
      </c>
    </row>
    <row r="9" spans="1:12" x14ac:dyDescent="0.25">
      <c r="A9" t="s">
        <v>72</v>
      </c>
      <c r="B9" t="s">
        <v>765</v>
      </c>
      <c r="D9" s="31">
        <f t="shared" si="4"/>
        <v>0</v>
      </c>
      <c r="E9">
        <f t="shared" si="2"/>
        <v>1</v>
      </c>
      <c r="F9" s="9">
        <f t="shared" si="3"/>
        <v>0.96</v>
      </c>
      <c r="H9">
        <v>1</v>
      </c>
    </row>
    <row r="10" spans="1:12" x14ac:dyDescent="0.25">
      <c r="A10" t="s">
        <v>72</v>
      </c>
      <c r="B10" t="s">
        <v>766</v>
      </c>
      <c r="C10" s="25">
        <v>61</v>
      </c>
      <c r="D10" s="31">
        <f t="shared" si="4"/>
        <v>10.166666666666666</v>
      </c>
      <c r="E10">
        <f t="shared" si="2"/>
        <v>2</v>
      </c>
      <c r="F10" s="9">
        <f t="shared" si="3"/>
        <v>1.92</v>
      </c>
      <c r="H10">
        <v>2</v>
      </c>
    </row>
    <row r="11" spans="1:12" x14ac:dyDescent="0.25">
      <c r="A11" t="s">
        <v>72</v>
      </c>
      <c r="B11" t="s">
        <v>767</v>
      </c>
      <c r="C11" s="25">
        <v>0</v>
      </c>
      <c r="D11" s="31">
        <f t="shared" si="4"/>
        <v>0</v>
      </c>
      <c r="E11">
        <f t="shared" si="2"/>
        <v>1</v>
      </c>
      <c r="F11" s="9">
        <f t="shared" si="3"/>
        <v>0.96</v>
      </c>
      <c r="H11">
        <v>1</v>
      </c>
    </row>
    <row r="12" spans="1:12" x14ac:dyDescent="0.25">
      <c r="A12" t="s">
        <v>72</v>
      </c>
      <c r="B12" t="s">
        <v>768</v>
      </c>
      <c r="C12" s="25">
        <v>0</v>
      </c>
      <c r="D12" s="31">
        <f t="shared" si="4"/>
        <v>0</v>
      </c>
      <c r="E12">
        <f t="shared" si="2"/>
        <v>1</v>
      </c>
      <c r="F12" s="9">
        <f t="shared" si="3"/>
        <v>0.96</v>
      </c>
      <c r="H12">
        <v>1</v>
      </c>
    </row>
    <row r="13" spans="1:12" x14ac:dyDescent="0.25">
      <c r="A13" t="s">
        <v>72</v>
      </c>
      <c r="B13" t="s">
        <v>769</v>
      </c>
      <c r="C13" s="25">
        <v>6</v>
      </c>
      <c r="D13" s="31">
        <f t="shared" si="4"/>
        <v>1</v>
      </c>
      <c r="E13">
        <f t="shared" si="2"/>
        <v>1</v>
      </c>
      <c r="F13" s="9">
        <f t="shared" si="3"/>
        <v>0.96</v>
      </c>
      <c r="H13">
        <v>1</v>
      </c>
    </row>
    <row r="14" spans="1:12" x14ac:dyDescent="0.25">
      <c r="A14" t="s">
        <v>72</v>
      </c>
      <c r="B14" t="s">
        <v>770</v>
      </c>
      <c r="C14" s="25">
        <v>0</v>
      </c>
      <c r="D14" s="31">
        <f t="shared" si="4"/>
        <v>0</v>
      </c>
      <c r="E14">
        <f t="shared" si="2"/>
        <v>1</v>
      </c>
      <c r="F14" s="9">
        <f t="shared" si="3"/>
        <v>0.96</v>
      </c>
      <c r="H14">
        <v>1</v>
      </c>
    </row>
    <row r="15" spans="1:12" x14ac:dyDescent="0.25">
      <c r="A15" t="s">
        <v>72</v>
      </c>
      <c r="B15" t="s">
        <v>771</v>
      </c>
      <c r="D15" s="31">
        <f t="shared" si="4"/>
        <v>0</v>
      </c>
      <c r="E15">
        <f t="shared" si="2"/>
        <v>1</v>
      </c>
      <c r="F15" s="9">
        <f t="shared" si="3"/>
        <v>0.96</v>
      </c>
      <c r="H15">
        <v>1</v>
      </c>
    </row>
    <row r="16" spans="1:12" x14ac:dyDescent="0.25">
      <c r="A16" t="s">
        <v>72</v>
      </c>
      <c r="B16" t="s">
        <v>772</v>
      </c>
      <c r="D16" s="31">
        <f t="shared" si="4"/>
        <v>0</v>
      </c>
      <c r="E16">
        <f t="shared" si="2"/>
        <v>1</v>
      </c>
      <c r="F16" s="9">
        <f t="shared" si="3"/>
        <v>0.96</v>
      </c>
      <c r="H16">
        <v>1</v>
      </c>
    </row>
    <row r="17" spans="1:8" x14ac:dyDescent="0.25">
      <c r="A17" t="s">
        <v>72</v>
      </c>
      <c r="B17" t="s">
        <v>773</v>
      </c>
      <c r="C17" s="25">
        <v>0</v>
      </c>
      <c r="D17" s="31">
        <f t="shared" si="4"/>
        <v>0</v>
      </c>
      <c r="E17">
        <f t="shared" si="2"/>
        <v>1</v>
      </c>
      <c r="F17" s="9">
        <f t="shared" si="3"/>
        <v>0.96</v>
      </c>
      <c r="H17">
        <v>1</v>
      </c>
    </row>
    <row r="18" spans="1:8" x14ac:dyDescent="0.25">
      <c r="A18" t="s">
        <v>72</v>
      </c>
      <c r="B18" t="s">
        <v>774</v>
      </c>
      <c r="C18" s="25">
        <v>0</v>
      </c>
      <c r="D18" s="31">
        <f t="shared" si="4"/>
        <v>0</v>
      </c>
      <c r="E18">
        <f t="shared" si="2"/>
        <v>1</v>
      </c>
      <c r="F18" s="9">
        <f t="shared" si="3"/>
        <v>0.96</v>
      </c>
      <c r="H18">
        <v>1</v>
      </c>
    </row>
    <row r="19" spans="1:8" x14ac:dyDescent="0.25">
      <c r="A19" t="s">
        <v>72</v>
      </c>
      <c r="B19" t="s">
        <v>775</v>
      </c>
      <c r="C19" s="25">
        <v>31</v>
      </c>
      <c r="D19" s="31">
        <f t="shared" si="4"/>
        <v>5.166666666666667</v>
      </c>
      <c r="E19">
        <f t="shared" si="2"/>
        <v>2</v>
      </c>
      <c r="F19" s="9">
        <f t="shared" si="3"/>
        <v>1.92</v>
      </c>
      <c r="H19">
        <v>2</v>
      </c>
    </row>
    <row r="20" spans="1:8" x14ac:dyDescent="0.25">
      <c r="A20" t="s">
        <v>72</v>
      </c>
      <c r="B20" t="s">
        <v>776</v>
      </c>
      <c r="C20" s="25">
        <v>21</v>
      </c>
      <c r="D20" s="31">
        <f t="shared" si="4"/>
        <v>3.5000000000000004</v>
      </c>
      <c r="E20">
        <f t="shared" si="2"/>
        <v>1</v>
      </c>
      <c r="F20" s="9">
        <f t="shared" si="3"/>
        <v>0.96</v>
      </c>
      <c r="H20">
        <v>1</v>
      </c>
    </row>
    <row r="21" spans="1:8" x14ac:dyDescent="0.25">
      <c r="A21" t="s">
        <v>72</v>
      </c>
      <c r="B21" t="s">
        <v>777</v>
      </c>
      <c r="C21" s="25">
        <v>4</v>
      </c>
      <c r="D21" s="31">
        <f t="shared" si="4"/>
        <v>0.66666666666666674</v>
      </c>
      <c r="E21">
        <f t="shared" si="2"/>
        <v>1</v>
      </c>
      <c r="F21" s="9">
        <f t="shared" si="3"/>
        <v>0.96</v>
      </c>
      <c r="H21">
        <v>1</v>
      </c>
    </row>
    <row r="22" spans="1:8" x14ac:dyDescent="0.25">
      <c r="A22" t="s">
        <v>72</v>
      </c>
      <c r="B22" t="s">
        <v>778</v>
      </c>
      <c r="D22" s="31">
        <f t="shared" si="4"/>
        <v>0</v>
      </c>
      <c r="E22">
        <f t="shared" si="2"/>
        <v>1</v>
      </c>
      <c r="F22" s="9">
        <f t="shared" si="3"/>
        <v>0.96</v>
      </c>
      <c r="H22">
        <v>1</v>
      </c>
    </row>
    <row r="23" spans="1:8" x14ac:dyDescent="0.25">
      <c r="A23" t="s">
        <v>72</v>
      </c>
      <c r="B23" t="s">
        <v>779</v>
      </c>
      <c r="C23" s="25">
        <v>0</v>
      </c>
      <c r="D23" s="31">
        <f t="shared" si="4"/>
        <v>0</v>
      </c>
      <c r="E23">
        <f t="shared" si="2"/>
        <v>1</v>
      </c>
      <c r="F23" s="9">
        <f t="shared" si="3"/>
        <v>0.96</v>
      </c>
      <c r="H23">
        <v>1</v>
      </c>
    </row>
    <row r="24" spans="1:8" x14ac:dyDescent="0.25">
      <c r="A24" t="s">
        <v>72</v>
      </c>
      <c r="B24" t="s">
        <v>780</v>
      </c>
      <c r="D24" s="31">
        <f t="shared" si="4"/>
        <v>0</v>
      </c>
      <c r="E24">
        <f t="shared" si="2"/>
        <v>1</v>
      </c>
      <c r="F24" s="9">
        <f t="shared" si="3"/>
        <v>0.96</v>
      </c>
      <c r="H24">
        <v>1</v>
      </c>
    </row>
    <row r="25" spans="1:8" x14ac:dyDescent="0.25">
      <c r="A25" t="s">
        <v>72</v>
      </c>
      <c r="B25" t="s">
        <v>781</v>
      </c>
      <c r="C25" s="25">
        <v>0</v>
      </c>
      <c r="D25" s="31">
        <f t="shared" si="4"/>
        <v>0</v>
      </c>
      <c r="E25">
        <f t="shared" si="2"/>
        <v>1</v>
      </c>
      <c r="F25" s="9">
        <f t="shared" si="3"/>
        <v>0.96</v>
      </c>
      <c r="H25">
        <v>1</v>
      </c>
    </row>
    <row r="26" spans="1:8" x14ac:dyDescent="0.25">
      <c r="A26" t="s">
        <v>72</v>
      </c>
      <c r="B26" t="s">
        <v>782</v>
      </c>
      <c r="D26" s="31">
        <f t="shared" si="4"/>
        <v>0</v>
      </c>
      <c r="E26">
        <f t="shared" si="2"/>
        <v>1</v>
      </c>
      <c r="F26" s="9">
        <f t="shared" si="3"/>
        <v>0.96</v>
      </c>
      <c r="H26">
        <v>1</v>
      </c>
    </row>
    <row r="27" spans="1:8" x14ac:dyDescent="0.25">
      <c r="A27" t="s">
        <v>72</v>
      </c>
      <c r="B27" t="s">
        <v>783</v>
      </c>
      <c r="C27" s="25">
        <v>0</v>
      </c>
      <c r="D27" s="31">
        <f t="shared" si="4"/>
        <v>0</v>
      </c>
      <c r="E27">
        <f t="shared" si="2"/>
        <v>1</v>
      </c>
      <c r="F27" s="9">
        <f t="shared" si="3"/>
        <v>0.96</v>
      </c>
      <c r="H27">
        <v>1</v>
      </c>
    </row>
    <row r="28" spans="1:8" x14ac:dyDescent="0.25">
      <c r="A28" t="s">
        <v>72</v>
      </c>
      <c r="B28" t="s">
        <v>784</v>
      </c>
      <c r="C28" s="25">
        <v>0</v>
      </c>
      <c r="D28" s="31">
        <f t="shared" si="4"/>
        <v>0</v>
      </c>
      <c r="E28">
        <f t="shared" si="2"/>
        <v>1</v>
      </c>
      <c r="F28" s="9">
        <f t="shared" si="3"/>
        <v>0.96</v>
      </c>
      <c r="H28">
        <v>1</v>
      </c>
    </row>
    <row r="29" spans="1:8" x14ac:dyDescent="0.25">
      <c r="A29" t="s">
        <v>72</v>
      </c>
      <c r="B29" t="s">
        <v>785</v>
      </c>
      <c r="C29" s="25">
        <v>1</v>
      </c>
      <c r="D29" s="31">
        <f t="shared" si="4"/>
        <v>0.16666666666666669</v>
      </c>
      <c r="E29">
        <f t="shared" si="2"/>
        <v>1</v>
      </c>
      <c r="F29" s="9">
        <f t="shared" si="3"/>
        <v>0.96</v>
      </c>
      <c r="H29">
        <v>1</v>
      </c>
    </row>
    <row r="30" spans="1:8" x14ac:dyDescent="0.25">
      <c r="A30" t="s">
        <v>72</v>
      </c>
      <c r="B30" t="s">
        <v>786</v>
      </c>
      <c r="C30" s="25">
        <v>0</v>
      </c>
      <c r="D30" s="31">
        <f t="shared" si="4"/>
        <v>0</v>
      </c>
      <c r="E30">
        <f t="shared" si="2"/>
        <v>1</v>
      </c>
      <c r="F30" s="9">
        <f t="shared" si="3"/>
        <v>0.96</v>
      </c>
      <c r="H30">
        <v>1</v>
      </c>
    </row>
    <row r="31" spans="1:8" x14ac:dyDescent="0.25">
      <c r="A31" t="s">
        <v>72</v>
      </c>
      <c r="B31" t="s">
        <v>787</v>
      </c>
      <c r="C31" s="25">
        <v>0</v>
      </c>
      <c r="D31" s="31">
        <f t="shared" si="4"/>
        <v>0</v>
      </c>
      <c r="E31">
        <f t="shared" si="2"/>
        <v>1</v>
      </c>
      <c r="F31" s="9">
        <f t="shared" si="3"/>
        <v>0.96</v>
      </c>
      <c r="H31">
        <v>1</v>
      </c>
    </row>
    <row r="32" spans="1:8" x14ac:dyDescent="0.25">
      <c r="A32" t="s">
        <v>72</v>
      </c>
      <c r="B32" t="s">
        <v>788</v>
      </c>
      <c r="C32" s="25">
        <v>0</v>
      </c>
      <c r="D32" s="31">
        <f t="shared" si="4"/>
        <v>0</v>
      </c>
      <c r="E32">
        <f t="shared" si="2"/>
        <v>1</v>
      </c>
      <c r="F32" s="9">
        <f t="shared" si="3"/>
        <v>0.96</v>
      </c>
      <c r="H32">
        <v>1</v>
      </c>
    </row>
    <row r="33" spans="1:8" x14ac:dyDescent="0.25">
      <c r="A33" t="s">
        <v>72</v>
      </c>
      <c r="B33" t="s">
        <v>789</v>
      </c>
      <c r="C33" s="25">
        <v>37</v>
      </c>
      <c r="D33" s="31">
        <f t="shared" si="4"/>
        <v>6.166666666666667</v>
      </c>
      <c r="E33">
        <f t="shared" si="2"/>
        <v>2</v>
      </c>
      <c r="F33" s="9">
        <f t="shared" si="3"/>
        <v>1.92</v>
      </c>
      <c r="H33">
        <v>2</v>
      </c>
    </row>
    <row r="34" spans="1:8" x14ac:dyDescent="0.25">
      <c r="A34" t="s">
        <v>72</v>
      </c>
      <c r="B34" t="s">
        <v>790</v>
      </c>
      <c r="C34" s="25">
        <v>0</v>
      </c>
      <c r="D34" s="31">
        <f t="shared" si="4"/>
        <v>0</v>
      </c>
      <c r="E34">
        <f t="shared" si="2"/>
        <v>1</v>
      </c>
      <c r="F34" s="9">
        <f t="shared" si="3"/>
        <v>0.96</v>
      </c>
      <c r="H34">
        <v>1</v>
      </c>
    </row>
    <row r="35" spans="1:8" x14ac:dyDescent="0.25">
      <c r="A35" t="s">
        <v>72</v>
      </c>
      <c r="B35" t="s">
        <v>791</v>
      </c>
      <c r="C35" s="25">
        <v>0</v>
      </c>
      <c r="D35" s="31">
        <f t="shared" si="4"/>
        <v>0</v>
      </c>
      <c r="E35">
        <f t="shared" si="2"/>
        <v>1</v>
      </c>
      <c r="F35" s="9">
        <f t="shared" si="3"/>
        <v>0.96</v>
      </c>
      <c r="H35">
        <v>1</v>
      </c>
    </row>
    <row r="36" spans="1:8" x14ac:dyDescent="0.25">
      <c r="A36" t="s">
        <v>72</v>
      </c>
      <c r="B36" t="s">
        <v>792</v>
      </c>
      <c r="C36" s="25">
        <v>11</v>
      </c>
      <c r="D36" s="31">
        <f t="shared" si="4"/>
        <v>1.8333333333333333</v>
      </c>
      <c r="E36">
        <f t="shared" si="2"/>
        <v>1</v>
      </c>
      <c r="F36" s="9">
        <f t="shared" si="3"/>
        <v>0.96</v>
      </c>
      <c r="H36">
        <v>1</v>
      </c>
    </row>
    <row r="37" spans="1:8" x14ac:dyDescent="0.25">
      <c r="A37" s="67" t="s">
        <v>72</v>
      </c>
      <c r="B37" s="67" t="s">
        <v>793</v>
      </c>
      <c r="C37" s="25">
        <v>14</v>
      </c>
      <c r="D37" s="31">
        <f>C37/'7-2 B'!$C$1*100</f>
        <v>7.9096045197740121</v>
      </c>
      <c r="E37">
        <f t="shared" si="2"/>
        <v>2</v>
      </c>
      <c r="F37" s="9">
        <f t="shared" si="3"/>
        <v>1.92</v>
      </c>
      <c r="H37">
        <v>2</v>
      </c>
    </row>
    <row r="38" spans="1:8" x14ac:dyDescent="0.25">
      <c r="A38" t="s">
        <v>72</v>
      </c>
      <c r="B38" t="s">
        <v>794</v>
      </c>
      <c r="C38" s="25">
        <v>0</v>
      </c>
      <c r="D38" s="31">
        <f t="shared" si="4"/>
        <v>0</v>
      </c>
      <c r="E38">
        <f t="shared" si="2"/>
        <v>1</v>
      </c>
      <c r="F38" s="9">
        <f t="shared" si="3"/>
        <v>0.96</v>
      </c>
      <c r="H38">
        <v>1</v>
      </c>
    </row>
    <row r="39" spans="1:8" x14ac:dyDescent="0.25">
      <c r="A39" t="s">
        <v>72</v>
      </c>
      <c r="B39" t="s">
        <v>795</v>
      </c>
      <c r="C39" s="25">
        <v>17</v>
      </c>
      <c r="D39" s="31">
        <f t="shared" si="4"/>
        <v>2.833333333333333</v>
      </c>
      <c r="E39">
        <f t="shared" si="2"/>
        <v>1</v>
      </c>
      <c r="F39" s="9">
        <f t="shared" si="3"/>
        <v>0.96</v>
      </c>
      <c r="H39">
        <v>1</v>
      </c>
    </row>
    <row r="40" spans="1:8" x14ac:dyDescent="0.25">
      <c r="A40" t="s">
        <v>72</v>
      </c>
      <c r="B40" t="s">
        <v>796</v>
      </c>
      <c r="C40" s="25">
        <v>0</v>
      </c>
      <c r="D40" s="31">
        <f t="shared" si="4"/>
        <v>0</v>
      </c>
      <c r="E40">
        <f t="shared" si="2"/>
        <v>1</v>
      </c>
      <c r="F40" s="9">
        <f t="shared" si="3"/>
        <v>0.96</v>
      </c>
      <c r="H40">
        <v>1</v>
      </c>
    </row>
    <row r="41" spans="1:8" x14ac:dyDescent="0.25">
      <c r="A41" t="s">
        <v>72</v>
      </c>
      <c r="B41" t="s">
        <v>797</v>
      </c>
      <c r="D41" s="31">
        <f t="shared" si="4"/>
        <v>0</v>
      </c>
      <c r="E41">
        <f t="shared" si="2"/>
        <v>1</v>
      </c>
      <c r="F41" s="9">
        <f t="shared" si="3"/>
        <v>0.96</v>
      </c>
      <c r="H41">
        <v>1</v>
      </c>
    </row>
    <row r="42" spans="1:8" x14ac:dyDescent="0.25">
      <c r="A42" t="s">
        <v>72</v>
      </c>
      <c r="B42" t="s">
        <v>798</v>
      </c>
      <c r="C42" s="25">
        <v>0</v>
      </c>
      <c r="D42" s="31">
        <f t="shared" si="4"/>
        <v>0</v>
      </c>
      <c r="E42">
        <f t="shared" si="2"/>
        <v>1</v>
      </c>
      <c r="F42" s="9">
        <f t="shared" si="3"/>
        <v>0.96</v>
      </c>
      <c r="H42">
        <v>1</v>
      </c>
    </row>
    <row r="43" spans="1:8" x14ac:dyDescent="0.25">
      <c r="A43" t="s">
        <v>72</v>
      </c>
      <c r="B43" t="s">
        <v>799</v>
      </c>
      <c r="C43" s="25">
        <v>12</v>
      </c>
      <c r="D43" s="31">
        <f t="shared" si="4"/>
        <v>2</v>
      </c>
      <c r="E43">
        <f t="shared" si="2"/>
        <v>1</v>
      </c>
      <c r="F43" s="9">
        <f t="shared" si="3"/>
        <v>0.96</v>
      </c>
      <c r="H43">
        <v>1</v>
      </c>
    </row>
    <row r="44" spans="1:8" x14ac:dyDescent="0.25">
      <c r="A44" t="s">
        <v>72</v>
      </c>
      <c r="B44" t="s">
        <v>800</v>
      </c>
      <c r="C44" s="25">
        <v>0</v>
      </c>
      <c r="D44" s="31">
        <f t="shared" si="4"/>
        <v>0</v>
      </c>
      <c r="E44">
        <f t="shared" si="2"/>
        <v>1</v>
      </c>
      <c r="F44" s="9">
        <f t="shared" si="3"/>
        <v>0.96</v>
      </c>
      <c r="H44">
        <v>1</v>
      </c>
    </row>
    <row r="45" spans="1:8" x14ac:dyDescent="0.25">
      <c r="A45" t="s">
        <v>72</v>
      </c>
      <c r="B45" t="s">
        <v>801</v>
      </c>
      <c r="C45" s="25">
        <v>22</v>
      </c>
      <c r="D45" s="31">
        <f t="shared" si="4"/>
        <v>3.6666666666666665</v>
      </c>
      <c r="E45">
        <f t="shared" si="2"/>
        <v>1</v>
      </c>
      <c r="F45" s="9">
        <f t="shared" si="3"/>
        <v>0.96</v>
      </c>
      <c r="H45">
        <v>1</v>
      </c>
    </row>
    <row r="46" spans="1:8" x14ac:dyDescent="0.25">
      <c r="A46" t="s">
        <v>72</v>
      </c>
      <c r="B46" t="s">
        <v>802</v>
      </c>
      <c r="D46" s="31">
        <f t="shared" si="4"/>
        <v>0</v>
      </c>
      <c r="E46">
        <f t="shared" si="2"/>
        <v>1</v>
      </c>
      <c r="F46" s="9">
        <f t="shared" si="3"/>
        <v>0.96</v>
      </c>
      <c r="H46">
        <v>1</v>
      </c>
    </row>
    <row r="47" spans="1:8" x14ac:dyDescent="0.25">
      <c r="A47" t="s">
        <v>72</v>
      </c>
      <c r="B47" t="s">
        <v>803</v>
      </c>
      <c r="D47" s="31">
        <f t="shared" si="4"/>
        <v>0</v>
      </c>
      <c r="E47">
        <f t="shared" si="2"/>
        <v>1</v>
      </c>
      <c r="F47" s="9">
        <f t="shared" si="3"/>
        <v>0.96</v>
      </c>
      <c r="H47">
        <v>1</v>
      </c>
    </row>
    <row r="48" spans="1:8" x14ac:dyDescent="0.25">
      <c r="A48" t="s">
        <v>72</v>
      </c>
      <c r="B48" t="s">
        <v>804</v>
      </c>
      <c r="C48" s="25">
        <v>1</v>
      </c>
      <c r="D48" s="31">
        <f t="shared" si="4"/>
        <v>0.16666666666666669</v>
      </c>
      <c r="E48">
        <f t="shared" si="2"/>
        <v>1</v>
      </c>
      <c r="F48" s="9">
        <f t="shared" si="3"/>
        <v>0.96</v>
      </c>
      <c r="H48">
        <v>1</v>
      </c>
    </row>
    <row r="49" spans="1:8" x14ac:dyDescent="0.25">
      <c r="A49" t="s">
        <v>72</v>
      </c>
      <c r="B49" t="s">
        <v>805</v>
      </c>
      <c r="D49" s="31">
        <f t="shared" si="4"/>
        <v>0</v>
      </c>
      <c r="E49">
        <f t="shared" si="2"/>
        <v>1</v>
      </c>
      <c r="F49" s="9">
        <f t="shared" si="3"/>
        <v>0.96</v>
      </c>
      <c r="H49">
        <v>1</v>
      </c>
    </row>
    <row r="50" spans="1:8" x14ac:dyDescent="0.25">
      <c r="A50" t="s">
        <v>72</v>
      </c>
      <c r="B50" t="s">
        <v>806</v>
      </c>
      <c r="C50" s="25">
        <v>4</v>
      </c>
      <c r="D50" s="31">
        <f t="shared" si="4"/>
        <v>0.66666666666666674</v>
      </c>
      <c r="E50">
        <f t="shared" si="2"/>
        <v>1</v>
      </c>
      <c r="F50" s="9">
        <f t="shared" si="3"/>
        <v>0.96</v>
      </c>
      <c r="H50">
        <v>1</v>
      </c>
    </row>
    <row r="51" spans="1:8" x14ac:dyDescent="0.25">
      <c r="A51" t="s">
        <v>72</v>
      </c>
      <c r="B51" t="s">
        <v>807</v>
      </c>
      <c r="C51" s="25">
        <v>0</v>
      </c>
      <c r="D51" s="31">
        <f t="shared" si="4"/>
        <v>0</v>
      </c>
      <c r="E51">
        <f t="shared" si="2"/>
        <v>1</v>
      </c>
      <c r="F51" s="9">
        <f t="shared" si="3"/>
        <v>0.96</v>
      </c>
      <c r="H51">
        <v>1</v>
      </c>
    </row>
    <row r="52" spans="1:8" x14ac:dyDescent="0.25">
      <c r="A52" t="s">
        <v>72</v>
      </c>
      <c r="B52" t="s">
        <v>808</v>
      </c>
      <c r="C52" s="25">
        <v>7</v>
      </c>
      <c r="D52" s="31">
        <f t="shared" si="4"/>
        <v>1.1666666666666667</v>
      </c>
      <c r="E52">
        <f t="shared" si="2"/>
        <v>1</v>
      </c>
      <c r="F52" s="9">
        <f t="shared" si="3"/>
        <v>0.96</v>
      </c>
      <c r="H52">
        <v>1</v>
      </c>
    </row>
    <row r="53" spans="1:8" x14ac:dyDescent="0.25">
      <c r="A53" t="s">
        <v>72</v>
      </c>
      <c r="B53" t="s">
        <v>809</v>
      </c>
      <c r="C53" s="25">
        <v>0</v>
      </c>
      <c r="D53" s="31">
        <f t="shared" si="4"/>
        <v>0</v>
      </c>
      <c r="E53">
        <f t="shared" si="2"/>
        <v>1</v>
      </c>
      <c r="F53" s="9">
        <f t="shared" si="3"/>
        <v>0.96</v>
      </c>
      <c r="H53">
        <v>1</v>
      </c>
    </row>
    <row r="54" spans="1:8" x14ac:dyDescent="0.25">
      <c r="A54" t="s">
        <v>72</v>
      </c>
      <c r="B54" t="s">
        <v>810</v>
      </c>
      <c r="D54" s="31">
        <f t="shared" si="4"/>
        <v>0</v>
      </c>
      <c r="E54">
        <f t="shared" si="2"/>
        <v>1</v>
      </c>
      <c r="F54" s="9">
        <f t="shared" si="3"/>
        <v>0.96</v>
      </c>
      <c r="H54">
        <v>1</v>
      </c>
    </row>
    <row r="55" spans="1:8" x14ac:dyDescent="0.25">
      <c r="A55" t="s">
        <v>72</v>
      </c>
      <c r="B55" t="s">
        <v>811</v>
      </c>
      <c r="D55" s="31">
        <f t="shared" si="4"/>
        <v>0</v>
      </c>
      <c r="E55">
        <f t="shared" si="2"/>
        <v>1</v>
      </c>
      <c r="F55" s="9">
        <f t="shared" si="3"/>
        <v>0.96</v>
      </c>
      <c r="H55">
        <v>1</v>
      </c>
    </row>
    <row r="56" spans="1:8" x14ac:dyDescent="0.25">
      <c r="A56" t="s">
        <v>72</v>
      </c>
      <c r="B56" t="s">
        <v>812</v>
      </c>
      <c r="C56" s="25">
        <v>0</v>
      </c>
      <c r="D56" s="31">
        <f t="shared" si="4"/>
        <v>0</v>
      </c>
      <c r="E56">
        <f t="shared" si="2"/>
        <v>1</v>
      </c>
      <c r="F56" s="9">
        <f t="shared" si="3"/>
        <v>0.96</v>
      </c>
      <c r="H56">
        <v>1</v>
      </c>
    </row>
    <row r="57" spans="1:8" x14ac:dyDescent="0.25">
      <c r="A57" t="s">
        <v>72</v>
      </c>
      <c r="B57" t="s">
        <v>813</v>
      </c>
      <c r="C57" s="25">
        <v>600</v>
      </c>
      <c r="D57" s="31">
        <f t="shared" si="4"/>
        <v>100</v>
      </c>
      <c r="E57">
        <f t="shared" si="2"/>
        <v>5</v>
      </c>
      <c r="F57" s="9">
        <f t="shared" si="3"/>
        <v>4.8</v>
      </c>
      <c r="H57">
        <v>5</v>
      </c>
    </row>
    <row r="58" spans="1:8" x14ac:dyDescent="0.25">
      <c r="A58" t="s">
        <v>72</v>
      </c>
      <c r="B58" t="s">
        <v>814</v>
      </c>
      <c r="C58" s="25">
        <v>0</v>
      </c>
      <c r="D58" s="31">
        <f t="shared" si="4"/>
        <v>0</v>
      </c>
      <c r="E58">
        <f t="shared" si="2"/>
        <v>1</v>
      </c>
      <c r="F58" s="9">
        <f t="shared" si="3"/>
        <v>0.96</v>
      </c>
      <c r="H58">
        <v>1</v>
      </c>
    </row>
    <row r="59" spans="1:8" x14ac:dyDescent="0.25">
      <c r="A59" t="s">
        <v>72</v>
      </c>
      <c r="B59" t="s">
        <v>815</v>
      </c>
      <c r="C59" s="25">
        <v>0</v>
      </c>
      <c r="D59" s="31">
        <f t="shared" si="4"/>
        <v>0</v>
      </c>
      <c r="E59">
        <f t="shared" si="2"/>
        <v>1</v>
      </c>
      <c r="F59" s="9">
        <f t="shared" si="3"/>
        <v>0.96</v>
      </c>
      <c r="H59">
        <v>1</v>
      </c>
    </row>
    <row r="60" spans="1:8" x14ac:dyDescent="0.25">
      <c r="A60" t="s">
        <v>72</v>
      </c>
      <c r="B60" t="s">
        <v>816</v>
      </c>
      <c r="C60" s="25">
        <v>0</v>
      </c>
      <c r="D60" s="31">
        <f t="shared" si="4"/>
        <v>0</v>
      </c>
      <c r="E60">
        <f t="shared" si="2"/>
        <v>1</v>
      </c>
      <c r="F60" s="9">
        <f t="shared" si="3"/>
        <v>0.96</v>
      </c>
      <c r="H60">
        <v>1</v>
      </c>
    </row>
    <row r="61" spans="1:8" x14ac:dyDescent="0.25">
      <c r="A61" t="s">
        <v>72</v>
      </c>
      <c r="B61" t="s">
        <v>817</v>
      </c>
      <c r="C61" s="25">
        <v>30</v>
      </c>
      <c r="D61" s="31">
        <f t="shared" si="4"/>
        <v>5</v>
      </c>
      <c r="E61">
        <f t="shared" si="2"/>
        <v>2</v>
      </c>
      <c r="F61" s="9">
        <f t="shared" si="3"/>
        <v>1.92</v>
      </c>
      <c r="H61">
        <v>2</v>
      </c>
    </row>
    <row r="62" spans="1:8" x14ac:dyDescent="0.25">
      <c r="A62" t="s">
        <v>72</v>
      </c>
      <c r="B62" t="s">
        <v>818</v>
      </c>
      <c r="D62" s="31">
        <f t="shared" si="4"/>
        <v>0</v>
      </c>
      <c r="E62">
        <f t="shared" si="2"/>
        <v>1</v>
      </c>
      <c r="F62" s="9">
        <f t="shared" si="3"/>
        <v>0.96</v>
      </c>
      <c r="H62">
        <v>1</v>
      </c>
    </row>
    <row r="63" spans="1:8" x14ac:dyDescent="0.25">
      <c r="A63" t="s">
        <v>72</v>
      </c>
      <c r="B63" t="s">
        <v>819</v>
      </c>
      <c r="C63" s="25">
        <v>6</v>
      </c>
      <c r="D63" s="31">
        <f t="shared" si="4"/>
        <v>1</v>
      </c>
      <c r="E63">
        <f t="shared" si="2"/>
        <v>1</v>
      </c>
      <c r="F63" s="9">
        <f t="shared" si="3"/>
        <v>0.96</v>
      </c>
      <c r="H63">
        <v>1</v>
      </c>
    </row>
    <row r="64" spans="1:8" x14ac:dyDescent="0.25">
      <c r="A64" t="s">
        <v>72</v>
      </c>
      <c r="B64" t="s">
        <v>820</v>
      </c>
      <c r="D64" s="31">
        <f t="shared" si="4"/>
        <v>0</v>
      </c>
      <c r="E64">
        <f t="shared" si="2"/>
        <v>1</v>
      </c>
      <c r="F64" s="9">
        <f t="shared" si="3"/>
        <v>0.96</v>
      </c>
      <c r="H64">
        <v>1</v>
      </c>
    </row>
    <row r="65" spans="1:8" x14ac:dyDescent="0.25">
      <c r="A65" t="s">
        <v>72</v>
      </c>
      <c r="B65" t="s">
        <v>821</v>
      </c>
      <c r="C65" s="25">
        <v>0</v>
      </c>
      <c r="D65" s="31">
        <f t="shared" si="4"/>
        <v>0</v>
      </c>
      <c r="E65">
        <f t="shared" si="2"/>
        <v>1</v>
      </c>
      <c r="F65" s="9">
        <f t="shared" si="3"/>
        <v>0.96</v>
      </c>
      <c r="H65">
        <v>1</v>
      </c>
    </row>
    <row r="66" spans="1:8" x14ac:dyDescent="0.25">
      <c r="A66" t="s">
        <v>72</v>
      </c>
      <c r="B66" t="s">
        <v>822</v>
      </c>
      <c r="D66" s="31">
        <f t="shared" si="4"/>
        <v>0</v>
      </c>
      <c r="E66">
        <f t="shared" si="2"/>
        <v>1</v>
      </c>
      <c r="F66" s="9">
        <f t="shared" si="3"/>
        <v>0.96</v>
      </c>
      <c r="H66">
        <v>1</v>
      </c>
    </row>
    <row r="67" spans="1:8" x14ac:dyDescent="0.25">
      <c r="A67" t="s">
        <v>72</v>
      </c>
      <c r="B67" t="s">
        <v>827</v>
      </c>
      <c r="C67" s="25">
        <v>0</v>
      </c>
      <c r="D67" s="31">
        <f t="shared" si="4"/>
        <v>0</v>
      </c>
      <c r="E67">
        <f t="shared" si="2"/>
        <v>1</v>
      </c>
      <c r="F67" s="9">
        <f t="shared" si="3"/>
        <v>0.96</v>
      </c>
      <c r="H67">
        <v>1</v>
      </c>
    </row>
    <row r="68" spans="1:8" x14ac:dyDescent="0.25">
      <c r="A68" t="s">
        <v>72</v>
      </c>
      <c r="B68" t="s">
        <v>823</v>
      </c>
      <c r="D68" s="31">
        <f t="shared" si="4"/>
        <v>0</v>
      </c>
      <c r="E68">
        <f t="shared" si="2"/>
        <v>1</v>
      </c>
      <c r="F68" s="9">
        <f t="shared" ref="F68:F78" si="5">ROUND((E68/5)*(20/100)*24,2)</f>
        <v>0.96</v>
      </c>
      <c r="H68">
        <v>1</v>
      </c>
    </row>
    <row r="69" spans="1:8" x14ac:dyDescent="0.25">
      <c r="A69" t="s">
        <v>72</v>
      </c>
      <c r="B69" t="s">
        <v>824</v>
      </c>
      <c r="C69" s="25">
        <v>0</v>
      </c>
      <c r="D69" s="31">
        <f t="shared" si="4"/>
        <v>0</v>
      </c>
      <c r="E69">
        <f t="shared" ref="E69:E78" si="6">LOOKUP(D69,$J$3:$K$7,$L$3:$L$7)</f>
        <v>1</v>
      </c>
      <c r="F69" s="9">
        <f t="shared" si="5"/>
        <v>0.96</v>
      </c>
      <c r="H69">
        <v>1</v>
      </c>
    </row>
    <row r="70" spans="1:8" x14ac:dyDescent="0.25">
      <c r="A70" t="s">
        <v>72</v>
      </c>
      <c r="B70" t="s">
        <v>825</v>
      </c>
      <c r="D70" s="31">
        <f t="shared" ref="D70:D78" si="7">C70/$C$1*100</f>
        <v>0</v>
      </c>
      <c r="E70">
        <f t="shared" si="6"/>
        <v>1</v>
      </c>
      <c r="F70" s="9">
        <f t="shared" si="5"/>
        <v>0.96</v>
      </c>
      <c r="H70">
        <v>1</v>
      </c>
    </row>
    <row r="71" spans="1:8" x14ac:dyDescent="0.25">
      <c r="A71" t="s">
        <v>72</v>
      </c>
      <c r="B71" t="s">
        <v>826</v>
      </c>
      <c r="D71" s="31">
        <f t="shared" si="7"/>
        <v>0</v>
      </c>
      <c r="E71">
        <f t="shared" si="6"/>
        <v>1</v>
      </c>
      <c r="F71" s="9">
        <f t="shared" si="5"/>
        <v>0.96</v>
      </c>
      <c r="H71">
        <v>1</v>
      </c>
    </row>
    <row r="72" spans="1:8" x14ac:dyDescent="0.25">
      <c r="A72" t="s">
        <v>72</v>
      </c>
      <c r="B72" t="s">
        <v>828</v>
      </c>
      <c r="C72" s="25">
        <v>0</v>
      </c>
      <c r="D72" s="31">
        <f t="shared" si="7"/>
        <v>0</v>
      </c>
      <c r="E72">
        <f t="shared" si="6"/>
        <v>1</v>
      </c>
      <c r="F72" s="9">
        <f t="shared" si="5"/>
        <v>0.96</v>
      </c>
      <c r="H72">
        <v>1</v>
      </c>
    </row>
    <row r="73" spans="1:8" x14ac:dyDescent="0.25">
      <c r="A73" t="s">
        <v>72</v>
      </c>
      <c r="B73" t="s">
        <v>829</v>
      </c>
      <c r="C73" s="25">
        <v>0</v>
      </c>
      <c r="D73" s="31">
        <f t="shared" si="7"/>
        <v>0</v>
      </c>
      <c r="E73">
        <f t="shared" si="6"/>
        <v>1</v>
      </c>
      <c r="F73" s="9">
        <f t="shared" si="5"/>
        <v>0.96</v>
      </c>
      <c r="H73">
        <v>1</v>
      </c>
    </row>
    <row r="74" spans="1:8" x14ac:dyDescent="0.25">
      <c r="A74" t="s">
        <v>72</v>
      </c>
      <c r="B74" t="s">
        <v>830</v>
      </c>
      <c r="D74" s="31">
        <f t="shared" si="7"/>
        <v>0</v>
      </c>
      <c r="E74">
        <f t="shared" si="6"/>
        <v>1</v>
      </c>
      <c r="F74" s="9">
        <f t="shared" si="5"/>
        <v>0.96</v>
      </c>
      <c r="H74">
        <v>1</v>
      </c>
    </row>
    <row r="75" spans="1:8" x14ac:dyDescent="0.25">
      <c r="A75" t="s">
        <v>72</v>
      </c>
      <c r="B75" t="s">
        <v>831</v>
      </c>
      <c r="D75" s="31">
        <f t="shared" si="7"/>
        <v>0</v>
      </c>
      <c r="E75">
        <f t="shared" si="6"/>
        <v>1</v>
      </c>
      <c r="F75" s="9">
        <f t="shared" si="5"/>
        <v>0.96</v>
      </c>
      <c r="H75">
        <v>1</v>
      </c>
    </row>
    <row r="76" spans="1:8" x14ac:dyDescent="0.25">
      <c r="A76" t="s">
        <v>72</v>
      </c>
      <c r="B76" t="s">
        <v>832</v>
      </c>
      <c r="C76" s="25">
        <v>0</v>
      </c>
      <c r="D76" s="31">
        <f t="shared" si="7"/>
        <v>0</v>
      </c>
      <c r="E76">
        <f t="shared" si="6"/>
        <v>1</v>
      </c>
      <c r="F76" s="9">
        <f t="shared" si="5"/>
        <v>0.96</v>
      </c>
      <c r="H76">
        <v>1</v>
      </c>
    </row>
    <row r="77" spans="1:8" x14ac:dyDescent="0.25">
      <c r="A77" t="s">
        <v>72</v>
      </c>
      <c r="B77" t="s">
        <v>833</v>
      </c>
      <c r="D77" s="31">
        <f t="shared" si="7"/>
        <v>0</v>
      </c>
      <c r="E77">
        <f t="shared" si="6"/>
        <v>1</v>
      </c>
      <c r="F77" s="9">
        <f t="shared" si="5"/>
        <v>0.96</v>
      </c>
      <c r="H77">
        <v>1</v>
      </c>
    </row>
    <row r="78" spans="1:8" x14ac:dyDescent="0.25">
      <c r="A78" t="s">
        <v>72</v>
      </c>
      <c r="B78" t="s">
        <v>834</v>
      </c>
      <c r="D78" s="31">
        <f t="shared" si="7"/>
        <v>0</v>
      </c>
      <c r="E78">
        <f t="shared" si="6"/>
        <v>1</v>
      </c>
      <c r="F78" s="9">
        <f t="shared" si="5"/>
        <v>0.96</v>
      </c>
      <c r="H78">
        <v>1</v>
      </c>
    </row>
  </sheetData>
  <autoFilter ref="A2:H78" xr:uid="{FD484572-352B-4F5B-87B6-59770C5F9AB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20322-D293-43C9-91A2-DA72C1BFA485}">
  <dimension ref="A1:V38"/>
  <sheetViews>
    <sheetView workbookViewId="0">
      <pane xSplit="2" ySplit="2" topLeftCell="C3" activePane="bottomRight" state="frozen"/>
      <selection activeCell="R7" sqref="R7"/>
      <selection pane="topRight" activeCell="R7" sqref="R7"/>
      <selection pane="bottomLeft" activeCell="R7" sqref="R7"/>
      <selection pane="bottomRight" activeCell="C1" sqref="C1:F1"/>
    </sheetView>
  </sheetViews>
  <sheetFormatPr defaultRowHeight="15" x14ac:dyDescent="0.25"/>
  <cols>
    <col min="1" max="1" width="8.85546875" bestFit="1" customWidth="1"/>
    <col min="2" max="2" width="16.85546875" bestFit="1" customWidth="1"/>
    <col min="3" max="3" width="23.85546875" bestFit="1" customWidth="1"/>
    <col min="4" max="4" width="26.28515625" bestFit="1" customWidth="1"/>
    <col min="5" max="5" width="24" bestFit="1" customWidth="1"/>
    <col min="6" max="6" width="24.85546875" bestFit="1" customWidth="1"/>
    <col min="7" max="7" width="20.42578125" bestFit="1" customWidth="1"/>
    <col min="8" max="8" width="25.28515625" bestFit="1" customWidth="1"/>
    <col min="9" max="9" width="10.85546875" bestFit="1" customWidth="1"/>
    <col min="10" max="10" width="12.7109375" bestFit="1" customWidth="1"/>
    <col min="11" max="11" width="19.140625" bestFit="1" customWidth="1"/>
    <col min="12" max="12" width="19.5703125" bestFit="1" customWidth="1"/>
    <col min="13" max="13" width="26" bestFit="1" customWidth="1"/>
    <col min="14" max="14" width="16.28515625" bestFit="1" customWidth="1"/>
    <col min="15" max="15" width="22.42578125" bestFit="1" customWidth="1"/>
    <col min="16" max="16" width="0" hidden="1" customWidth="1"/>
    <col min="17" max="17" width="10.85546875" bestFit="1" customWidth="1"/>
    <col min="18" max="18" width="11.28515625" customWidth="1"/>
    <col min="20" max="20" width="4.28515625" bestFit="1" customWidth="1"/>
    <col min="21" max="21" width="4.5703125" bestFit="1" customWidth="1"/>
    <col min="22" max="22" width="5.42578125" bestFit="1" customWidth="1"/>
  </cols>
  <sheetData>
    <row r="1" spans="1:22" x14ac:dyDescent="0.25">
      <c r="C1" s="64" t="s">
        <v>80</v>
      </c>
      <c r="D1" s="64"/>
      <c r="E1" s="64"/>
      <c r="F1" s="64"/>
      <c r="G1" s="7" t="s">
        <v>81</v>
      </c>
      <c r="H1" s="64" t="s">
        <v>84</v>
      </c>
      <c r="I1" s="64"/>
      <c r="J1" s="64" t="s">
        <v>85</v>
      </c>
      <c r="K1" s="64"/>
      <c r="L1" s="64" t="s">
        <v>89</v>
      </c>
      <c r="M1" s="64"/>
      <c r="N1" s="4" t="s">
        <v>21</v>
      </c>
      <c r="O1" s="4"/>
      <c r="T1" s="17"/>
      <c r="U1" s="17"/>
      <c r="V1" s="17"/>
    </row>
    <row r="2" spans="1:22" x14ac:dyDescent="0.25">
      <c r="A2" s="1" t="s">
        <v>0</v>
      </c>
      <c r="B2" s="1" t="s">
        <v>1</v>
      </c>
      <c r="C2" s="1" t="s">
        <v>76</v>
      </c>
      <c r="D2" s="1" t="s">
        <v>77</v>
      </c>
      <c r="E2" s="1" t="s">
        <v>78</v>
      </c>
      <c r="F2" s="1" t="s">
        <v>79</v>
      </c>
      <c r="G2" s="3" t="s">
        <v>74</v>
      </c>
      <c r="H2" s="1" t="s">
        <v>36</v>
      </c>
      <c r="I2" s="1" t="s">
        <v>38</v>
      </c>
      <c r="J2" s="1" t="s">
        <v>82</v>
      </c>
      <c r="K2" s="1" t="s">
        <v>83</v>
      </c>
      <c r="L2" s="1" t="s">
        <v>87</v>
      </c>
      <c r="M2" s="1" t="s">
        <v>88</v>
      </c>
      <c r="N2" s="1" t="s">
        <v>208</v>
      </c>
      <c r="O2" s="17" t="s">
        <v>627</v>
      </c>
      <c r="P2" s="1"/>
      <c r="Q2" s="1" t="s">
        <v>206</v>
      </c>
      <c r="R2" s="1"/>
      <c r="T2" s="28" t="s">
        <v>43</v>
      </c>
      <c r="U2" s="28" t="s">
        <v>44</v>
      </c>
      <c r="V2" s="28" t="s">
        <v>45</v>
      </c>
    </row>
    <row r="3" spans="1:22" x14ac:dyDescent="0.25">
      <c r="A3" t="s">
        <v>8</v>
      </c>
      <c r="B3" t="s">
        <v>660</v>
      </c>
      <c r="C3" s="14">
        <v>5786742</v>
      </c>
      <c r="D3" s="38"/>
      <c r="E3" s="38"/>
      <c r="F3" s="14">
        <v>15029000</v>
      </c>
      <c r="G3" s="38">
        <f>C3+(D3*E3)+F3</f>
        <v>20815742</v>
      </c>
      <c r="H3" s="14">
        <v>5504534</v>
      </c>
      <c r="I3" s="14">
        <v>6835013</v>
      </c>
      <c r="J3" s="38">
        <f>G3/(H3/1000)</f>
        <v>3781.5629806265165</v>
      </c>
      <c r="K3" s="38">
        <f>G3/(I3/1000)</f>
        <v>3045.4575580178121</v>
      </c>
      <c r="L3" s="9">
        <f t="shared" ref="L3:L33" si="0">J3/$J$34*100</f>
        <v>3.71599828216852</v>
      </c>
      <c r="M3" s="9">
        <f t="shared" ref="M3:M33" si="1">K3/$K$34*100</f>
        <v>2.9926554474934006</v>
      </c>
      <c r="N3" s="18">
        <f>LOOKUP(M3,$T$3:$U$12,$V$3:$V$12)</f>
        <v>2</v>
      </c>
      <c r="O3" s="9">
        <f>ROUND((N3/10)*(70/100)*15,2)</f>
        <v>2.1</v>
      </c>
      <c r="Q3">
        <v>2</v>
      </c>
      <c r="T3" s="36">
        <v>0</v>
      </c>
      <c r="U3" s="36">
        <v>1</v>
      </c>
      <c r="V3" s="37">
        <v>1</v>
      </c>
    </row>
    <row r="4" spans="1:22" x14ac:dyDescent="0.25">
      <c r="A4" t="s">
        <v>8</v>
      </c>
      <c r="B4" t="s">
        <v>661</v>
      </c>
      <c r="C4" s="14">
        <v>563467652</v>
      </c>
      <c r="D4" s="38">
        <v>325996500</v>
      </c>
      <c r="E4" s="38">
        <v>161.125</v>
      </c>
      <c r="F4" s="14">
        <v>2415487937</v>
      </c>
      <c r="G4" s="38">
        <f t="shared" ref="G4:G33" si="2">C4+(D4*E4)+F4</f>
        <v>55505141651.5</v>
      </c>
      <c r="H4" s="14">
        <v>545427941</v>
      </c>
      <c r="I4" s="14">
        <v>545427941</v>
      </c>
      <c r="J4" s="38">
        <f t="shared" ref="J4:J33" si="3">G4/(H4/1000)</f>
        <v>101764.38990224009</v>
      </c>
      <c r="K4" s="38">
        <f t="shared" ref="K4:K33" si="4">G4/(I4/1000)</f>
        <v>101764.38990224009</v>
      </c>
      <c r="L4" s="9">
        <f t="shared" si="0"/>
        <v>100</v>
      </c>
      <c r="M4" s="9">
        <f t="shared" si="1"/>
        <v>100</v>
      </c>
      <c r="N4" s="18">
        <f t="shared" ref="N4:N33" si="5">LOOKUP(M4,$T$3:$U$12,$V$3:$V$12)</f>
        <v>10</v>
      </c>
      <c r="O4" s="9">
        <f t="shared" ref="O4:O33" si="6">ROUND((N4/10)*(70/100)*15,2)</f>
        <v>10.5</v>
      </c>
      <c r="Q4">
        <v>10</v>
      </c>
      <c r="T4" s="36">
        <v>1</v>
      </c>
      <c r="U4" s="36">
        <v>3</v>
      </c>
      <c r="V4" s="37">
        <v>2</v>
      </c>
    </row>
    <row r="5" spans="1:22" x14ac:dyDescent="0.25">
      <c r="A5" t="s">
        <v>8</v>
      </c>
      <c r="B5" t="s">
        <v>662</v>
      </c>
      <c r="C5" s="14">
        <v>263373</v>
      </c>
      <c r="D5" s="38">
        <v>12000000</v>
      </c>
      <c r="E5" s="38"/>
      <c r="F5" s="14">
        <v>2356000</v>
      </c>
      <c r="G5" s="38">
        <f t="shared" si="2"/>
        <v>2619373</v>
      </c>
      <c r="H5" s="14">
        <v>2933146</v>
      </c>
      <c r="I5" s="14">
        <v>2933146</v>
      </c>
      <c r="J5" s="38">
        <f t="shared" si="3"/>
        <v>893.02510001206895</v>
      </c>
      <c r="K5" s="38">
        <f t="shared" si="4"/>
        <v>893.02510001206895</v>
      </c>
      <c r="L5" s="9">
        <f t="shared" si="0"/>
        <v>0.87754184039225624</v>
      </c>
      <c r="M5" s="9">
        <f t="shared" si="1"/>
        <v>0.87754184039225624</v>
      </c>
      <c r="N5" s="18">
        <f t="shared" si="5"/>
        <v>1</v>
      </c>
      <c r="O5" s="9">
        <f t="shared" si="6"/>
        <v>1.05</v>
      </c>
      <c r="Q5">
        <v>1</v>
      </c>
      <c r="T5" s="36">
        <v>4</v>
      </c>
      <c r="U5" s="36">
        <v>6</v>
      </c>
      <c r="V5" s="37">
        <v>3</v>
      </c>
    </row>
    <row r="6" spans="1:22" x14ac:dyDescent="0.25">
      <c r="A6" t="s">
        <v>8</v>
      </c>
      <c r="B6" t="s">
        <v>663</v>
      </c>
      <c r="C6" s="14">
        <v>3356342</v>
      </c>
      <c r="D6" s="38">
        <v>0</v>
      </c>
      <c r="E6" s="38">
        <v>0</v>
      </c>
      <c r="F6" s="14">
        <v>1448365</v>
      </c>
      <c r="G6" s="38">
        <f t="shared" si="2"/>
        <v>4804707</v>
      </c>
      <c r="H6" s="14">
        <v>9934647</v>
      </c>
      <c r="I6" s="14">
        <v>10535477</v>
      </c>
      <c r="J6" s="38">
        <f t="shared" si="3"/>
        <v>483.63137613243828</v>
      </c>
      <c r="K6" s="38">
        <f t="shared" si="4"/>
        <v>456.05025762003936</v>
      </c>
      <c r="L6" s="9">
        <f t="shared" si="0"/>
        <v>0.47524618051269063</v>
      </c>
      <c r="M6" s="9">
        <f t="shared" si="1"/>
        <v>0.44814326313766911</v>
      </c>
      <c r="N6" s="18">
        <f t="shared" si="5"/>
        <v>1</v>
      </c>
      <c r="O6" s="9">
        <f t="shared" si="6"/>
        <v>1.05</v>
      </c>
      <c r="Q6">
        <v>1</v>
      </c>
      <c r="T6" s="36">
        <v>7</v>
      </c>
      <c r="U6" s="36">
        <v>10</v>
      </c>
      <c r="V6" s="37">
        <v>4</v>
      </c>
    </row>
    <row r="7" spans="1:22" x14ac:dyDescent="0.25">
      <c r="A7" t="s">
        <v>8</v>
      </c>
      <c r="B7" t="s">
        <v>664</v>
      </c>
      <c r="C7" s="14">
        <v>86259998</v>
      </c>
      <c r="D7" s="38">
        <v>8687500</v>
      </c>
      <c r="E7" s="38">
        <v>35.5625</v>
      </c>
      <c r="F7" s="14">
        <v>298094145</v>
      </c>
      <c r="G7" s="38">
        <f t="shared" si="2"/>
        <v>693303361.75</v>
      </c>
      <c r="H7" s="14">
        <v>9934313</v>
      </c>
      <c r="I7" s="14">
        <v>9934313</v>
      </c>
      <c r="J7" s="38">
        <f t="shared" si="3"/>
        <v>69788.757586961467</v>
      </c>
      <c r="K7" s="38">
        <f t="shared" si="4"/>
        <v>69788.757586961467</v>
      </c>
      <c r="L7" s="9">
        <f t="shared" si="0"/>
        <v>68.578760855348321</v>
      </c>
      <c r="M7" s="9">
        <f t="shared" si="1"/>
        <v>68.578760855348321</v>
      </c>
      <c r="N7" s="18">
        <f t="shared" si="5"/>
        <v>9</v>
      </c>
      <c r="O7" s="9">
        <f t="shared" si="6"/>
        <v>9.4499999999999993</v>
      </c>
      <c r="Q7">
        <v>9</v>
      </c>
      <c r="T7" s="36">
        <v>11</v>
      </c>
      <c r="U7" s="36">
        <v>20</v>
      </c>
      <c r="V7" s="37">
        <v>5</v>
      </c>
    </row>
    <row r="8" spans="1:22" x14ac:dyDescent="0.25">
      <c r="A8" t="s">
        <v>8</v>
      </c>
      <c r="B8" t="s">
        <v>665</v>
      </c>
      <c r="C8" s="14">
        <v>667286</v>
      </c>
      <c r="D8" s="38">
        <v>100</v>
      </c>
      <c r="E8" s="38">
        <v>0</v>
      </c>
      <c r="F8" s="14">
        <v>6075000</v>
      </c>
      <c r="G8" s="38">
        <f t="shared" si="2"/>
        <v>6742286</v>
      </c>
      <c r="H8" s="14">
        <v>22437034</v>
      </c>
      <c r="I8" s="14">
        <v>23054314</v>
      </c>
      <c r="J8" s="38">
        <f t="shared" si="3"/>
        <v>300.49809613873208</v>
      </c>
      <c r="K8" s="38">
        <f t="shared" si="4"/>
        <v>292.45224993465433</v>
      </c>
      <c r="L8" s="9">
        <f t="shared" si="0"/>
        <v>0.29528806336617891</v>
      </c>
      <c r="M8" s="9">
        <f t="shared" si="1"/>
        <v>0.28738171595741735</v>
      </c>
      <c r="N8" s="18">
        <f t="shared" si="5"/>
        <v>1</v>
      </c>
      <c r="O8" s="9">
        <f t="shared" si="6"/>
        <v>1.05</v>
      </c>
      <c r="Q8">
        <v>1</v>
      </c>
      <c r="T8" s="36">
        <v>21</v>
      </c>
      <c r="U8" s="36">
        <v>30</v>
      </c>
      <c r="V8" s="37">
        <v>6</v>
      </c>
    </row>
    <row r="9" spans="1:22" x14ac:dyDescent="0.25">
      <c r="A9" t="s">
        <v>8</v>
      </c>
      <c r="B9" t="s">
        <v>666</v>
      </c>
      <c r="C9" s="14">
        <v>494720484</v>
      </c>
      <c r="D9" s="38">
        <v>267680967.6875</v>
      </c>
      <c r="E9" s="38">
        <v>6.1875</v>
      </c>
      <c r="F9" s="14">
        <v>1613257000</v>
      </c>
      <c r="G9" s="38">
        <f t="shared" si="2"/>
        <v>3764253471.5664063</v>
      </c>
      <c r="H9" s="14">
        <v>549312317</v>
      </c>
      <c r="I9" s="14">
        <v>533527042</v>
      </c>
      <c r="J9" s="38">
        <f t="shared" si="3"/>
        <v>6852.6653327644317</v>
      </c>
      <c r="K9" s="38">
        <f t="shared" si="4"/>
        <v>7055.4127068340913</v>
      </c>
      <c r="L9" s="9">
        <f t="shared" si="0"/>
        <v>6.7338538946162219</v>
      </c>
      <c r="M9" s="9">
        <f t="shared" si="1"/>
        <v>6.9330860368856637</v>
      </c>
      <c r="N9" s="18">
        <f t="shared" si="5"/>
        <v>3</v>
      </c>
      <c r="O9" s="9">
        <f t="shared" si="6"/>
        <v>3.15</v>
      </c>
      <c r="Q9">
        <v>3</v>
      </c>
      <c r="T9" s="36">
        <v>31</v>
      </c>
      <c r="U9" s="36">
        <v>40</v>
      </c>
      <c r="V9" s="37">
        <v>7</v>
      </c>
    </row>
    <row r="10" spans="1:22" x14ac:dyDescent="0.25">
      <c r="A10" t="s">
        <v>8</v>
      </c>
      <c r="B10" t="s">
        <v>667</v>
      </c>
      <c r="C10" s="14">
        <v>0</v>
      </c>
      <c r="D10" s="38">
        <v>100</v>
      </c>
      <c r="E10" s="38">
        <v>225</v>
      </c>
      <c r="F10" s="14">
        <v>4716228</v>
      </c>
      <c r="G10" s="38">
        <f t="shared" si="2"/>
        <v>4738728</v>
      </c>
      <c r="H10" s="14">
        <v>4558491</v>
      </c>
      <c r="I10" s="14">
        <v>4209848</v>
      </c>
      <c r="J10" s="38">
        <f t="shared" si="3"/>
        <v>1039.5387420968914</v>
      </c>
      <c r="K10" s="38">
        <f t="shared" si="4"/>
        <v>1125.6292388703821</v>
      </c>
      <c r="L10" s="9">
        <f t="shared" si="0"/>
        <v>1.0215152305197563</v>
      </c>
      <c r="M10" s="9">
        <f t="shared" si="1"/>
        <v>1.1061130911822075</v>
      </c>
      <c r="N10" s="18">
        <f t="shared" si="5"/>
        <v>2</v>
      </c>
      <c r="O10" s="9">
        <f t="shared" si="6"/>
        <v>2.1</v>
      </c>
      <c r="Q10">
        <v>2</v>
      </c>
      <c r="T10" s="36">
        <v>41</v>
      </c>
      <c r="U10" s="36">
        <v>60</v>
      </c>
      <c r="V10" s="37">
        <v>8</v>
      </c>
    </row>
    <row r="11" spans="1:22" x14ac:dyDescent="0.25">
      <c r="A11" t="s">
        <v>8</v>
      </c>
      <c r="B11" t="s">
        <v>668</v>
      </c>
      <c r="C11" s="14">
        <v>23923086</v>
      </c>
      <c r="D11" s="38">
        <v>437.5</v>
      </c>
      <c r="E11" s="38">
        <v>51257.3125</v>
      </c>
      <c r="F11" s="14">
        <v>8000000</v>
      </c>
      <c r="G11" s="38">
        <f t="shared" si="2"/>
        <v>54348160.21875</v>
      </c>
      <c r="H11" s="14">
        <v>34603411</v>
      </c>
      <c r="I11" s="14">
        <v>34603411</v>
      </c>
      <c r="J11" s="38">
        <f t="shared" si="3"/>
        <v>1570.6012398243051</v>
      </c>
      <c r="K11" s="38">
        <f t="shared" si="4"/>
        <v>1570.6012398243051</v>
      </c>
      <c r="L11" s="9">
        <f t="shared" si="0"/>
        <v>1.5433701723491906</v>
      </c>
      <c r="M11" s="9">
        <f t="shared" si="1"/>
        <v>1.5433701723491906</v>
      </c>
      <c r="N11" s="18">
        <f t="shared" si="5"/>
        <v>2</v>
      </c>
      <c r="O11" s="9">
        <f t="shared" si="6"/>
        <v>2.1</v>
      </c>
      <c r="Q11">
        <v>2</v>
      </c>
      <c r="T11" s="36">
        <v>61</v>
      </c>
      <c r="U11" s="36">
        <v>80</v>
      </c>
      <c r="V11" s="37">
        <v>9</v>
      </c>
    </row>
    <row r="12" spans="1:22" x14ac:dyDescent="0.25">
      <c r="A12" t="s">
        <v>8</v>
      </c>
      <c r="B12" t="s">
        <v>669</v>
      </c>
      <c r="C12" s="14">
        <v>203974018</v>
      </c>
      <c r="D12" s="38">
        <v>1000</v>
      </c>
      <c r="E12" s="38">
        <v>79227.5625</v>
      </c>
      <c r="F12" s="14">
        <v>1672869267</v>
      </c>
      <c r="G12" s="38">
        <f t="shared" si="2"/>
        <v>1956070847.5</v>
      </c>
      <c r="H12" s="14">
        <v>43739880</v>
      </c>
      <c r="I12" s="14">
        <v>57851664</v>
      </c>
      <c r="J12" s="38">
        <f t="shared" si="3"/>
        <v>44720.535298679381</v>
      </c>
      <c r="K12" s="38">
        <f t="shared" si="4"/>
        <v>33811.833787529431</v>
      </c>
      <c r="L12" s="9">
        <f t="shared" si="0"/>
        <v>43.945171136622683</v>
      </c>
      <c r="M12" s="9">
        <f t="shared" si="1"/>
        <v>33.225604575442105</v>
      </c>
      <c r="N12" s="18">
        <f t="shared" si="5"/>
        <v>7</v>
      </c>
      <c r="O12" s="9">
        <f t="shared" si="6"/>
        <v>7.35</v>
      </c>
      <c r="Q12">
        <v>7</v>
      </c>
      <c r="T12" s="36">
        <v>81</v>
      </c>
      <c r="U12" s="36">
        <v>100</v>
      </c>
      <c r="V12" s="37">
        <v>10</v>
      </c>
    </row>
    <row r="13" spans="1:22" x14ac:dyDescent="0.25">
      <c r="A13" t="s">
        <v>8</v>
      </c>
      <c r="B13" t="s">
        <v>670</v>
      </c>
      <c r="C13" s="14">
        <v>471407</v>
      </c>
      <c r="D13" s="38">
        <v>100</v>
      </c>
      <c r="E13" s="38"/>
      <c r="F13" s="14">
        <v>0</v>
      </c>
      <c r="G13" s="38">
        <f t="shared" si="2"/>
        <v>471407</v>
      </c>
      <c r="H13" s="14">
        <v>6890546</v>
      </c>
      <c r="I13" s="14">
        <v>6890506</v>
      </c>
      <c r="J13" s="38">
        <f t="shared" si="3"/>
        <v>68.413591607979981</v>
      </c>
      <c r="K13" s="38">
        <f t="shared" si="4"/>
        <v>68.413988754962261</v>
      </c>
      <c r="L13" s="9">
        <f t="shared" si="0"/>
        <v>6.7227437489382549E-2</v>
      </c>
      <c r="M13" s="9">
        <f t="shared" si="1"/>
        <v>6.7227827750634697E-2</v>
      </c>
      <c r="N13" s="18">
        <f t="shared" si="5"/>
        <v>1</v>
      </c>
      <c r="O13" s="9">
        <f t="shared" si="6"/>
        <v>1.05</v>
      </c>
      <c r="Q13">
        <v>1</v>
      </c>
    </row>
    <row r="14" spans="1:22" x14ac:dyDescent="0.25">
      <c r="A14" t="s">
        <v>8</v>
      </c>
      <c r="B14" t="s">
        <v>671</v>
      </c>
      <c r="C14" s="14">
        <v>1646994</v>
      </c>
      <c r="D14" s="38">
        <v>3100</v>
      </c>
      <c r="E14" s="38"/>
      <c r="F14" s="14">
        <v>0</v>
      </c>
      <c r="G14" s="38">
        <f t="shared" si="2"/>
        <v>1646994</v>
      </c>
      <c r="H14" s="14">
        <v>10278015</v>
      </c>
      <c r="I14" s="14">
        <v>11053994</v>
      </c>
      <c r="J14" s="38">
        <f t="shared" si="3"/>
        <v>160.24436625165464</v>
      </c>
      <c r="K14" s="38">
        <f t="shared" si="4"/>
        <v>148.99537669370906</v>
      </c>
      <c r="L14" s="9">
        <f t="shared" si="0"/>
        <v>0.15746605114578227</v>
      </c>
      <c r="M14" s="9">
        <f t="shared" si="1"/>
        <v>0.14641209644831696</v>
      </c>
      <c r="N14" s="18">
        <f t="shared" si="5"/>
        <v>1</v>
      </c>
      <c r="O14" s="9">
        <f t="shared" si="6"/>
        <v>1.05</v>
      </c>
      <c r="Q14">
        <v>1</v>
      </c>
    </row>
    <row r="15" spans="1:22" x14ac:dyDescent="0.25">
      <c r="A15" t="s">
        <v>8</v>
      </c>
      <c r="B15" t="s">
        <v>672</v>
      </c>
      <c r="C15" s="14">
        <v>6848877</v>
      </c>
      <c r="D15" s="38">
        <v>0</v>
      </c>
      <c r="E15" s="38">
        <v>0</v>
      </c>
      <c r="F15" s="14">
        <v>9028920</v>
      </c>
      <c r="G15" s="38">
        <f t="shared" si="2"/>
        <v>15877797</v>
      </c>
      <c r="H15" s="14">
        <v>4258400</v>
      </c>
      <c r="I15" s="14">
        <v>4258400</v>
      </c>
      <c r="J15" s="38">
        <f t="shared" si="3"/>
        <v>3728.5828010520386</v>
      </c>
      <c r="K15" s="38">
        <f t="shared" si="4"/>
        <v>3728.5828010520386</v>
      </c>
      <c r="L15" s="9">
        <f t="shared" si="0"/>
        <v>3.663936672380093</v>
      </c>
      <c r="M15" s="9">
        <f t="shared" si="1"/>
        <v>3.663936672380093</v>
      </c>
      <c r="N15" s="18">
        <f t="shared" si="5"/>
        <v>2</v>
      </c>
      <c r="O15" s="9">
        <f t="shared" si="6"/>
        <v>2.1</v>
      </c>
      <c r="Q15">
        <v>2</v>
      </c>
    </row>
    <row r="16" spans="1:22" x14ac:dyDescent="0.25">
      <c r="A16" t="s">
        <v>8</v>
      </c>
      <c r="B16" t="s">
        <v>673</v>
      </c>
      <c r="C16" s="14">
        <v>0</v>
      </c>
      <c r="D16" s="38"/>
      <c r="E16" s="38"/>
      <c r="F16" s="14">
        <v>0</v>
      </c>
      <c r="G16" s="38">
        <f t="shared" si="2"/>
        <v>0</v>
      </c>
      <c r="H16" s="14">
        <v>2166411</v>
      </c>
      <c r="I16" s="14">
        <v>2075953</v>
      </c>
      <c r="J16" s="38">
        <f t="shared" si="3"/>
        <v>0</v>
      </c>
      <c r="K16" s="38">
        <f t="shared" si="4"/>
        <v>0</v>
      </c>
      <c r="L16" s="9">
        <f t="shared" si="0"/>
        <v>0</v>
      </c>
      <c r="M16" s="9">
        <f t="shared" si="1"/>
        <v>0</v>
      </c>
      <c r="N16" s="18">
        <f t="shared" si="5"/>
        <v>1</v>
      </c>
      <c r="O16" s="9">
        <f t="shared" si="6"/>
        <v>1.05</v>
      </c>
      <c r="Q16">
        <v>1</v>
      </c>
    </row>
    <row r="17" spans="1:17" x14ac:dyDescent="0.25">
      <c r="A17" t="s">
        <v>8</v>
      </c>
      <c r="B17" t="s">
        <v>674</v>
      </c>
      <c r="C17" s="14">
        <v>87728</v>
      </c>
      <c r="D17" s="38">
        <v>4000</v>
      </c>
      <c r="E17" s="38"/>
      <c r="F17" s="14">
        <v>114560</v>
      </c>
      <c r="G17" s="38">
        <f t="shared" si="2"/>
        <v>202288</v>
      </c>
      <c r="H17" s="14">
        <v>477842</v>
      </c>
      <c r="I17" s="14">
        <v>477842</v>
      </c>
      <c r="J17" s="38">
        <f t="shared" si="3"/>
        <v>423.336584059166</v>
      </c>
      <c r="K17" s="38">
        <f t="shared" si="4"/>
        <v>423.336584059166</v>
      </c>
      <c r="L17" s="9">
        <f t="shared" si="0"/>
        <v>0.41599677889863446</v>
      </c>
      <c r="M17" s="9">
        <f t="shared" si="1"/>
        <v>0.41599677889863446</v>
      </c>
      <c r="N17" s="18">
        <f t="shared" si="5"/>
        <v>1</v>
      </c>
      <c r="O17" s="9">
        <f t="shared" si="6"/>
        <v>1.05</v>
      </c>
      <c r="Q17">
        <v>1</v>
      </c>
    </row>
    <row r="18" spans="1:17" x14ac:dyDescent="0.25">
      <c r="A18" t="s">
        <v>8</v>
      </c>
      <c r="B18" t="s">
        <v>675</v>
      </c>
      <c r="C18" s="14"/>
      <c r="D18" s="38"/>
      <c r="E18" s="38"/>
      <c r="F18" s="14"/>
      <c r="G18" s="38">
        <f t="shared" si="2"/>
        <v>0</v>
      </c>
      <c r="H18" s="14">
        <v>1997741.5</v>
      </c>
      <c r="I18" s="14">
        <v>1988705</v>
      </c>
      <c r="J18" s="38">
        <f t="shared" si="3"/>
        <v>0</v>
      </c>
      <c r="K18" s="38">
        <f t="shared" si="4"/>
        <v>0</v>
      </c>
      <c r="L18" s="9">
        <f t="shared" si="0"/>
        <v>0</v>
      </c>
      <c r="M18" s="9">
        <f t="shared" si="1"/>
        <v>0</v>
      </c>
      <c r="N18" s="18">
        <f t="shared" si="5"/>
        <v>1</v>
      </c>
      <c r="O18" s="9">
        <f t="shared" si="6"/>
        <v>1.05</v>
      </c>
      <c r="Q18">
        <v>1</v>
      </c>
    </row>
    <row r="19" spans="1:17" x14ac:dyDescent="0.25">
      <c r="A19" t="s">
        <v>8</v>
      </c>
      <c r="B19" t="s">
        <v>676</v>
      </c>
      <c r="C19" s="14">
        <v>46453663</v>
      </c>
      <c r="D19" s="38">
        <v>1198.5625</v>
      </c>
      <c r="E19" s="38">
        <v>12897.8666666667</v>
      </c>
      <c r="F19" s="14">
        <v>167319475</v>
      </c>
      <c r="G19" s="38">
        <f t="shared" si="2"/>
        <v>229232037.31666672</v>
      </c>
      <c r="H19" s="14">
        <v>41264521</v>
      </c>
      <c r="I19" s="14">
        <v>86345351</v>
      </c>
      <c r="J19" s="38">
        <f t="shared" si="3"/>
        <v>5555.1847388866263</v>
      </c>
      <c r="K19" s="38">
        <f t="shared" si="4"/>
        <v>2654.8277893579557</v>
      </c>
      <c r="L19" s="9">
        <f t="shared" si="0"/>
        <v>5.4588690053792011</v>
      </c>
      <c r="M19" s="9">
        <f t="shared" si="1"/>
        <v>2.6087984135789686</v>
      </c>
      <c r="N19" s="18">
        <f t="shared" si="5"/>
        <v>2</v>
      </c>
      <c r="O19" s="9">
        <f t="shared" si="6"/>
        <v>2.1</v>
      </c>
      <c r="Q19">
        <v>2</v>
      </c>
    </row>
    <row r="20" spans="1:17" x14ac:dyDescent="0.25">
      <c r="A20" t="s">
        <v>8</v>
      </c>
      <c r="B20" t="s">
        <v>677</v>
      </c>
      <c r="C20" s="14">
        <v>10887300</v>
      </c>
      <c r="D20" s="38">
        <v>120</v>
      </c>
      <c r="E20" s="38"/>
      <c r="F20" s="14">
        <v>12750000</v>
      </c>
      <c r="G20" s="38">
        <f t="shared" si="2"/>
        <v>23637300</v>
      </c>
      <c r="H20" s="14">
        <v>20382721</v>
      </c>
      <c r="I20" s="14">
        <v>20382721</v>
      </c>
      <c r="J20" s="38">
        <f t="shared" si="3"/>
        <v>1159.6734312361925</v>
      </c>
      <c r="K20" s="38">
        <f t="shared" si="4"/>
        <v>1159.6734312361925</v>
      </c>
      <c r="L20" s="9">
        <f t="shared" si="0"/>
        <v>1.1395670257053889</v>
      </c>
      <c r="M20" s="9">
        <f t="shared" si="1"/>
        <v>1.1395670257053889</v>
      </c>
      <c r="N20" s="18">
        <f t="shared" si="5"/>
        <v>2</v>
      </c>
      <c r="O20" s="9">
        <f t="shared" si="6"/>
        <v>2.1</v>
      </c>
      <c r="Q20">
        <v>2</v>
      </c>
    </row>
    <row r="21" spans="1:17" x14ac:dyDescent="0.25">
      <c r="A21" t="s">
        <v>8</v>
      </c>
      <c r="B21" t="s">
        <v>678</v>
      </c>
      <c r="C21" s="14">
        <v>6454957</v>
      </c>
      <c r="D21" s="38">
        <v>1000</v>
      </c>
      <c r="E21" s="38"/>
      <c r="F21" s="14">
        <v>5100000</v>
      </c>
      <c r="G21" s="38">
        <f t="shared" si="2"/>
        <v>11554957</v>
      </c>
      <c r="H21" s="14">
        <v>8586610</v>
      </c>
      <c r="I21" s="14">
        <v>8481874</v>
      </c>
      <c r="J21" s="38">
        <f t="shared" si="3"/>
        <v>1345.6948667751301</v>
      </c>
      <c r="K21" s="38">
        <f t="shared" si="4"/>
        <v>1362.3117957187292</v>
      </c>
      <c r="L21" s="9">
        <f t="shared" si="0"/>
        <v>1.3223632235872207</v>
      </c>
      <c r="M21" s="9">
        <f t="shared" si="1"/>
        <v>1.3386920483947609</v>
      </c>
      <c r="N21" s="18">
        <f t="shared" si="5"/>
        <v>2</v>
      </c>
      <c r="O21" s="9">
        <f t="shared" si="6"/>
        <v>2.1</v>
      </c>
      <c r="Q21">
        <v>2</v>
      </c>
    </row>
    <row r="22" spans="1:17" x14ac:dyDescent="0.25">
      <c r="A22" t="s">
        <v>8</v>
      </c>
      <c r="B22" t="s">
        <v>679</v>
      </c>
      <c r="C22" s="14">
        <v>1198142</v>
      </c>
      <c r="D22" s="38"/>
      <c r="E22" s="38"/>
      <c r="F22" s="14"/>
      <c r="G22" s="38">
        <f>C22+(D22*E22)+F22</f>
        <v>1198142</v>
      </c>
      <c r="H22" s="14">
        <v>1890964</v>
      </c>
      <c r="I22" s="14">
        <v>2732916</v>
      </c>
      <c r="J22" s="38">
        <f t="shared" si="3"/>
        <v>633.61438927446534</v>
      </c>
      <c r="K22" s="38">
        <f t="shared" si="4"/>
        <v>438.41157210832677</v>
      </c>
      <c r="L22" s="9">
        <f t="shared" si="0"/>
        <v>0.62262878977916214</v>
      </c>
      <c r="M22" s="9">
        <f t="shared" si="1"/>
        <v>0.43081039696645029</v>
      </c>
      <c r="N22" s="18">
        <f t="shared" si="5"/>
        <v>1</v>
      </c>
      <c r="O22" s="9">
        <f t="shared" si="6"/>
        <v>1.05</v>
      </c>
      <c r="Q22">
        <v>1</v>
      </c>
    </row>
    <row r="23" spans="1:17" x14ac:dyDescent="0.25">
      <c r="A23" t="s">
        <v>8</v>
      </c>
      <c r="B23" t="s">
        <v>680</v>
      </c>
      <c r="C23" s="14">
        <v>31240268</v>
      </c>
      <c r="D23" s="38">
        <v>12500</v>
      </c>
      <c r="E23" s="38"/>
      <c r="F23" s="14">
        <v>33695960</v>
      </c>
      <c r="G23" s="38">
        <f t="shared" si="2"/>
        <v>64936228</v>
      </c>
      <c r="H23" s="14">
        <v>59813445</v>
      </c>
      <c r="I23" s="14">
        <v>61327332</v>
      </c>
      <c r="J23" s="38">
        <f t="shared" si="3"/>
        <v>1085.6460115280101</v>
      </c>
      <c r="K23" s="38">
        <f t="shared" si="4"/>
        <v>1058.8464536497365</v>
      </c>
      <c r="L23" s="9">
        <f t="shared" si="0"/>
        <v>1.0668230926072819</v>
      </c>
      <c r="M23" s="9">
        <f t="shared" si="1"/>
        <v>1.0404881851764816</v>
      </c>
      <c r="N23" s="18">
        <f t="shared" si="5"/>
        <v>2</v>
      </c>
      <c r="O23" s="9">
        <f t="shared" si="6"/>
        <v>2.1</v>
      </c>
      <c r="Q23">
        <v>2</v>
      </c>
    </row>
    <row r="24" spans="1:17" x14ac:dyDescent="0.25">
      <c r="A24" t="s">
        <v>8</v>
      </c>
      <c r="B24" t="s">
        <v>681</v>
      </c>
      <c r="C24" s="14">
        <v>237180</v>
      </c>
      <c r="D24" s="38">
        <v>100</v>
      </c>
      <c r="E24" s="38"/>
      <c r="F24" s="14">
        <v>1875000</v>
      </c>
      <c r="G24" s="38">
        <f t="shared" si="2"/>
        <v>2112180</v>
      </c>
      <c r="H24" s="14">
        <v>2859222</v>
      </c>
      <c r="I24" s="14">
        <v>2859222</v>
      </c>
      <c r="J24" s="38">
        <f t="shared" si="3"/>
        <v>738.72542950494915</v>
      </c>
      <c r="K24" s="38">
        <f t="shared" si="4"/>
        <v>738.72542950494915</v>
      </c>
      <c r="L24" s="9">
        <f t="shared" si="0"/>
        <v>0.72591741591985703</v>
      </c>
      <c r="M24" s="9">
        <f t="shared" si="1"/>
        <v>0.72591741591985703</v>
      </c>
      <c r="N24" s="18">
        <f t="shared" si="5"/>
        <v>1</v>
      </c>
      <c r="O24" s="9">
        <f t="shared" si="6"/>
        <v>1.05</v>
      </c>
      <c r="Q24">
        <v>1</v>
      </c>
    </row>
    <row r="25" spans="1:17" x14ac:dyDescent="0.25">
      <c r="A25" t="s">
        <v>8</v>
      </c>
      <c r="B25" t="s">
        <v>682</v>
      </c>
      <c r="C25" s="14">
        <v>21831876</v>
      </c>
      <c r="D25" s="38">
        <v>1000</v>
      </c>
      <c r="E25" s="38">
        <v>12288.375</v>
      </c>
      <c r="F25" s="14">
        <v>62198906</v>
      </c>
      <c r="G25" s="38">
        <f t="shared" si="2"/>
        <v>96319157</v>
      </c>
      <c r="H25" s="14">
        <v>31834155</v>
      </c>
      <c r="I25" s="14">
        <v>32305068</v>
      </c>
      <c r="J25" s="38">
        <f t="shared" si="3"/>
        <v>3025.6545838895363</v>
      </c>
      <c r="K25" s="38">
        <f t="shared" si="4"/>
        <v>2981.549427476828</v>
      </c>
      <c r="L25" s="9">
        <f t="shared" si="0"/>
        <v>2.9731958171184734</v>
      </c>
      <c r="M25" s="9">
        <f t="shared" si="1"/>
        <v>2.9298553554352873</v>
      </c>
      <c r="N25" s="18">
        <f t="shared" si="5"/>
        <v>2</v>
      </c>
      <c r="O25" s="9">
        <f t="shared" si="6"/>
        <v>2.1</v>
      </c>
      <c r="Q25">
        <v>2</v>
      </c>
    </row>
    <row r="26" spans="1:17" x14ac:dyDescent="0.25">
      <c r="A26" t="s">
        <v>8</v>
      </c>
      <c r="B26" t="s">
        <v>683</v>
      </c>
      <c r="C26" s="14"/>
      <c r="D26" s="38">
        <v>100</v>
      </c>
      <c r="E26" s="38"/>
      <c r="F26" s="14"/>
      <c r="G26" s="38">
        <f t="shared" si="2"/>
        <v>0</v>
      </c>
      <c r="H26" s="14">
        <v>1733841</v>
      </c>
      <c r="I26" s="14">
        <v>2169821</v>
      </c>
      <c r="J26" s="38">
        <f t="shared" si="3"/>
        <v>0</v>
      </c>
      <c r="K26" s="38">
        <f t="shared" si="4"/>
        <v>0</v>
      </c>
      <c r="L26" s="9">
        <f t="shared" si="0"/>
        <v>0</v>
      </c>
      <c r="M26" s="9">
        <f t="shared" si="1"/>
        <v>0</v>
      </c>
      <c r="N26" s="18">
        <f t="shared" si="5"/>
        <v>1</v>
      </c>
      <c r="O26" s="9">
        <f t="shared" si="6"/>
        <v>1.05</v>
      </c>
      <c r="Q26">
        <v>1</v>
      </c>
    </row>
    <row r="27" spans="1:17" x14ac:dyDescent="0.25">
      <c r="A27" t="s">
        <v>8</v>
      </c>
      <c r="B27" t="s">
        <v>684</v>
      </c>
      <c r="C27" s="14">
        <v>1400798</v>
      </c>
      <c r="D27" s="38">
        <v>100</v>
      </c>
      <c r="E27" s="38"/>
      <c r="F27" s="14">
        <v>0</v>
      </c>
      <c r="G27" s="38">
        <f t="shared" si="2"/>
        <v>1400798</v>
      </c>
      <c r="H27" s="14">
        <v>7174123</v>
      </c>
      <c r="I27" s="14">
        <v>7668563</v>
      </c>
      <c r="J27" s="38">
        <f t="shared" si="3"/>
        <v>195.25703699253555</v>
      </c>
      <c r="K27" s="38">
        <f t="shared" si="4"/>
        <v>182.66760017489588</v>
      </c>
      <c r="L27" s="9">
        <f t="shared" si="0"/>
        <v>0.19187167257633944</v>
      </c>
      <c r="M27" s="9">
        <f t="shared" si="1"/>
        <v>0.17950051127941261</v>
      </c>
      <c r="N27" s="18">
        <f t="shared" si="5"/>
        <v>1</v>
      </c>
      <c r="O27" s="9">
        <f t="shared" si="6"/>
        <v>1.05</v>
      </c>
      <c r="Q27">
        <v>1</v>
      </c>
    </row>
    <row r="28" spans="1:17" x14ac:dyDescent="0.25">
      <c r="A28" t="s">
        <v>8</v>
      </c>
      <c r="B28" t="s">
        <v>685</v>
      </c>
      <c r="C28" s="14">
        <v>14253747</v>
      </c>
      <c r="D28" s="38">
        <v>5</v>
      </c>
      <c r="E28" s="38">
        <v>1095625.63636364</v>
      </c>
      <c r="F28" s="14">
        <v>27921034</v>
      </c>
      <c r="G28" s="38">
        <f t="shared" si="2"/>
        <v>47652909.181818202</v>
      </c>
      <c r="H28" s="14"/>
      <c r="I28" s="14">
        <v>2933146</v>
      </c>
      <c r="J28" s="38"/>
      <c r="K28" s="38">
        <f t="shared" si="4"/>
        <v>16246.347499176038</v>
      </c>
      <c r="L28" s="9">
        <f t="shared" si="0"/>
        <v>0</v>
      </c>
      <c r="M28" s="9">
        <f t="shared" si="1"/>
        <v>15.964668500231843</v>
      </c>
      <c r="N28" s="18">
        <f t="shared" si="5"/>
        <v>5</v>
      </c>
      <c r="O28" s="9">
        <f t="shared" si="6"/>
        <v>5.25</v>
      </c>
      <c r="Q28">
        <v>5</v>
      </c>
    </row>
    <row r="29" spans="1:17" x14ac:dyDescent="0.25">
      <c r="A29" t="s">
        <v>8</v>
      </c>
      <c r="B29" t="s">
        <v>686</v>
      </c>
      <c r="C29" s="14">
        <v>1809929</v>
      </c>
      <c r="D29" s="38">
        <v>0</v>
      </c>
      <c r="E29" s="38">
        <v>0</v>
      </c>
      <c r="F29" s="14">
        <v>-21245</v>
      </c>
      <c r="G29" s="38">
        <f t="shared" si="2"/>
        <v>1788684</v>
      </c>
      <c r="H29" s="14">
        <v>3776659</v>
      </c>
      <c r="I29" s="14">
        <v>3821308</v>
      </c>
      <c r="J29" s="38">
        <f t="shared" si="3"/>
        <v>473.61543628905866</v>
      </c>
      <c r="K29" s="38">
        <f t="shared" si="4"/>
        <v>468.08160975247222</v>
      </c>
      <c r="L29" s="9">
        <f t="shared" si="0"/>
        <v>0.46540389692704598</v>
      </c>
      <c r="M29" s="9">
        <f t="shared" si="1"/>
        <v>0.45996601581568419</v>
      </c>
      <c r="N29" s="18">
        <f t="shared" si="5"/>
        <v>1</v>
      </c>
      <c r="O29" s="9">
        <f t="shared" si="6"/>
        <v>1.05</v>
      </c>
      <c r="Q29">
        <v>1</v>
      </c>
    </row>
    <row r="30" spans="1:17" x14ac:dyDescent="0.25">
      <c r="A30" t="s">
        <v>8</v>
      </c>
      <c r="B30" t="s">
        <v>687</v>
      </c>
      <c r="C30" s="14">
        <v>2444086</v>
      </c>
      <c r="D30" s="38">
        <v>1000</v>
      </c>
      <c r="E30" s="38">
        <v>7168.3125</v>
      </c>
      <c r="F30" s="14">
        <v>2373939</v>
      </c>
      <c r="G30" s="38">
        <f t="shared" si="2"/>
        <v>11986337.5</v>
      </c>
      <c r="H30" s="14">
        <v>4672148</v>
      </c>
      <c r="I30" s="14">
        <v>7531305</v>
      </c>
      <c r="J30" s="38">
        <f t="shared" si="3"/>
        <v>2565.4875444870327</v>
      </c>
      <c r="K30" s="38">
        <f t="shared" si="4"/>
        <v>1591.5352651366529</v>
      </c>
      <c r="L30" s="9">
        <f t="shared" si="0"/>
        <v>2.521007148916794</v>
      </c>
      <c r="M30" s="9">
        <f t="shared" si="1"/>
        <v>1.5639412437548739</v>
      </c>
      <c r="N30" s="18">
        <f t="shared" si="5"/>
        <v>2</v>
      </c>
      <c r="O30" s="9">
        <f t="shared" si="6"/>
        <v>2.1</v>
      </c>
      <c r="Q30">
        <v>2</v>
      </c>
    </row>
    <row r="31" spans="1:17" x14ac:dyDescent="0.25">
      <c r="A31" t="s">
        <v>8</v>
      </c>
      <c r="B31" t="s">
        <v>688</v>
      </c>
      <c r="C31" s="14">
        <v>14943985</v>
      </c>
      <c r="D31" s="38">
        <v>200</v>
      </c>
      <c r="E31" s="38">
        <v>1</v>
      </c>
      <c r="F31" s="14">
        <v>14425000</v>
      </c>
      <c r="G31" s="38">
        <f t="shared" si="2"/>
        <v>29369185</v>
      </c>
      <c r="H31" s="14">
        <v>30009934</v>
      </c>
      <c r="I31" s="14">
        <v>30010264</v>
      </c>
      <c r="J31" s="38">
        <f t="shared" si="3"/>
        <v>978.64877010392627</v>
      </c>
      <c r="K31" s="38">
        <f t="shared" si="4"/>
        <v>978.63800864930749</v>
      </c>
      <c r="L31" s="9">
        <f t="shared" si="0"/>
        <v>0.96168096820908067</v>
      </c>
      <c r="M31" s="9">
        <f t="shared" si="1"/>
        <v>0.96167039333644666</v>
      </c>
      <c r="N31" s="18">
        <f t="shared" si="5"/>
        <v>1</v>
      </c>
      <c r="O31" s="9">
        <f t="shared" si="6"/>
        <v>1.05</v>
      </c>
      <c r="Q31">
        <v>1</v>
      </c>
    </row>
    <row r="32" spans="1:17" x14ac:dyDescent="0.25">
      <c r="A32" t="s">
        <v>8</v>
      </c>
      <c r="B32" t="s">
        <v>689</v>
      </c>
      <c r="C32" s="14">
        <v>310773</v>
      </c>
      <c r="D32" s="38">
        <v>100</v>
      </c>
      <c r="E32" s="38"/>
      <c r="F32" s="14">
        <v>0</v>
      </c>
      <c r="G32" s="38">
        <f t="shared" si="2"/>
        <v>310773</v>
      </c>
      <c r="H32" s="14">
        <v>6118.3549999999996</v>
      </c>
      <c r="I32" s="14">
        <v>5749364</v>
      </c>
      <c r="J32" s="38">
        <f t="shared" si="3"/>
        <v>50793.554803537882</v>
      </c>
      <c r="K32" s="38">
        <f t="shared" si="4"/>
        <v>54.053457043248613</v>
      </c>
      <c r="L32" s="9">
        <f t="shared" si="0"/>
        <v>49.912896694347289</v>
      </c>
      <c r="M32" s="9">
        <f t="shared" si="1"/>
        <v>5.3116278783939104E-2</v>
      </c>
      <c r="N32" s="18">
        <f t="shared" si="5"/>
        <v>1</v>
      </c>
      <c r="O32" s="9">
        <f t="shared" si="6"/>
        <v>1.05</v>
      </c>
      <c r="Q32">
        <v>1</v>
      </c>
    </row>
    <row r="33" spans="1:17" x14ac:dyDescent="0.25">
      <c r="A33" t="s">
        <v>8</v>
      </c>
      <c r="B33" t="s">
        <v>690</v>
      </c>
      <c r="C33" s="14">
        <v>793394</v>
      </c>
      <c r="D33" s="38">
        <v>1000</v>
      </c>
      <c r="E33" s="38"/>
      <c r="F33" s="14"/>
      <c r="G33" s="38">
        <f t="shared" si="2"/>
        <v>793394</v>
      </c>
      <c r="H33" s="14">
        <v>854983</v>
      </c>
      <c r="I33" s="14">
        <v>988042</v>
      </c>
      <c r="J33" s="38">
        <f t="shared" si="3"/>
        <v>927.96464958952402</v>
      </c>
      <c r="K33" s="38">
        <f t="shared" si="4"/>
        <v>802.99622890524893</v>
      </c>
      <c r="L33" s="9">
        <f t="shared" si="0"/>
        <v>0.91187560843333582</v>
      </c>
      <c r="M33" s="9">
        <f t="shared" si="1"/>
        <v>0.78907388888848728</v>
      </c>
      <c r="N33" s="18">
        <f t="shared" si="5"/>
        <v>1</v>
      </c>
      <c r="O33" s="9">
        <f t="shared" si="6"/>
        <v>1.05</v>
      </c>
      <c r="Q33">
        <v>1</v>
      </c>
    </row>
    <row r="34" spans="1:17" x14ac:dyDescent="0.25">
      <c r="H34" s="7" t="s">
        <v>86</v>
      </c>
      <c r="I34" s="22" t="s">
        <v>52</v>
      </c>
      <c r="J34" s="39">
        <f>MAX(J3:J33)</f>
        <v>101764.38990224009</v>
      </c>
      <c r="K34" s="40">
        <f>MAX(K3:K33)</f>
        <v>101764.38990224009</v>
      </c>
      <c r="O34" s="9"/>
    </row>
    <row r="35" spans="1:17" x14ac:dyDescent="0.25">
      <c r="O35" s="9"/>
    </row>
    <row r="37" spans="1:17" x14ac:dyDescent="0.25">
      <c r="O37" s="9"/>
    </row>
    <row r="38" spans="1:17" x14ac:dyDescent="0.25">
      <c r="O38" s="9"/>
    </row>
  </sheetData>
  <autoFilter ref="A2:Q34" xr:uid="{FC420322-D293-43C9-91A2-DA72C1BFA485}"/>
  <mergeCells count="4">
    <mergeCell ref="C1:F1"/>
    <mergeCell ref="H1:I1"/>
    <mergeCell ref="J1:K1"/>
    <mergeCell ref="L1:M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8915-F4B2-4506-B151-652FF37BAA78}">
  <dimension ref="A1:P71"/>
  <sheetViews>
    <sheetView workbookViewId="0">
      <pane ySplit="2" topLeftCell="A3" activePane="bottomLeft" state="frozen"/>
      <selection activeCell="R7" sqref="R7"/>
      <selection pane="bottomLeft" activeCell="K1" sqref="K1:K1048576"/>
    </sheetView>
  </sheetViews>
  <sheetFormatPr defaultRowHeight="15" x14ac:dyDescent="0.25"/>
  <cols>
    <col min="1" max="1" width="11.140625" bestFit="1" customWidth="1"/>
    <col min="2" max="2" width="19.140625" bestFit="1" customWidth="1"/>
    <col min="3" max="3" width="14.5703125" style="14" customWidth="1"/>
    <col min="4" max="5" width="14.5703125" style="38" customWidth="1"/>
    <col min="6" max="6" width="14.5703125" style="14" customWidth="1"/>
    <col min="7" max="7" width="20.42578125" bestFit="1" customWidth="1"/>
    <col min="8" max="8" width="14.7109375" style="34" bestFit="1" customWidth="1"/>
    <col min="9" max="9" width="11.140625" bestFit="1" customWidth="1"/>
    <col min="10" max="10" width="22.42578125" bestFit="1" customWidth="1"/>
    <col min="11" max="11" width="0" hidden="1" customWidth="1"/>
    <col min="12" max="12" width="12.5703125" bestFit="1" customWidth="1"/>
    <col min="13" max="13" width="13.140625" bestFit="1" customWidth="1"/>
    <col min="14" max="14" width="4.28515625" bestFit="1" customWidth="1"/>
    <col min="15" max="15" width="4.5703125" bestFit="1" customWidth="1"/>
    <col min="16" max="16" width="5.42578125" bestFit="1" customWidth="1"/>
  </cols>
  <sheetData>
    <row r="1" spans="1:16" x14ac:dyDescent="0.25">
      <c r="A1" s="1"/>
      <c r="C1" s="64" t="s">
        <v>80</v>
      </c>
      <c r="D1" s="64"/>
      <c r="E1" s="64"/>
      <c r="F1" s="64"/>
      <c r="G1" s="7" t="s">
        <v>81</v>
      </c>
      <c r="H1" s="43" t="s">
        <v>91</v>
      </c>
      <c r="I1" s="44" t="s">
        <v>16</v>
      </c>
      <c r="J1" s="4"/>
      <c r="N1" s="17"/>
      <c r="O1" s="17"/>
      <c r="P1" s="17"/>
    </row>
    <row r="2" spans="1:16" s="1" customFormat="1" x14ac:dyDescent="0.25">
      <c r="A2" s="1" t="s">
        <v>0</v>
      </c>
      <c r="B2" s="1" t="s">
        <v>1</v>
      </c>
      <c r="C2" s="19" t="s">
        <v>76</v>
      </c>
      <c r="D2" s="41" t="s">
        <v>77</v>
      </c>
      <c r="E2" s="41" t="s">
        <v>78</v>
      </c>
      <c r="F2" s="19" t="s">
        <v>79</v>
      </c>
      <c r="G2" s="3" t="s">
        <v>74</v>
      </c>
      <c r="H2" s="35" t="s">
        <v>75</v>
      </c>
      <c r="I2" s="1" t="s">
        <v>90</v>
      </c>
      <c r="J2" s="17" t="s">
        <v>627</v>
      </c>
      <c r="L2" s="1" t="s">
        <v>206</v>
      </c>
      <c r="N2" s="28" t="s">
        <v>43</v>
      </c>
      <c r="O2" s="28" t="s">
        <v>44</v>
      </c>
      <c r="P2" s="28" t="s">
        <v>45</v>
      </c>
    </row>
    <row r="3" spans="1:16" x14ac:dyDescent="0.25">
      <c r="A3" t="s">
        <v>71</v>
      </c>
      <c r="B3" t="s">
        <v>691</v>
      </c>
      <c r="C3" s="14">
        <v>2301784</v>
      </c>
      <c r="D3" s="38">
        <v>100</v>
      </c>
      <c r="E3" s="38">
        <v>101626.5</v>
      </c>
      <c r="F3" s="14">
        <v>10557500</v>
      </c>
      <c r="G3" s="38">
        <f t="shared" ref="G3:G33" si="0">C3+(D3*E3)+F3</f>
        <v>23021934</v>
      </c>
      <c r="H3" s="34">
        <f t="shared" ref="H3:H34" si="1">G3/$G$71*100</f>
        <v>2.6366179769932261</v>
      </c>
      <c r="I3">
        <f t="shared" ref="I3:I33" si="2">LOOKUP(H3,$N$3:$O$12,$P$3:$P$12)</f>
        <v>2</v>
      </c>
      <c r="J3" s="9">
        <f>ROUND((I3/10)*(40/100)*21,2)</f>
        <v>1.68</v>
      </c>
      <c r="L3">
        <v>2</v>
      </c>
      <c r="N3" s="36">
        <v>0</v>
      </c>
      <c r="O3" s="36">
        <v>1</v>
      </c>
      <c r="P3" s="37">
        <v>1</v>
      </c>
    </row>
    <row r="4" spans="1:16" x14ac:dyDescent="0.25">
      <c r="A4" t="s">
        <v>71</v>
      </c>
      <c r="B4" t="s">
        <v>692</v>
      </c>
      <c r="C4" s="14">
        <v>13005352</v>
      </c>
      <c r="D4" s="38">
        <v>350</v>
      </c>
      <c r="E4" s="38">
        <v>163222.3125</v>
      </c>
      <c r="F4" s="14">
        <v>19788025</v>
      </c>
      <c r="G4" s="38">
        <f t="shared" si="0"/>
        <v>89921186.375</v>
      </c>
      <c r="H4" s="34">
        <f t="shared" si="1"/>
        <v>10.298344896170901</v>
      </c>
      <c r="I4">
        <f t="shared" si="2"/>
        <v>4</v>
      </c>
      <c r="J4" s="9">
        <f t="shared" ref="J4:J67" si="3">ROUND((I4/10)*(40/100)*21,2)</f>
        <v>3.36</v>
      </c>
      <c r="L4">
        <v>4</v>
      </c>
      <c r="N4" s="36">
        <v>1</v>
      </c>
      <c r="O4" s="36">
        <v>3</v>
      </c>
      <c r="P4" s="37">
        <v>2</v>
      </c>
    </row>
    <row r="5" spans="1:16" x14ac:dyDescent="0.25">
      <c r="A5" t="s">
        <v>71</v>
      </c>
      <c r="B5" t="s">
        <v>693</v>
      </c>
      <c r="C5" s="14">
        <v>6337984</v>
      </c>
      <c r="D5" s="38">
        <v>200</v>
      </c>
      <c r="E5" s="38">
        <v>55518.4375</v>
      </c>
      <c r="F5" s="14">
        <v>20703185</v>
      </c>
      <c r="G5" s="38">
        <f t="shared" si="0"/>
        <v>38144856.5</v>
      </c>
      <c r="H5" s="34">
        <f t="shared" si="1"/>
        <v>4.3685910305244953</v>
      </c>
      <c r="I5">
        <f t="shared" si="2"/>
        <v>3</v>
      </c>
      <c r="J5" s="9">
        <f t="shared" si="3"/>
        <v>2.52</v>
      </c>
      <c r="L5">
        <v>3</v>
      </c>
      <c r="N5" s="36">
        <v>4</v>
      </c>
      <c r="O5" s="36">
        <v>6</v>
      </c>
      <c r="P5" s="37">
        <v>3</v>
      </c>
    </row>
    <row r="6" spans="1:16" x14ac:dyDescent="0.25">
      <c r="A6" t="s">
        <v>71</v>
      </c>
      <c r="B6" t="s">
        <v>694</v>
      </c>
      <c r="C6" s="14">
        <v>1632180</v>
      </c>
      <c r="D6" s="38">
        <v>150.6875</v>
      </c>
      <c r="F6" s="14">
        <v>0</v>
      </c>
      <c r="G6" s="38">
        <f t="shared" si="0"/>
        <v>1632180</v>
      </c>
      <c r="H6" s="34">
        <f t="shared" si="1"/>
        <v>0.18692761128099852</v>
      </c>
      <c r="I6">
        <f t="shared" si="2"/>
        <v>1</v>
      </c>
      <c r="J6" s="9">
        <f t="shared" si="3"/>
        <v>0.84</v>
      </c>
      <c r="L6">
        <v>1</v>
      </c>
      <c r="N6" s="36">
        <v>7</v>
      </c>
      <c r="O6" s="36">
        <v>10</v>
      </c>
      <c r="P6" s="37">
        <v>4</v>
      </c>
    </row>
    <row r="7" spans="1:16" x14ac:dyDescent="0.25">
      <c r="A7" t="s">
        <v>71</v>
      </c>
      <c r="B7" t="s">
        <v>695</v>
      </c>
      <c r="C7" s="14">
        <v>1038481</v>
      </c>
      <c r="D7" s="38">
        <v>2000</v>
      </c>
      <c r="E7" s="38">
        <v>3381.5</v>
      </c>
      <c r="F7" s="14">
        <v>8178726</v>
      </c>
      <c r="G7" s="38">
        <f t="shared" si="0"/>
        <v>15980207</v>
      </c>
      <c r="H7" s="34">
        <f t="shared" si="1"/>
        <v>1.8301547147287014</v>
      </c>
      <c r="I7">
        <f t="shared" si="2"/>
        <v>2</v>
      </c>
      <c r="J7" s="9">
        <f t="shared" si="3"/>
        <v>1.68</v>
      </c>
      <c r="L7">
        <v>2</v>
      </c>
      <c r="N7" s="36">
        <v>11</v>
      </c>
      <c r="O7" s="36">
        <v>20</v>
      </c>
      <c r="P7" s="37">
        <v>5</v>
      </c>
    </row>
    <row r="8" spans="1:16" x14ac:dyDescent="0.25">
      <c r="A8" t="s">
        <v>71</v>
      </c>
      <c r="B8" t="s">
        <v>696</v>
      </c>
      <c r="C8" s="14">
        <v>3576105</v>
      </c>
      <c r="D8" s="38">
        <v>60</v>
      </c>
      <c r="E8" s="38">
        <v>0</v>
      </c>
      <c r="F8" s="14">
        <v>10640000</v>
      </c>
      <c r="G8" s="38">
        <f t="shared" si="0"/>
        <v>14216105</v>
      </c>
      <c r="H8" s="34">
        <f t="shared" si="1"/>
        <v>1.6281185588414633</v>
      </c>
      <c r="I8">
        <f t="shared" si="2"/>
        <v>2</v>
      </c>
      <c r="J8" s="9">
        <f t="shared" si="3"/>
        <v>1.68</v>
      </c>
      <c r="L8">
        <v>2</v>
      </c>
      <c r="N8" s="36">
        <v>21</v>
      </c>
      <c r="O8" s="36">
        <v>30</v>
      </c>
      <c r="P8" s="37">
        <v>6</v>
      </c>
    </row>
    <row r="9" spans="1:16" x14ac:dyDescent="0.25">
      <c r="A9" t="s">
        <v>71</v>
      </c>
      <c r="B9" t="s">
        <v>697</v>
      </c>
      <c r="C9" s="14">
        <v>24619197</v>
      </c>
      <c r="D9" s="38">
        <v>88300</v>
      </c>
      <c r="E9" s="38">
        <v>0</v>
      </c>
      <c r="F9" s="14">
        <v>95427636</v>
      </c>
      <c r="G9" s="38">
        <f t="shared" si="0"/>
        <v>120046833</v>
      </c>
      <c r="H9" s="34">
        <f t="shared" si="1"/>
        <v>13.748525122559366</v>
      </c>
      <c r="I9">
        <f t="shared" si="2"/>
        <v>5</v>
      </c>
      <c r="J9" s="9">
        <f t="shared" si="3"/>
        <v>4.2</v>
      </c>
      <c r="L9">
        <v>5</v>
      </c>
      <c r="N9" s="36">
        <v>31</v>
      </c>
      <c r="O9" s="36">
        <v>40</v>
      </c>
      <c r="P9" s="37">
        <v>7</v>
      </c>
    </row>
    <row r="10" spans="1:16" x14ac:dyDescent="0.25">
      <c r="A10" t="s">
        <v>71</v>
      </c>
      <c r="B10" t="s">
        <v>698</v>
      </c>
      <c r="C10" s="14">
        <v>7555474</v>
      </c>
      <c r="D10" s="38">
        <v>100</v>
      </c>
      <c r="E10" s="38">
        <v>0</v>
      </c>
      <c r="F10" s="14">
        <v>420000</v>
      </c>
      <c r="G10" s="38">
        <f t="shared" si="0"/>
        <v>7975474</v>
      </c>
      <c r="H10" s="34">
        <f t="shared" si="1"/>
        <v>0.91340189418673834</v>
      </c>
      <c r="I10">
        <f t="shared" si="2"/>
        <v>1</v>
      </c>
      <c r="J10" s="9">
        <f t="shared" si="3"/>
        <v>0.84</v>
      </c>
      <c r="L10">
        <v>1</v>
      </c>
      <c r="N10" s="36">
        <v>41</v>
      </c>
      <c r="O10" s="36">
        <v>60</v>
      </c>
      <c r="P10" s="37">
        <v>8</v>
      </c>
    </row>
    <row r="11" spans="1:16" x14ac:dyDescent="0.25">
      <c r="A11" t="s">
        <v>71</v>
      </c>
      <c r="B11" t="s">
        <v>699</v>
      </c>
      <c r="C11" s="14">
        <v>935248</v>
      </c>
      <c r="D11" s="38">
        <v>50</v>
      </c>
      <c r="E11" s="38">
        <v>0.5</v>
      </c>
      <c r="F11" s="14">
        <v>0</v>
      </c>
      <c r="G11" s="38">
        <f t="shared" si="0"/>
        <v>935273</v>
      </c>
      <c r="H11" s="34">
        <f t="shared" si="1"/>
        <v>0.10711339912608496</v>
      </c>
      <c r="I11">
        <f t="shared" si="2"/>
        <v>1</v>
      </c>
      <c r="J11" s="9">
        <f t="shared" si="3"/>
        <v>0.84</v>
      </c>
      <c r="L11">
        <v>1</v>
      </c>
      <c r="N11" s="36">
        <v>61</v>
      </c>
      <c r="O11" s="36">
        <v>80</v>
      </c>
      <c r="P11" s="37">
        <v>9</v>
      </c>
    </row>
    <row r="12" spans="1:16" x14ac:dyDescent="0.25">
      <c r="A12" t="s">
        <v>71</v>
      </c>
      <c r="B12" t="s">
        <v>700</v>
      </c>
      <c r="C12" s="14">
        <v>315596</v>
      </c>
      <c r="F12" s="14">
        <v>0</v>
      </c>
      <c r="G12" s="38">
        <f t="shared" si="0"/>
        <v>315596</v>
      </c>
      <c r="H12" s="34">
        <f t="shared" si="1"/>
        <v>3.6144056666444886E-2</v>
      </c>
      <c r="I12">
        <f t="shared" si="2"/>
        <v>1</v>
      </c>
      <c r="J12" s="9">
        <f t="shared" si="3"/>
        <v>0.84</v>
      </c>
      <c r="L12">
        <v>1</v>
      </c>
      <c r="N12" s="36">
        <v>81</v>
      </c>
      <c r="O12" s="36">
        <v>100</v>
      </c>
      <c r="P12" s="37">
        <v>10</v>
      </c>
    </row>
    <row r="13" spans="1:16" x14ac:dyDescent="0.25">
      <c r="A13" t="s">
        <v>71</v>
      </c>
      <c r="B13" t="s">
        <v>701</v>
      </c>
      <c r="C13" s="14">
        <v>709164</v>
      </c>
      <c r="F13" s="14">
        <v>0</v>
      </c>
      <c r="G13" s="38">
        <f t="shared" si="0"/>
        <v>709164</v>
      </c>
      <c r="H13" s="34">
        <f t="shared" si="1"/>
        <v>8.1217961576834696E-2</v>
      </c>
      <c r="I13">
        <f t="shared" si="2"/>
        <v>1</v>
      </c>
      <c r="J13" s="9">
        <f t="shared" si="3"/>
        <v>0.84</v>
      </c>
      <c r="L13">
        <v>1</v>
      </c>
    </row>
    <row r="14" spans="1:16" x14ac:dyDescent="0.25">
      <c r="A14" t="s">
        <v>71</v>
      </c>
      <c r="B14" t="s">
        <v>702</v>
      </c>
      <c r="C14" s="14">
        <v>564240</v>
      </c>
      <c r="D14" s="38">
        <v>100</v>
      </c>
      <c r="E14" s="38">
        <v>0</v>
      </c>
      <c r="F14" s="14">
        <v>4979604</v>
      </c>
      <c r="G14" s="38">
        <f t="shared" si="0"/>
        <v>5543844</v>
      </c>
      <c r="H14" s="34">
        <f t="shared" si="1"/>
        <v>0.63491619566132174</v>
      </c>
      <c r="I14">
        <f t="shared" si="2"/>
        <v>1</v>
      </c>
      <c r="J14" s="9">
        <f t="shared" si="3"/>
        <v>0.84</v>
      </c>
      <c r="L14">
        <v>1</v>
      </c>
    </row>
    <row r="15" spans="1:16" x14ac:dyDescent="0.25">
      <c r="A15" t="s">
        <v>71</v>
      </c>
      <c r="B15" t="s">
        <v>703</v>
      </c>
      <c r="C15" s="14">
        <v>40984339</v>
      </c>
      <c r="D15" s="38">
        <v>301.25</v>
      </c>
      <c r="E15" s="38">
        <v>181058.9375</v>
      </c>
      <c r="F15" s="14">
        <v>112209489</v>
      </c>
      <c r="G15" s="38">
        <f t="shared" si="0"/>
        <v>207737832.921875</v>
      </c>
      <c r="H15" s="34">
        <f t="shared" si="1"/>
        <v>23.791454913537276</v>
      </c>
      <c r="I15">
        <f t="shared" si="2"/>
        <v>6</v>
      </c>
      <c r="J15" s="9">
        <f t="shared" si="3"/>
        <v>5.04</v>
      </c>
      <c r="L15">
        <v>6</v>
      </c>
    </row>
    <row r="16" spans="1:16" x14ac:dyDescent="0.25">
      <c r="A16" t="s">
        <v>71</v>
      </c>
      <c r="B16" t="s">
        <v>704</v>
      </c>
      <c r="C16" s="14">
        <v>0</v>
      </c>
      <c r="D16" s="38">
        <v>460</v>
      </c>
      <c r="F16" s="14">
        <v>0</v>
      </c>
      <c r="G16" s="38">
        <f t="shared" si="0"/>
        <v>0</v>
      </c>
      <c r="H16" s="34">
        <f t="shared" si="1"/>
        <v>0</v>
      </c>
      <c r="I16">
        <f t="shared" si="2"/>
        <v>1</v>
      </c>
      <c r="J16" s="9">
        <f t="shared" si="3"/>
        <v>0.84</v>
      </c>
      <c r="L16">
        <v>1</v>
      </c>
    </row>
    <row r="17" spans="1:12" x14ac:dyDescent="0.25">
      <c r="A17" t="s">
        <v>71</v>
      </c>
      <c r="B17" t="s">
        <v>705</v>
      </c>
      <c r="C17" s="14">
        <v>61410</v>
      </c>
      <c r="D17" s="38">
        <v>493.75</v>
      </c>
      <c r="F17" s="14">
        <v>300000</v>
      </c>
      <c r="G17" s="38">
        <f t="shared" si="0"/>
        <v>361410</v>
      </c>
      <c r="H17" s="34">
        <f t="shared" si="1"/>
        <v>4.1390966678347782E-2</v>
      </c>
      <c r="I17">
        <f t="shared" si="2"/>
        <v>1</v>
      </c>
      <c r="J17" s="9">
        <f t="shared" si="3"/>
        <v>0.84</v>
      </c>
      <c r="L17">
        <v>1</v>
      </c>
    </row>
    <row r="18" spans="1:12" x14ac:dyDescent="0.25">
      <c r="A18" t="s">
        <v>71</v>
      </c>
      <c r="B18" t="s">
        <v>706</v>
      </c>
      <c r="C18" s="14">
        <v>4831993</v>
      </c>
      <c r="G18" s="38">
        <f t="shared" si="0"/>
        <v>4831993</v>
      </c>
      <c r="H18" s="34">
        <f t="shared" si="1"/>
        <v>0.55339050179300442</v>
      </c>
      <c r="I18">
        <f t="shared" si="2"/>
        <v>1</v>
      </c>
      <c r="J18" s="9">
        <f t="shared" si="3"/>
        <v>0.84</v>
      </c>
      <c r="L18">
        <v>1</v>
      </c>
    </row>
    <row r="19" spans="1:12" x14ac:dyDescent="0.25">
      <c r="A19" t="s">
        <v>71</v>
      </c>
      <c r="B19" t="s">
        <v>707</v>
      </c>
      <c r="C19" s="14">
        <v>24021119</v>
      </c>
      <c r="D19" s="38">
        <v>120</v>
      </c>
      <c r="E19" s="38">
        <v>0</v>
      </c>
      <c r="F19" s="14">
        <v>2389286</v>
      </c>
      <c r="G19" s="38">
        <f t="shared" si="0"/>
        <v>26410405</v>
      </c>
      <c r="H19" s="34">
        <f t="shared" si="1"/>
        <v>3.0246871788734944</v>
      </c>
      <c r="I19">
        <f t="shared" si="2"/>
        <v>2</v>
      </c>
      <c r="J19" s="9">
        <f t="shared" si="3"/>
        <v>1.68</v>
      </c>
      <c r="L19">
        <v>2</v>
      </c>
    </row>
    <row r="20" spans="1:12" x14ac:dyDescent="0.25">
      <c r="A20" t="s">
        <v>71</v>
      </c>
      <c r="B20" t="s">
        <v>708</v>
      </c>
      <c r="C20" s="14">
        <v>15516859.560000001</v>
      </c>
      <c r="D20" s="38">
        <v>100</v>
      </c>
      <c r="F20" s="14">
        <v>34923056</v>
      </c>
      <c r="G20" s="38">
        <f t="shared" si="0"/>
        <v>50439915.560000002</v>
      </c>
      <c r="H20" s="34">
        <f t="shared" si="1"/>
        <v>5.7766992175164935</v>
      </c>
      <c r="I20">
        <f t="shared" si="2"/>
        <v>3</v>
      </c>
      <c r="J20" s="9">
        <f t="shared" si="3"/>
        <v>2.52</v>
      </c>
      <c r="L20">
        <v>3</v>
      </c>
    </row>
    <row r="21" spans="1:12" x14ac:dyDescent="0.25">
      <c r="A21" t="s">
        <v>71</v>
      </c>
      <c r="B21" t="s">
        <v>709</v>
      </c>
      <c r="C21" s="14">
        <v>2080226</v>
      </c>
      <c r="D21" s="38">
        <v>1875000</v>
      </c>
      <c r="E21" s="38">
        <v>0</v>
      </c>
      <c r="F21" s="14">
        <v>0</v>
      </c>
      <c r="G21" s="38">
        <f t="shared" si="0"/>
        <v>2080226</v>
      </c>
      <c r="H21" s="34">
        <f t="shared" si="1"/>
        <v>0.23824068246432772</v>
      </c>
      <c r="I21">
        <f t="shared" si="2"/>
        <v>1</v>
      </c>
      <c r="J21" s="9">
        <f t="shared" si="3"/>
        <v>0.84</v>
      </c>
      <c r="L21">
        <v>1</v>
      </c>
    </row>
    <row r="22" spans="1:12" x14ac:dyDescent="0.25">
      <c r="A22" t="s">
        <v>71</v>
      </c>
      <c r="B22" t="s">
        <v>710</v>
      </c>
      <c r="C22" s="14">
        <v>0</v>
      </c>
      <c r="D22" s="38">
        <v>56.25</v>
      </c>
      <c r="E22" s="38">
        <v>0</v>
      </c>
      <c r="F22" s="14">
        <v>0</v>
      </c>
      <c r="G22" s="38">
        <f t="shared" si="0"/>
        <v>0</v>
      </c>
      <c r="H22" s="34">
        <f t="shared" si="1"/>
        <v>0</v>
      </c>
      <c r="I22">
        <f t="shared" si="2"/>
        <v>1</v>
      </c>
      <c r="J22" s="9">
        <f t="shared" si="3"/>
        <v>0.84</v>
      </c>
      <c r="L22">
        <v>1</v>
      </c>
    </row>
    <row r="23" spans="1:12" x14ac:dyDescent="0.25">
      <c r="A23" t="s">
        <v>71</v>
      </c>
      <c r="B23" t="s">
        <v>711</v>
      </c>
      <c r="C23" s="14">
        <v>0</v>
      </c>
      <c r="D23" s="38">
        <v>0</v>
      </c>
      <c r="E23" s="38">
        <v>0</v>
      </c>
      <c r="F23" s="14">
        <v>0</v>
      </c>
      <c r="G23" s="38">
        <f t="shared" si="0"/>
        <v>0</v>
      </c>
      <c r="H23" s="34">
        <f t="shared" si="1"/>
        <v>0</v>
      </c>
      <c r="I23">
        <f t="shared" si="2"/>
        <v>1</v>
      </c>
      <c r="J23" s="9">
        <f t="shared" si="3"/>
        <v>0.84</v>
      </c>
      <c r="L23">
        <v>1</v>
      </c>
    </row>
    <row r="24" spans="1:12" x14ac:dyDescent="0.25">
      <c r="A24" t="s">
        <v>71</v>
      </c>
      <c r="B24" t="s">
        <v>712</v>
      </c>
      <c r="C24" s="14">
        <v>11872400</v>
      </c>
      <c r="D24" s="38">
        <v>1000</v>
      </c>
      <c r="F24" s="14">
        <v>3162500</v>
      </c>
      <c r="G24" s="38">
        <f t="shared" si="0"/>
        <v>15034900</v>
      </c>
      <c r="H24" s="34">
        <f t="shared" si="1"/>
        <v>1.7218921582476718</v>
      </c>
      <c r="I24">
        <f t="shared" si="2"/>
        <v>2</v>
      </c>
      <c r="J24" s="9">
        <f t="shared" si="3"/>
        <v>1.68</v>
      </c>
      <c r="L24">
        <v>2</v>
      </c>
    </row>
    <row r="25" spans="1:12" x14ac:dyDescent="0.25">
      <c r="A25" t="s">
        <v>71</v>
      </c>
      <c r="B25" t="s">
        <v>713</v>
      </c>
      <c r="C25" s="14">
        <v>989123</v>
      </c>
      <c r="D25" s="38">
        <v>75</v>
      </c>
      <c r="F25" s="14">
        <v>29833175</v>
      </c>
      <c r="G25" s="38">
        <f t="shared" si="0"/>
        <v>30822298</v>
      </c>
      <c r="H25" s="34">
        <f t="shared" si="1"/>
        <v>3.5299651627462034</v>
      </c>
      <c r="I25">
        <f t="shared" si="2"/>
        <v>2</v>
      </c>
      <c r="J25" s="9">
        <f t="shared" si="3"/>
        <v>1.68</v>
      </c>
      <c r="L25">
        <v>1</v>
      </c>
    </row>
    <row r="26" spans="1:12" x14ac:dyDescent="0.25">
      <c r="A26" t="s">
        <v>71</v>
      </c>
      <c r="B26" t="s">
        <v>714</v>
      </c>
      <c r="C26" s="14">
        <v>785312</v>
      </c>
      <c r="D26" s="38">
        <v>1000</v>
      </c>
      <c r="F26" s="14">
        <v>0</v>
      </c>
      <c r="G26" s="38">
        <f t="shared" si="0"/>
        <v>785312</v>
      </c>
      <c r="H26" s="34">
        <f t="shared" si="1"/>
        <v>8.9938913765824566E-2</v>
      </c>
      <c r="I26">
        <f t="shared" si="2"/>
        <v>1</v>
      </c>
      <c r="J26" s="9">
        <f t="shared" si="3"/>
        <v>0.84</v>
      </c>
      <c r="L26">
        <v>1</v>
      </c>
    </row>
    <row r="27" spans="1:12" x14ac:dyDescent="0.25">
      <c r="A27" t="s">
        <v>71</v>
      </c>
      <c r="B27" t="s">
        <v>715</v>
      </c>
      <c r="C27" s="14">
        <v>158253</v>
      </c>
      <c r="D27" s="38">
        <v>0</v>
      </c>
      <c r="E27" s="38">
        <v>0</v>
      </c>
      <c r="F27" s="14">
        <v>0</v>
      </c>
      <c r="G27" s="38">
        <f t="shared" si="0"/>
        <v>158253</v>
      </c>
      <c r="H27" s="34">
        <f t="shared" si="1"/>
        <v>1.8124137820615286E-2</v>
      </c>
      <c r="I27">
        <f t="shared" si="2"/>
        <v>1</v>
      </c>
      <c r="J27" s="9">
        <f t="shared" si="3"/>
        <v>0.84</v>
      </c>
      <c r="L27">
        <v>1</v>
      </c>
    </row>
    <row r="28" spans="1:12" x14ac:dyDescent="0.25">
      <c r="A28" t="s">
        <v>71</v>
      </c>
      <c r="B28" t="s">
        <v>716</v>
      </c>
      <c r="G28" s="38">
        <f t="shared" si="0"/>
        <v>0</v>
      </c>
      <c r="H28" s="34">
        <f t="shared" si="1"/>
        <v>0</v>
      </c>
      <c r="I28">
        <f t="shared" si="2"/>
        <v>1</v>
      </c>
      <c r="J28" s="9">
        <f t="shared" si="3"/>
        <v>0.84</v>
      </c>
      <c r="L28">
        <v>1</v>
      </c>
    </row>
    <row r="29" spans="1:12" x14ac:dyDescent="0.25">
      <c r="A29" t="s">
        <v>71</v>
      </c>
      <c r="B29" t="s">
        <v>717</v>
      </c>
      <c r="C29" s="14">
        <v>662032</v>
      </c>
      <c r="D29" s="38">
        <v>0</v>
      </c>
      <c r="E29" s="38">
        <v>0</v>
      </c>
      <c r="F29" s="14">
        <v>0</v>
      </c>
      <c r="G29" s="38">
        <f t="shared" si="0"/>
        <v>662032</v>
      </c>
      <c r="H29" s="34">
        <f t="shared" si="1"/>
        <v>7.5820105841011426E-2</v>
      </c>
      <c r="I29">
        <f t="shared" si="2"/>
        <v>1</v>
      </c>
      <c r="J29" s="9">
        <f t="shared" si="3"/>
        <v>0.84</v>
      </c>
      <c r="L29">
        <v>1</v>
      </c>
    </row>
    <row r="30" spans="1:12" x14ac:dyDescent="0.25">
      <c r="A30" t="s">
        <v>71</v>
      </c>
      <c r="B30" t="s">
        <v>718</v>
      </c>
      <c r="C30" s="14">
        <v>920924</v>
      </c>
      <c r="D30" s="38">
        <v>100</v>
      </c>
      <c r="F30" s="14">
        <v>0</v>
      </c>
      <c r="G30" s="38">
        <f t="shared" si="0"/>
        <v>920924</v>
      </c>
      <c r="H30" s="34">
        <f t="shared" si="1"/>
        <v>0.10547006058850268</v>
      </c>
      <c r="I30">
        <f t="shared" si="2"/>
        <v>1</v>
      </c>
      <c r="J30" s="9">
        <f t="shared" si="3"/>
        <v>0.84</v>
      </c>
      <c r="L30">
        <v>1</v>
      </c>
    </row>
    <row r="31" spans="1:12" x14ac:dyDescent="0.25">
      <c r="A31" t="s">
        <v>71</v>
      </c>
      <c r="B31" t="s">
        <v>719</v>
      </c>
      <c r="C31" s="14">
        <v>94673</v>
      </c>
      <c r="F31" s="14">
        <v>0</v>
      </c>
      <c r="G31" s="38">
        <f t="shared" si="0"/>
        <v>94673</v>
      </c>
      <c r="H31" s="34">
        <f t="shared" si="1"/>
        <v>1.084255274712714E-2</v>
      </c>
      <c r="I31">
        <f t="shared" si="2"/>
        <v>1</v>
      </c>
      <c r="J31" s="9">
        <f t="shared" si="3"/>
        <v>0.84</v>
      </c>
      <c r="L31">
        <v>1</v>
      </c>
    </row>
    <row r="32" spans="1:12" x14ac:dyDescent="0.25">
      <c r="A32" t="s">
        <v>71</v>
      </c>
      <c r="B32" t="s">
        <v>720</v>
      </c>
      <c r="C32" s="14">
        <v>2290874</v>
      </c>
      <c r="D32" s="38">
        <v>120</v>
      </c>
      <c r="E32" s="38">
        <v>0</v>
      </c>
      <c r="F32" s="14">
        <v>1280400</v>
      </c>
      <c r="G32" s="38">
        <f t="shared" si="0"/>
        <v>3571274</v>
      </c>
      <c r="H32" s="34">
        <f t="shared" si="1"/>
        <v>0.40900496149317894</v>
      </c>
      <c r="I32">
        <f t="shared" si="2"/>
        <v>1</v>
      </c>
      <c r="J32" s="9">
        <f t="shared" si="3"/>
        <v>0.84</v>
      </c>
      <c r="L32">
        <v>1</v>
      </c>
    </row>
    <row r="33" spans="1:12" x14ac:dyDescent="0.25">
      <c r="A33" t="s">
        <v>71</v>
      </c>
      <c r="B33" t="s">
        <v>721</v>
      </c>
      <c r="C33" s="14">
        <v>0</v>
      </c>
      <c r="D33" s="38">
        <v>93.75</v>
      </c>
      <c r="F33" s="14">
        <v>0</v>
      </c>
      <c r="G33" s="38">
        <f t="shared" si="0"/>
        <v>0</v>
      </c>
      <c r="H33" s="34">
        <f t="shared" si="1"/>
        <v>0</v>
      </c>
      <c r="I33">
        <f t="shared" si="2"/>
        <v>1</v>
      </c>
      <c r="J33" s="9">
        <f t="shared" si="3"/>
        <v>0.84</v>
      </c>
      <c r="L33">
        <v>1</v>
      </c>
    </row>
    <row r="34" spans="1:12" x14ac:dyDescent="0.25">
      <c r="A34" t="s">
        <v>71</v>
      </c>
      <c r="B34" t="s">
        <v>722</v>
      </c>
      <c r="C34" s="14">
        <v>0</v>
      </c>
      <c r="F34" s="14">
        <v>0</v>
      </c>
      <c r="G34" s="38">
        <f t="shared" ref="G34:G65" si="4">C34+(D34*E34)+F34</f>
        <v>0</v>
      </c>
      <c r="H34" s="34">
        <f t="shared" si="1"/>
        <v>0</v>
      </c>
      <c r="I34">
        <f t="shared" ref="I34:I65" si="5">LOOKUP(H34,$N$3:$O$12,$P$3:$P$12)</f>
        <v>1</v>
      </c>
      <c r="J34" s="9">
        <f t="shared" si="3"/>
        <v>0.84</v>
      </c>
      <c r="L34">
        <v>1</v>
      </c>
    </row>
    <row r="35" spans="1:12" x14ac:dyDescent="0.25">
      <c r="A35" t="s">
        <v>71</v>
      </c>
      <c r="B35" t="s">
        <v>723</v>
      </c>
      <c r="C35" s="14">
        <v>416249</v>
      </c>
      <c r="F35" s="14">
        <v>0</v>
      </c>
      <c r="G35" s="38">
        <f t="shared" si="4"/>
        <v>416249</v>
      </c>
      <c r="H35" s="34">
        <f t="shared" ref="H35:H66" si="6">G35/$G$71*100</f>
        <v>4.7671476962163707E-2</v>
      </c>
      <c r="I35">
        <f t="shared" si="5"/>
        <v>1</v>
      </c>
      <c r="J35" s="9">
        <f t="shared" si="3"/>
        <v>0.84</v>
      </c>
      <c r="L35">
        <v>1</v>
      </c>
    </row>
    <row r="36" spans="1:12" x14ac:dyDescent="0.25">
      <c r="A36" t="s">
        <v>71</v>
      </c>
      <c r="B36" t="s">
        <v>724</v>
      </c>
      <c r="C36" s="14">
        <v>22793</v>
      </c>
      <c r="G36" s="38">
        <f t="shared" si="4"/>
        <v>22793</v>
      </c>
      <c r="H36" s="34">
        <f t="shared" si="6"/>
        <v>2.6103990025167566E-3</v>
      </c>
      <c r="I36">
        <f t="shared" si="5"/>
        <v>1</v>
      </c>
      <c r="J36" s="9">
        <f t="shared" si="3"/>
        <v>0.84</v>
      </c>
      <c r="L36">
        <v>1</v>
      </c>
    </row>
    <row r="37" spans="1:12" x14ac:dyDescent="0.25">
      <c r="A37" t="s">
        <v>71</v>
      </c>
      <c r="B37" t="s">
        <v>725</v>
      </c>
      <c r="C37" s="14">
        <v>3209036</v>
      </c>
      <c r="D37" s="38">
        <v>50</v>
      </c>
      <c r="E37" s="38">
        <v>0</v>
      </c>
      <c r="F37" s="14">
        <v>9140000</v>
      </c>
      <c r="G37" s="38">
        <f t="shared" si="4"/>
        <v>12349036</v>
      </c>
      <c r="H37" s="34">
        <f t="shared" si="6"/>
        <v>1.4142899686940515</v>
      </c>
      <c r="I37">
        <f t="shared" si="5"/>
        <v>2</v>
      </c>
      <c r="J37" s="9">
        <f t="shared" si="3"/>
        <v>1.68</v>
      </c>
      <c r="L37">
        <v>2</v>
      </c>
    </row>
    <row r="38" spans="1:12" x14ac:dyDescent="0.25">
      <c r="A38" t="s">
        <v>71</v>
      </c>
      <c r="B38" t="s">
        <v>726</v>
      </c>
      <c r="C38" s="14">
        <v>2843304</v>
      </c>
      <c r="D38" s="38">
        <v>100</v>
      </c>
      <c r="F38" s="14">
        <v>1840000</v>
      </c>
      <c r="G38" s="38">
        <f t="shared" si="4"/>
        <v>4683304</v>
      </c>
      <c r="H38" s="34">
        <f t="shared" si="6"/>
        <v>0.53636169394475219</v>
      </c>
      <c r="I38">
        <f t="shared" si="5"/>
        <v>1</v>
      </c>
      <c r="J38" s="9">
        <f t="shared" si="3"/>
        <v>0.84</v>
      </c>
      <c r="L38">
        <v>1</v>
      </c>
    </row>
    <row r="39" spans="1:12" x14ac:dyDescent="0.25">
      <c r="A39" t="s">
        <v>71</v>
      </c>
      <c r="B39" t="s">
        <v>727</v>
      </c>
      <c r="C39" s="14">
        <v>2073873</v>
      </c>
      <c r="D39" s="38">
        <v>50</v>
      </c>
      <c r="E39" s="38">
        <v>0</v>
      </c>
      <c r="F39" s="14">
        <v>1950204</v>
      </c>
      <c r="G39" s="38">
        <f t="shared" si="4"/>
        <v>4024077</v>
      </c>
      <c r="H39" s="34">
        <f t="shared" si="6"/>
        <v>0.46086283450404164</v>
      </c>
      <c r="I39">
        <f t="shared" si="5"/>
        <v>1</v>
      </c>
      <c r="J39" s="9">
        <f t="shared" si="3"/>
        <v>0.84</v>
      </c>
      <c r="L39">
        <v>1</v>
      </c>
    </row>
    <row r="40" spans="1:12" x14ac:dyDescent="0.25">
      <c r="A40" t="s">
        <v>71</v>
      </c>
      <c r="B40" t="s">
        <v>728</v>
      </c>
      <c r="C40" s="14">
        <v>1249981</v>
      </c>
      <c r="D40" s="38">
        <v>100</v>
      </c>
      <c r="E40" s="38">
        <v>0</v>
      </c>
      <c r="F40" s="14">
        <v>660204</v>
      </c>
      <c r="G40" s="38">
        <f t="shared" si="4"/>
        <v>1910185</v>
      </c>
      <c r="H40" s="34">
        <f t="shared" si="6"/>
        <v>0.21876650807802706</v>
      </c>
      <c r="I40">
        <f t="shared" si="5"/>
        <v>1</v>
      </c>
      <c r="J40" s="9">
        <f t="shared" si="3"/>
        <v>0.84</v>
      </c>
      <c r="L40">
        <v>1</v>
      </c>
    </row>
    <row r="41" spans="1:12" x14ac:dyDescent="0.25">
      <c r="A41" t="s">
        <v>71</v>
      </c>
      <c r="B41" t="s">
        <v>729</v>
      </c>
      <c r="C41" s="14">
        <v>431024</v>
      </c>
      <c r="D41" s="38">
        <v>100</v>
      </c>
      <c r="E41" s="38">
        <v>1</v>
      </c>
      <c r="F41" s="14">
        <v>8699518</v>
      </c>
      <c r="G41" s="38">
        <f t="shared" si="4"/>
        <v>9130642</v>
      </c>
      <c r="H41" s="34">
        <f t="shared" si="6"/>
        <v>1.0456990641485369</v>
      </c>
      <c r="I41">
        <f t="shared" si="5"/>
        <v>2</v>
      </c>
      <c r="J41" s="9">
        <f t="shared" si="3"/>
        <v>1.68</v>
      </c>
      <c r="L41">
        <v>2</v>
      </c>
    </row>
    <row r="42" spans="1:12" x14ac:dyDescent="0.25">
      <c r="A42" t="s">
        <v>71</v>
      </c>
      <c r="B42" t="s">
        <v>730</v>
      </c>
      <c r="C42" s="14">
        <v>469682</v>
      </c>
      <c r="G42" s="38">
        <f t="shared" si="4"/>
        <v>469682</v>
      </c>
      <c r="H42" s="34">
        <f t="shared" si="6"/>
        <v>5.3790963203618453E-2</v>
      </c>
      <c r="I42">
        <f t="shared" si="5"/>
        <v>1</v>
      </c>
      <c r="J42" s="9">
        <f t="shared" si="3"/>
        <v>0.84</v>
      </c>
      <c r="L42">
        <v>1</v>
      </c>
    </row>
    <row r="43" spans="1:12" x14ac:dyDescent="0.25">
      <c r="A43" t="s">
        <v>71</v>
      </c>
      <c r="B43" t="s">
        <v>731</v>
      </c>
      <c r="G43" s="38">
        <f t="shared" si="4"/>
        <v>0</v>
      </c>
      <c r="H43" s="34">
        <f t="shared" si="6"/>
        <v>0</v>
      </c>
      <c r="I43">
        <f t="shared" si="5"/>
        <v>1</v>
      </c>
      <c r="J43" s="9">
        <f t="shared" si="3"/>
        <v>0.84</v>
      </c>
      <c r="L43">
        <v>1</v>
      </c>
    </row>
    <row r="44" spans="1:12" x14ac:dyDescent="0.25">
      <c r="A44" t="s">
        <v>71</v>
      </c>
      <c r="B44" t="s">
        <v>732</v>
      </c>
      <c r="C44" s="14">
        <v>2006438</v>
      </c>
      <c r="D44" s="38">
        <v>100</v>
      </c>
      <c r="F44" s="14">
        <v>0</v>
      </c>
      <c r="G44" s="38">
        <f t="shared" si="4"/>
        <v>2006438</v>
      </c>
      <c r="H44" s="34">
        <f t="shared" si="6"/>
        <v>0.22979001245170519</v>
      </c>
      <c r="I44">
        <f t="shared" si="5"/>
        <v>1</v>
      </c>
      <c r="J44" s="9">
        <f t="shared" si="3"/>
        <v>0.84</v>
      </c>
      <c r="L44">
        <v>1</v>
      </c>
    </row>
    <row r="45" spans="1:12" x14ac:dyDescent="0.25">
      <c r="A45" t="s">
        <v>71</v>
      </c>
      <c r="B45" t="s">
        <v>733</v>
      </c>
      <c r="C45" s="14">
        <v>7560596</v>
      </c>
      <c r="D45" s="38">
        <v>887.5</v>
      </c>
      <c r="E45" s="38">
        <v>0</v>
      </c>
      <c r="F45" s="14">
        <v>10283230</v>
      </c>
      <c r="G45" s="38">
        <f t="shared" si="4"/>
        <v>17843826</v>
      </c>
      <c r="H45" s="34">
        <f t="shared" si="6"/>
        <v>2.0435881889826946</v>
      </c>
      <c r="I45">
        <f t="shared" si="5"/>
        <v>2</v>
      </c>
      <c r="J45" s="9">
        <f t="shared" si="3"/>
        <v>1.68</v>
      </c>
      <c r="L45">
        <v>2</v>
      </c>
    </row>
    <row r="46" spans="1:12" x14ac:dyDescent="0.25">
      <c r="A46" t="s">
        <v>71</v>
      </c>
      <c r="B46" t="s">
        <v>734</v>
      </c>
      <c r="C46" s="14">
        <v>0</v>
      </c>
      <c r="D46" s="38">
        <v>31.25</v>
      </c>
      <c r="E46" s="38">
        <v>0</v>
      </c>
      <c r="F46" s="14">
        <v>5500</v>
      </c>
      <c r="G46" s="38">
        <f t="shared" si="4"/>
        <v>5500</v>
      </c>
      <c r="H46" s="34">
        <f t="shared" si="6"/>
        <v>6.2989490255087788E-4</v>
      </c>
      <c r="I46">
        <f t="shared" si="5"/>
        <v>1</v>
      </c>
      <c r="J46" s="9">
        <f t="shared" si="3"/>
        <v>0.84</v>
      </c>
      <c r="L46">
        <v>1</v>
      </c>
    </row>
    <row r="47" spans="1:12" x14ac:dyDescent="0.25">
      <c r="A47" t="s">
        <v>71</v>
      </c>
      <c r="B47" t="s">
        <v>735</v>
      </c>
      <c r="C47" s="14">
        <v>2947190</v>
      </c>
      <c r="D47" s="38">
        <v>1000</v>
      </c>
      <c r="E47" s="38">
        <v>0</v>
      </c>
      <c r="F47" s="14">
        <v>2234888</v>
      </c>
      <c r="G47" s="38">
        <f t="shared" si="4"/>
        <v>5182078</v>
      </c>
      <c r="H47" s="34">
        <f t="shared" si="6"/>
        <v>0.59348445760382695</v>
      </c>
      <c r="I47">
        <f t="shared" si="5"/>
        <v>1</v>
      </c>
      <c r="J47" s="9">
        <f t="shared" si="3"/>
        <v>0.84</v>
      </c>
      <c r="L47">
        <v>1</v>
      </c>
    </row>
    <row r="48" spans="1:12" x14ac:dyDescent="0.25">
      <c r="A48" t="s">
        <v>71</v>
      </c>
      <c r="B48" t="s">
        <v>736</v>
      </c>
      <c r="C48" s="14">
        <v>566415.92000000004</v>
      </c>
      <c r="D48" s="38">
        <v>100</v>
      </c>
      <c r="F48" s="14">
        <v>3619290</v>
      </c>
      <c r="G48" s="38">
        <f t="shared" si="4"/>
        <v>4185705.92</v>
      </c>
      <c r="H48" s="34">
        <f t="shared" si="6"/>
        <v>0.47937360410636959</v>
      </c>
      <c r="I48">
        <f t="shared" si="5"/>
        <v>1</v>
      </c>
      <c r="J48" s="9">
        <f t="shared" si="3"/>
        <v>0.84</v>
      </c>
      <c r="L48">
        <v>1</v>
      </c>
    </row>
    <row r="49" spans="1:12" x14ac:dyDescent="0.25">
      <c r="A49" t="s">
        <v>71</v>
      </c>
      <c r="B49" t="s">
        <v>737</v>
      </c>
      <c r="C49" s="14">
        <v>799077.92</v>
      </c>
      <c r="D49" s="38">
        <v>100</v>
      </c>
      <c r="F49" s="14">
        <v>0</v>
      </c>
      <c r="G49" s="38">
        <f t="shared" si="4"/>
        <v>799077.92</v>
      </c>
      <c r="H49" s="34">
        <f t="shared" si="6"/>
        <v>9.1515474281628775E-2</v>
      </c>
      <c r="I49">
        <f t="shared" si="5"/>
        <v>1</v>
      </c>
      <c r="J49" s="9">
        <f t="shared" si="3"/>
        <v>0.84</v>
      </c>
      <c r="L49">
        <v>1</v>
      </c>
    </row>
    <row r="50" spans="1:12" x14ac:dyDescent="0.25">
      <c r="A50" t="s">
        <v>71</v>
      </c>
      <c r="B50" t="s">
        <v>738</v>
      </c>
      <c r="C50" s="14">
        <v>614373.54</v>
      </c>
      <c r="D50" s="38">
        <v>100</v>
      </c>
      <c r="F50" s="14">
        <v>0</v>
      </c>
      <c r="G50" s="38">
        <f t="shared" si="4"/>
        <v>614373.54</v>
      </c>
      <c r="H50" s="34">
        <f t="shared" si="6"/>
        <v>7.0361956565115985E-2</v>
      </c>
      <c r="I50">
        <f t="shared" si="5"/>
        <v>1</v>
      </c>
      <c r="J50" s="9">
        <f t="shared" si="3"/>
        <v>0.84</v>
      </c>
      <c r="L50">
        <v>1</v>
      </c>
    </row>
    <row r="51" spans="1:12" x14ac:dyDescent="0.25">
      <c r="A51" t="s">
        <v>71</v>
      </c>
      <c r="B51" t="s">
        <v>739</v>
      </c>
      <c r="C51" s="14">
        <v>289261535</v>
      </c>
      <c r="D51" s="38">
        <v>50810.75</v>
      </c>
      <c r="E51" s="38">
        <v>0</v>
      </c>
      <c r="F51" s="14">
        <v>583900000</v>
      </c>
      <c r="G51" s="38">
        <f t="shared" si="4"/>
        <v>873161535</v>
      </c>
      <c r="H51" s="34">
        <f t="shared" si="6"/>
        <v>100</v>
      </c>
      <c r="I51">
        <f t="shared" si="5"/>
        <v>10</v>
      </c>
      <c r="J51" s="9">
        <f t="shared" si="3"/>
        <v>8.4</v>
      </c>
      <c r="L51">
        <v>10</v>
      </c>
    </row>
    <row r="52" spans="1:12" x14ac:dyDescent="0.25">
      <c r="A52" t="s">
        <v>71</v>
      </c>
      <c r="B52" t="s">
        <v>740</v>
      </c>
      <c r="C52" s="14">
        <v>6401987</v>
      </c>
      <c r="D52" s="38">
        <v>89.5</v>
      </c>
      <c r="E52" s="38">
        <v>0</v>
      </c>
      <c r="F52" s="14">
        <v>500000</v>
      </c>
      <c r="G52" s="38">
        <f t="shared" si="4"/>
        <v>6901987</v>
      </c>
      <c r="H52" s="34">
        <f t="shared" si="6"/>
        <v>0.79045935068589568</v>
      </c>
      <c r="I52">
        <f t="shared" si="5"/>
        <v>1</v>
      </c>
      <c r="J52" s="9">
        <f t="shared" si="3"/>
        <v>0.84</v>
      </c>
      <c r="L52">
        <v>1</v>
      </c>
    </row>
    <row r="53" spans="1:12" x14ac:dyDescent="0.25">
      <c r="A53" t="s">
        <v>71</v>
      </c>
      <c r="B53" t="s">
        <v>741</v>
      </c>
      <c r="C53" s="14">
        <v>1927422</v>
      </c>
      <c r="D53" s="38">
        <v>100</v>
      </c>
      <c r="E53" s="38">
        <v>0</v>
      </c>
      <c r="F53" s="14">
        <v>1010000</v>
      </c>
      <c r="G53" s="38">
        <f t="shared" si="4"/>
        <v>2937422</v>
      </c>
      <c r="H53" s="34">
        <f t="shared" si="6"/>
        <v>0.33641220808014638</v>
      </c>
      <c r="I53">
        <f t="shared" si="5"/>
        <v>1</v>
      </c>
      <c r="J53" s="9">
        <f t="shared" si="3"/>
        <v>0.84</v>
      </c>
      <c r="L53">
        <v>1</v>
      </c>
    </row>
    <row r="54" spans="1:12" x14ac:dyDescent="0.25">
      <c r="A54" t="s">
        <v>71</v>
      </c>
      <c r="B54" t="s">
        <v>742</v>
      </c>
      <c r="C54" s="14">
        <v>908338</v>
      </c>
      <c r="D54" s="38">
        <v>87.5</v>
      </c>
      <c r="E54" s="38">
        <v>0</v>
      </c>
      <c r="F54" s="14">
        <v>0</v>
      </c>
      <c r="G54" s="38">
        <f t="shared" si="4"/>
        <v>908338</v>
      </c>
      <c r="H54" s="34">
        <f t="shared" si="6"/>
        <v>0.10402863199877443</v>
      </c>
      <c r="I54">
        <f t="shared" si="5"/>
        <v>1</v>
      </c>
      <c r="J54" s="9">
        <f t="shared" si="3"/>
        <v>0.84</v>
      </c>
      <c r="L54">
        <v>1</v>
      </c>
    </row>
    <row r="55" spans="1:12" x14ac:dyDescent="0.25">
      <c r="A55" t="s">
        <v>71</v>
      </c>
      <c r="B55" t="s">
        <v>743</v>
      </c>
      <c r="C55" s="14">
        <v>67817</v>
      </c>
      <c r="D55" s="38">
        <v>0</v>
      </c>
      <c r="E55" s="38">
        <v>0</v>
      </c>
      <c r="F55" s="14">
        <v>40500</v>
      </c>
      <c r="G55" s="38">
        <f t="shared" si="4"/>
        <v>108317</v>
      </c>
      <c r="H55" s="34">
        <f t="shared" si="6"/>
        <v>1.240515021083699E-2</v>
      </c>
      <c r="I55">
        <f t="shared" si="5"/>
        <v>1</v>
      </c>
      <c r="J55" s="9">
        <f t="shared" si="3"/>
        <v>0.84</v>
      </c>
      <c r="L55">
        <v>1</v>
      </c>
    </row>
    <row r="56" spans="1:12" x14ac:dyDescent="0.25">
      <c r="A56" t="s">
        <v>71</v>
      </c>
      <c r="B56" t="s">
        <v>744</v>
      </c>
      <c r="C56" s="14">
        <v>1260685</v>
      </c>
      <c r="D56" s="38">
        <v>108</v>
      </c>
      <c r="E56" s="38">
        <v>0</v>
      </c>
      <c r="F56" s="14">
        <v>0</v>
      </c>
      <c r="G56" s="38">
        <f t="shared" si="4"/>
        <v>1260685</v>
      </c>
      <c r="H56" s="34">
        <f t="shared" si="6"/>
        <v>0.14438164640406428</v>
      </c>
      <c r="I56">
        <f t="shared" si="5"/>
        <v>1</v>
      </c>
      <c r="J56" s="9">
        <f t="shared" si="3"/>
        <v>0.84</v>
      </c>
      <c r="L56">
        <v>1</v>
      </c>
    </row>
    <row r="57" spans="1:12" x14ac:dyDescent="0.25">
      <c r="A57" t="s">
        <v>71</v>
      </c>
      <c r="B57" t="s">
        <v>745</v>
      </c>
      <c r="C57" s="14">
        <v>3681522</v>
      </c>
      <c r="D57" s="38">
        <v>0</v>
      </c>
      <c r="E57" s="38">
        <v>0</v>
      </c>
      <c r="F57" s="14">
        <v>0</v>
      </c>
      <c r="G57" s="38">
        <f t="shared" si="4"/>
        <v>3681522</v>
      </c>
      <c r="H57" s="34">
        <f t="shared" si="6"/>
        <v>0.42163126207798424</v>
      </c>
      <c r="I57">
        <f t="shared" si="5"/>
        <v>1</v>
      </c>
      <c r="J57" s="9">
        <f t="shared" si="3"/>
        <v>0.84</v>
      </c>
      <c r="L57">
        <v>1</v>
      </c>
    </row>
    <row r="58" spans="1:12" x14ac:dyDescent="0.25">
      <c r="A58" t="s">
        <v>71</v>
      </c>
      <c r="B58" t="s">
        <v>746</v>
      </c>
      <c r="C58" s="14">
        <v>0</v>
      </c>
      <c r="D58" s="38">
        <v>0</v>
      </c>
      <c r="E58" s="38">
        <v>0</v>
      </c>
      <c r="F58" s="14">
        <v>0</v>
      </c>
      <c r="G58" s="38">
        <f t="shared" si="4"/>
        <v>0</v>
      </c>
      <c r="H58" s="34">
        <f t="shared" si="6"/>
        <v>0</v>
      </c>
      <c r="I58">
        <f t="shared" si="5"/>
        <v>1</v>
      </c>
      <c r="J58" s="9">
        <f t="shared" si="3"/>
        <v>0.84</v>
      </c>
      <c r="L58">
        <v>1</v>
      </c>
    </row>
    <row r="59" spans="1:12" x14ac:dyDescent="0.25">
      <c r="A59" t="s">
        <v>71</v>
      </c>
      <c r="B59" t="s">
        <v>747</v>
      </c>
      <c r="D59" s="38">
        <v>100</v>
      </c>
      <c r="F59" s="14">
        <v>294100</v>
      </c>
      <c r="G59" s="38">
        <f t="shared" si="4"/>
        <v>294100</v>
      </c>
      <c r="H59" s="34">
        <f t="shared" si="6"/>
        <v>3.3682198334584218E-2</v>
      </c>
      <c r="I59">
        <f t="shared" si="5"/>
        <v>1</v>
      </c>
      <c r="J59" s="9">
        <f t="shared" si="3"/>
        <v>0.84</v>
      </c>
      <c r="L59">
        <v>1</v>
      </c>
    </row>
    <row r="60" spans="1:12" x14ac:dyDescent="0.25">
      <c r="A60" t="s">
        <v>71</v>
      </c>
      <c r="B60" t="s">
        <v>748</v>
      </c>
      <c r="C60" s="14">
        <v>702032</v>
      </c>
      <c r="D60" s="38">
        <v>10000</v>
      </c>
      <c r="E60" s="38">
        <v>34.5</v>
      </c>
      <c r="F60" s="14">
        <v>2335145</v>
      </c>
      <c r="G60" s="38">
        <f t="shared" si="4"/>
        <v>3382177</v>
      </c>
      <c r="H60" s="34">
        <f t="shared" si="6"/>
        <v>0.38734837305905834</v>
      </c>
      <c r="I60">
        <f t="shared" si="5"/>
        <v>1</v>
      </c>
      <c r="J60" s="9">
        <f t="shared" si="3"/>
        <v>0.84</v>
      </c>
      <c r="L60">
        <v>1</v>
      </c>
    </row>
    <row r="61" spans="1:12" x14ac:dyDescent="0.25">
      <c r="A61" t="s">
        <v>71</v>
      </c>
      <c r="B61" t="s">
        <v>749</v>
      </c>
      <c r="C61" s="14">
        <v>17695092</v>
      </c>
      <c r="D61" s="38">
        <v>18500</v>
      </c>
      <c r="E61" s="38">
        <v>0</v>
      </c>
      <c r="F61" s="14">
        <v>63360131</v>
      </c>
      <c r="G61" s="38">
        <f t="shared" si="4"/>
        <v>81055223</v>
      </c>
      <c r="H61" s="34">
        <f t="shared" si="6"/>
        <v>9.2829585077863062</v>
      </c>
      <c r="I61">
        <f t="shared" si="5"/>
        <v>4</v>
      </c>
      <c r="J61" s="9">
        <f t="shared" si="3"/>
        <v>3.36</v>
      </c>
      <c r="L61">
        <v>4</v>
      </c>
    </row>
    <row r="62" spans="1:12" x14ac:dyDescent="0.25">
      <c r="A62" t="s">
        <v>71</v>
      </c>
      <c r="B62" t="s">
        <v>750</v>
      </c>
      <c r="C62" s="14">
        <v>576251</v>
      </c>
      <c r="D62" s="38">
        <v>0</v>
      </c>
      <c r="E62" s="38">
        <v>0</v>
      </c>
      <c r="F62" s="14">
        <v>888000</v>
      </c>
      <c r="G62" s="38">
        <f t="shared" si="4"/>
        <v>1464251</v>
      </c>
      <c r="H62" s="34">
        <f t="shared" si="6"/>
        <v>0.16769531653727737</v>
      </c>
      <c r="I62">
        <f t="shared" si="5"/>
        <v>1</v>
      </c>
      <c r="J62" s="9">
        <f t="shared" si="3"/>
        <v>0.84</v>
      </c>
      <c r="L62">
        <v>1</v>
      </c>
    </row>
    <row r="63" spans="1:12" x14ac:dyDescent="0.25">
      <c r="A63" t="s">
        <v>71</v>
      </c>
      <c r="B63" t="s">
        <v>751</v>
      </c>
      <c r="G63" s="38">
        <f t="shared" si="4"/>
        <v>0</v>
      </c>
      <c r="H63" s="34">
        <f t="shared" si="6"/>
        <v>0</v>
      </c>
      <c r="I63">
        <f t="shared" si="5"/>
        <v>1</v>
      </c>
      <c r="J63" s="9">
        <f t="shared" si="3"/>
        <v>0.84</v>
      </c>
      <c r="L63">
        <v>1</v>
      </c>
    </row>
    <row r="64" spans="1:12" x14ac:dyDescent="0.25">
      <c r="A64" t="s">
        <v>71</v>
      </c>
      <c r="B64" t="s">
        <v>752</v>
      </c>
      <c r="C64" s="14">
        <v>319477</v>
      </c>
      <c r="D64" s="38">
        <v>100</v>
      </c>
      <c r="F64" s="14">
        <v>1325581</v>
      </c>
      <c r="G64" s="38">
        <f t="shared" si="4"/>
        <v>1645058</v>
      </c>
      <c r="H64" s="34">
        <f t="shared" si="6"/>
        <v>0.18840248156373493</v>
      </c>
      <c r="I64">
        <f t="shared" si="5"/>
        <v>1</v>
      </c>
      <c r="J64" s="9">
        <f t="shared" si="3"/>
        <v>0.84</v>
      </c>
      <c r="L64">
        <v>1</v>
      </c>
    </row>
    <row r="65" spans="1:12" x14ac:dyDescent="0.25">
      <c r="A65" t="s">
        <v>71</v>
      </c>
      <c r="B65" t="s">
        <v>753</v>
      </c>
      <c r="C65" s="14">
        <v>4316660</v>
      </c>
      <c r="D65" s="38">
        <v>400</v>
      </c>
      <c r="E65" s="38">
        <v>0</v>
      </c>
      <c r="F65" s="14">
        <v>45106177</v>
      </c>
      <c r="G65" s="38">
        <f t="shared" si="4"/>
        <v>49422837</v>
      </c>
      <c r="H65" s="34">
        <f t="shared" si="6"/>
        <v>5.6602169265278039</v>
      </c>
      <c r="I65">
        <f t="shared" si="5"/>
        <v>3</v>
      </c>
      <c r="J65" s="9">
        <f t="shared" si="3"/>
        <v>2.52</v>
      </c>
      <c r="L65">
        <v>3</v>
      </c>
    </row>
    <row r="66" spans="1:12" x14ac:dyDescent="0.25">
      <c r="A66" t="s">
        <v>71</v>
      </c>
      <c r="B66" t="s">
        <v>754</v>
      </c>
      <c r="C66" s="14">
        <v>154999</v>
      </c>
      <c r="F66" s="14">
        <v>0</v>
      </c>
      <c r="G66" s="38">
        <f t="shared" ref="G66:G70" si="7">C66+(D66*E66)+F66</f>
        <v>154999</v>
      </c>
      <c r="H66" s="34">
        <f t="shared" si="6"/>
        <v>1.7751469090997007E-2</v>
      </c>
      <c r="I66">
        <f t="shared" ref="I66:I70" si="8">LOOKUP(H66,$N$3:$O$12,$P$3:$P$12)</f>
        <v>1</v>
      </c>
      <c r="J66" s="9">
        <f t="shared" si="3"/>
        <v>0.84</v>
      </c>
      <c r="L66">
        <v>1</v>
      </c>
    </row>
    <row r="67" spans="1:12" x14ac:dyDescent="0.25">
      <c r="A67" t="s">
        <v>71</v>
      </c>
      <c r="B67" t="s">
        <v>755</v>
      </c>
      <c r="C67" s="14">
        <v>909748</v>
      </c>
      <c r="D67" s="38">
        <v>0</v>
      </c>
      <c r="E67" s="38">
        <v>0</v>
      </c>
      <c r="F67" s="14">
        <v>2963548</v>
      </c>
      <c r="G67" s="38">
        <f t="shared" si="7"/>
        <v>3873296</v>
      </c>
      <c r="H67" s="34">
        <f t="shared" ref="H67:H70" si="9">G67/$G$71*100</f>
        <v>0.44359443754012828</v>
      </c>
      <c r="I67">
        <f t="shared" si="8"/>
        <v>1</v>
      </c>
      <c r="J67" s="9">
        <f t="shared" si="3"/>
        <v>0.84</v>
      </c>
      <c r="L67">
        <v>1</v>
      </c>
    </row>
    <row r="68" spans="1:12" x14ac:dyDescent="0.25">
      <c r="A68" t="s">
        <v>71</v>
      </c>
      <c r="B68" t="s">
        <v>756</v>
      </c>
      <c r="C68" s="14">
        <v>0</v>
      </c>
      <c r="D68" s="38">
        <v>81.25</v>
      </c>
      <c r="E68" s="38">
        <v>0</v>
      </c>
      <c r="F68" s="14">
        <v>20000</v>
      </c>
      <c r="G68" s="38">
        <f t="shared" si="7"/>
        <v>20000</v>
      </c>
      <c r="H68" s="34">
        <f t="shared" si="9"/>
        <v>2.290526918366829E-3</v>
      </c>
      <c r="I68">
        <f t="shared" si="8"/>
        <v>1</v>
      </c>
      <c r="J68" s="9">
        <f t="shared" ref="J68:J70" si="10">ROUND((I68/10)*(40/100)*21,2)</f>
        <v>0.84</v>
      </c>
      <c r="L68">
        <v>1</v>
      </c>
    </row>
    <row r="69" spans="1:12" x14ac:dyDescent="0.25">
      <c r="A69" t="s">
        <v>71</v>
      </c>
      <c r="B69" t="s">
        <v>757</v>
      </c>
      <c r="C69" s="14">
        <v>2754589</v>
      </c>
      <c r="D69" s="38">
        <v>1000</v>
      </c>
      <c r="F69" s="14">
        <v>0</v>
      </c>
      <c r="G69" s="38">
        <f t="shared" si="7"/>
        <v>2754589</v>
      </c>
      <c r="H69" s="34">
        <f t="shared" si="9"/>
        <v>0.31547301267685823</v>
      </c>
      <c r="I69">
        <f t="shared" si="8"/>
        <v>1</v>
      </c>
      <c r="J69" s="9">
        <f t="shared" si="10"/>
        <v>0.84</v>
      </c>
      <c r="L69">
        <v>1</v>
      </c>
    </row>
    <row r="70" spans="1:12" x14ac:dyDescent="0.25">
      <c r="A70" t="s">
        <v>71</v>
      </c>
      <c r="B70" t="s">
        <v>758</v>
      </c>
      <c r="C70" s="14">
        <v>549337</v>
      </c>
      <c r="D70" s="38">
        <v>100</v>
      </c>
      <c r="F70" s="14">
        <v>1000000</v>
      </c>
      <c r="G70" s="38">
        <f t="shared" si="7"/>
        <v>1549337</v>
      </c>
      <c r="H70" s="34">
        <f t="shared" si="9"/>
        <v>0.17743990520608538</v>
      </c>
      <c r="I70">
        <f t="shared" si="8"/>
        <v>1</v>
      </c>
      <c r="J70" s="9">
        <f t="shared" si="10"/>
        <v>0.84</v>
      </c>
      <c r="L70">
        <v>1</v>
      </c>
    </row>
    <row r="71" spans="1:12" x14ac:dyDescent="0.25">
      <c r="E71" s="42" t="s">
        <v>13</v>
      </c>
      <c r="F71" s="22" t="s">
        <v>52</v>
      </c>
      <c r="G71" s="40">
        <f>MAX(G3:G70)</f>
        <v>873161535</v>
      </c>
    </row>
  </sheetData>
  <autoFilter ref="A2:L71" xr:uid="{34988915-F4B2-4506-B151-652FF37BAA78}"/>
  <mergeCells count="1">
    <mergeCell ref="C1:F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2CF7-D171-4E11-9E94-770A69A0919B}">
  <dimension ref="A1:P79"/>
  <sheetViews>
    <sheetView workbookViewId="0">
      <pane ySplit="2" topLeftCell="A3" activePane="bottomLeft" state="frozen"/>
      <selection activeCell="R7" sqref="R7"/>
      <selection pane="bottomLeft" activeCell="J25" sqref="J25"/>
    </sheetView>
  </sheetViews>
  <sheetFormatPr defaultRowHeight="15" x14ac:dyDescent="0.25"/>
  <cols>
    <col min="1" max="1" width="11.140625" bestFit="1" customWidth="1"/>
    <col min="2" max="2" width="19.140625" bestFit="1" customWidth="1"/>
    <col min="3" max="3" width="14.5703125" style="14" customWidth="1"/>
    <col min="4" max="5" width="14.5703125" style="38" customWidth="1"/>
    <col min="6" max="6" width="14.5703125" style="14" customWidth="1"/>
    <col min="7" max="7" width="20.42578125" style="38" bestFit="1" customWidth="1"/>
    <col min="8" max="8" width="14.7109375" style="34" bestFit="1" customWidth="1"/>
    <col min="9" max="9" width="11.140625" bestFit="1" customWidth="1"/>
    <col min="10" max="10" width="22.42578125" bestFit="1" customWidth="1"/>
    <col min="11" max="11" width="11.140625" hidden="1" customWidth="1"/>
    <col min="12" max="12" width="11.140625" customWidth="1"/>
    <col min="14" max="14" width="4.28515625" bestFit="1" customWidth="1"/>
    <col min="15" max="15" width="4.5703125" bestFit="1" customWidth="1"/>
    <col min="16" max="16" width="5.42578125" bestFit="1" customWidth="1"/>
  </cols>
  <sheetData>
    <row r="1" spans="1:16" x14ac:dyDescent="0.25">
      <c r="A1" s="1"/>
      <c r="C1" s="64" t="s">
        <v>80</v>
      </c>
      <c r="D1" s="64"/>
      <c r="E1" s="64"/>
      <c r="F1" s="64"/>
      <c r="G1" s="47" t="s">
        <v>81</v>
      </c>
      <c r="H1" s="43" t="s">
        <v>91</v>
      </c>
      <c r="I1" s="44" t="s">
        <v>16</v>
      </c>
      <c r="J1" s="4"/>
      <c r="K1" s="44"/>
      <c r="L1" s="44"/>
      <c r="N1" s="17"/>
      <c r="O1" s="17"/>
      <c r="P1" s="17"/>
    </row>
    <row r="2" spans="1:16" s="1" customFormat="1" x14ac:dyDescent="0.25">
      <c r="A2" s="1" t="s">
        <v>0</v>
      </c>
      <c r="B2" s="1" t="s">
        <v>1</v>
      </c>
      <c r="C2" s="19" t="s">
        <v>76</v>
      </c>
      <c r="D2" s="41" t="s">
        <v>77</v>
      </c>
      <c r="E2" s="41" t="s">
        <v>78</v>
      </c>
      <c r="F2" s="19" t="s">
        <v>79</v>
      </c>
      <c r="G2" s="48" t="s">
        <v>74</v>
      </c>
      <c r="H2" s="35" t="s">
        <v>75</v>
      </c>
      <c r="I2" s="1" t="s">
        <v>90</v>
      </c>
      <c r="J2" s="17" t="s">
        <v>627</v>
      </c>
      <c r="L2" s="1" t="s">
        <v>206</v>
      </c>
      <c r="N2" s="28" t="s">
        <v>43</v>
      </c>
      <c r="O2" s="28" t="s">
        <v>44</v>
      </c>
      <c r="P2" s="28" t="s">
        <v>45</v>
      </c>
    </row>
    <row r="3" spans="1:16" x14ac:dyDescent="0.25">
      <c r="A3" s="67" t="s">
        <v>72</v>
      </c>
      <c r="B3" s="67" t="s">
        <v>759</v>
      </c>
      <c r="C3" s="14">
        <v>42617</v>
      </c>
      <c r="D3" s="38">
        <v>25</v>
      </c>
      <c r="E3" s="38">
        <v>0</v>
      </c>
      <c r="F3" s="14">
        <v>0</v>
      </c>
      <c r="G3" s="38">
        <f t="shared" ref="G3" si="0">C3+(D3*E3)+F3</f>
        <v>42617</v>
      </c>
      <c r="H3" s="34">
        <f t="shared" ref="H3:H36" si="1">G3/$G$79*100</f>
        <v>2.2419055960840172E-2</v>
      </c>
      <c r="I3">
        <f>LOOKUP(H3,$N$3:$O$12,$P$3:$P$12)</f>
        <v>1</v>
      </c>
      <c r="J3" s="9">
        <f>ROUND((I3/10)*(40/100)*12.5,2)</f>
        <v>0.5</v>
      </c>
      <c r="L3">
        <v>1</v>
      </c>
      <c r="N3" s="36">
        <v>0</v>
      </c>
      <c r="O3" s="36">
        <v>1</v>
      </c>
      <c r="P3" s="37">
        <v>1</v>
      </c>
    </row>
    <row r="4" spans="1:16" x14ac:dyDescent="0.25">
      <c r="A4" t="s">
        <v>72</v>
      </c>
      <c r="B4" t="s">
        <v>760</v>
      </c>
      <c r="C4" s="14">
        <v>0</v>
      </c>
      <c r="D4" s="38">
        <v>18.75</v>
      </c>
      <c r="E4" s="38">
        <v>1.0625</v>
      </c>
      <c r="F4" s="14">
        <v>10000</v>
      </c>
      <c r="G4" s="38">
        <f>C4+(D4*E4)+F4</f>
        <v>10019.921875</v>
      </c>
      <c r="H4" s="34">
        <f t="shared" si="1"/>
        <v>5.2710699776819473E-3</v>
      </c>
      <c r="I4">
        <f>LOOKUP(H4,$N$3:$O$12,$P$3:$P$12)</f>
        <v>1</v>
      </c>
      <c r="J4" s="9">
        <f t="shared" ref="J4:J67" si="2">ROUND((I4/10)*(40/100)*12.5,2)</f>
        <v>0.5</v>
      </c>
      <c r="L4">
        <v>1</v>
      </c>
      <c r="N4" s="36">
        <v>1</v>
      </c>
      <c r="O4" s="36">
        <v>3</v>
      </c>
      <c r="P4" s="37">
        <v>2</v>
      </c>
    </row>
    <row r="5" spans="1:16" x14ac:dyDescent="0.25">
      <c r="A5" t="s">
        <v>72</v>
      </c>
      <c r="B5" t="s">
        <v>761</v>
      </c>
      <c r="C5" s="14">
        <v>0</v>
      </c>
      <c r="D5" s="38">
        <v>100</v>
      </c>
      <c r="E5" s="38">
        <v>0</v>
      </c>
      <c r="F5" s="14">
        <v>0</v>
      </c>
      <c r="G5" s="38">
        <f t="shared" ref="G5:G69" si="3">C5+(D5*E5)+F5</f>
        <v>0</v>
      </c>
      <c r="H5" s="34">
        <f t="shared" si="1"/>
        <v>0</v>
      </c>
      <c r="I5">
        <f t="shared" ref="I5:I68" si="4">LOOKUP(H5,$N$3:$O$12,$P$3:$P$12)</f>
        <v>1</v>
      </c>
      <c r="J5" s="9">
        <f t="shared" si="2"/>
        <v>0.5</v>
      </c>
      <c r="L5">
        <v>1</v>
      </c>
      <c r="N5" s="36">
        <v>4</v>
      </c>
      <c r="O5" s="36">
        <v>6</v>
      </c>
      <c r="P5" s="37">
        <v>3</v>
      </c>
    </row>
    <row r="6" spans="1:16" x14ac:dyDescent="0.25">
      <c r="A6" t="s">
        <v>72</v>
      </c>
      <c r="B6" t="s">
        <v>762</v>
      </c>
      <c r="G6" s="38">
        <f t="shared" si="3"/>
        <v>0</v>
      </c>
      <c r="H6" s="34">
        <f t="shared" si="1"/>
        <v>0</v>
      </c>
      <c r="I6">
        <f t="shared" si="4"/>
        <v>1</v>
      </c>
      <c r="J6" s="9">
        <f t="shared" si="2"/>
        <v>0.5</v>
      </c>
      <c r="L6">
        <v>1</v>
      </c>
      <c r="N6" s="36">
        <v>7</v>
      </c>
      <c r="O6" s="36">
        <v>10</v>
      </c>
      <c r="P6" s="37">
        <v>4</v>
      </c>
    </row>
    <row r="7" spans="1:16" x14ac:dyDescent="0.25">
      <c r="A7" t="s">
        <v>72</v>
      </c>
      <c r="B7" t="s">
        <v>763</v>
      </c>
      <c r="C7" s="14">
        <v>19384</v>
      </c>
      <c r="D7" s="38">
        <v>100</v>
      </c>
      <c r="E7" s="38">
        <v>0</v>
      </c>
      <c r="F7" s="14">
        <v>0</v>
      </c>
      <c r="G7" s="38">
        <f t="shared" si="3"/>
        <v>19384</v>
      </c>
      <c r="H7" s="34">
        <f t="shared" si="1"/>
        <v>1.0197127454887154E-2</v>
      </c>
      <c r="I7">
        <f t="shared" si="4"/>
        <v>1</v>
      </c>
      <c r="J7" s="9">
        <f t="shared" si="2"/>
        <v>0.5</v>
      </c>
      <c r="L7">
        <v>1</v>
      </c>
      <c r="N7" s="36">
        <v>11</v>
      </c>
      <c r="O7" s="36">
        <v>20</v>
      </c>
      <c r="P7" s="37">
        <v>5</v>
      </c>
    </row>
    <row r="8" spans="1:16" x14ac:dyDescent="0.25">
      <c r="A8" t="s">
        <v>72</v>
      </c>
      <c r="B8" t="s">
        <v>764</v>
      </c>
      <c r="C8" s="14">
        <v>0</v>
      </c>
      <c r="D8" s="38">
        <v>125</v>
      </c>
      <c r="E8" s="38">
        <v>0</v>
      </c>
      <c r="F8" s="14">
        <v>0</v>
      </c>
      <c r="G8" s="38">
        <f t="shared" si="3"/>
        <v>0</v>
      </c>
      <c r="H8" s="34">
        <f t="shared" si="1"/>
        <v>0</v>
      </c>
      <c r="I8">
        <f t="shared" si="4"/>
        <v>1</v>
      </c>
      <c r="J8" s="9">
        <f t="shared" si="2"/>
        <v>0.5</v>
      </c>
      <c r="L8">
        <v>1</v>
      </c>
      <c r="N8" s="36">
        <v>21</v>
      </c>
      <c r="O8" s="36">
        <v>30</v>
      </c>
      <c r="P8" s="37">
        <v>6</v>
      </c>
    </row>
    <row r="9" spans="1:16" x14ac:dyDescent="0.25">
      <c r="A9" t="s">
        <v>72</v>
      </c>
      <c r="B9" t="s">
        <v>765</v>
      </c>
      <c r="G9" s="38">
        <f t="shared" si="3"/>
        <v>0</v>
      </c>
      <c r="H9" s="34">
        <f t="shared" si="1"/>
        <v>0</v>
      </c>
      <c r="I9">
        <f t="shared" si="4"/>
        <v>1</v>
      </c>
      <c r="J9" s="9">
        <f t="shared" si="2"/>
        <v>0.5</v>
      </c>
      <c r="L9">
        <v>1</v>
      </c>
      <c r="N9" s="36">
        <v>31</v>
      </c>
      <c r="O9" s="36">
        <v>40</v>
      </c>
      <c r="P9" s="37">
        <v>7</v>
      </c>
    </row>
    <row r="10" spans="1:16" x14ac:dyDescent="0.25">
      <c r="A10" t="s">
        <v>72</v>
      </c>
      <c r="B10" t="s">
        <v>766</v>
      </c>
      <c r="C10" s="14">
        <v>4054</v>
      </c>
      <c r="D10" s="38">
        <v>56.25</v>
      </c>
      <c r="E10" s="38">
        <v>0</v>
      </c>
      <c r="F10" s="14">
        <v>0</v>
      </c>
      <c r="G10" s="38">
        <f t="shared" si="3"/>
        <v>4054</v>
      </c>
      <c r="H10" s="34">
        <f t="shared" si="1"/>
        <v>2.1326431439389454E-3</v>
      </c>
      <c r="I10">
        <f t="shared" si="4"/>
        <v>1</v>
      </c>
      <c r="J10" s="9">
        <f t="shared" si="2"/>
        <v>0.5</v>
      </c>
      <c r="L10">
        <v>1</v>
      </c>
      <c r="N10" s="36">
        <v>41</v>
      </c>
      <c r="O10" s="36">
        <v>60</v>
      </c>
      <c r="P10" s="37">
        <v>8</v>
      </c>
    </row>
    <row r="11" spans="1:16" x14ac:dyDescent="0.25">
      <c r="A11" t="s">
        <v>72</v>
      </c>
      <c r="B11" t="s">
        <v>767</v>
      </c>
      <c r="C11" s="14">
        <v>0</v>
      </c>
      <c r="D11" s="38">
        <v>20</v>
      </c>
      <c r="E11" s="38">
        <v>0</v>
      </c>
      <c r="F11" s="14">
        <v>0</v>
      </c>
      <c r="G11" s="38">
        <f t="shared" si="3"/>
        <v>0</v>
      </c>
      <c r="H11" s="34">
        <f t="shared" si="1"/>
        <v>0</v>
      </c>
      <c r="I11">
        <f t="shared" si="4"/>
        <v>1</v>
      </c>
      <c r="J11" s="9">
        <f t="shared" si="2"/>
        <v>0.5</v>
      </c>
      <c r="L11">
        <v>1</v>
      </c>
      <c r="N11" s="36">
        <v>61</v>
      </c>
      <c r="O11" s="36">
        <v>80</v>
      </c>
      <c r="P11" s="37">
        <v>9</v>
      </c>
    </row>
    <row r="12" spans="1:16" x14ac:dyDescent="0.25">
      <c r="A12" t="s">
        <v>72</v>
      </c>
      <c r="B12" t="s">
        <v>768</v>
      </c>
      <c r="C12" s="14">
        <v>0</v>
      </c>
      <c r="D12" s="38">
        <v>93.75</v>
      </c>
      <c r="E12" s="38">
        <v>0</v>
      </c>
      <c r="F12" s="14">
        <v>0</v>
      </c>
      <c r="G12" s="38">
        <f t="shared" si="3"/>
        <v>0</v>
      </c>
      <c r="H12" s="34">
        <f t="shared" si="1"/>
        <v>0</v>
      </c>
      <c r="I12">
        <f t="shared" si="4"/>
        <v>1</v>
      </c>
      <c r="J12" s="9">
        <f t="shared" si="2"/>
        <v>0.5</v>
      </c>
      <c r="L12">
        <v>1</v>
      </c>
      <c r="N12" s="36">
        <v>81</v>
      </c>
      <c r="O12" s="36">
        <v>100</v>
      </c>
      <c r="P12" s="37">
        <v>10</v>
      </c>
    </row>
    <row r="13" spans="1:16" x14ac:dyDescent="0.25">
      <c r="A13" t="s">
        <v>72</v>
      </c>
      <c r="B13" t="s">
        <v>769</v>
      </c>
      <c r="C13" s="14">
        <v>0</v>
      </c>
      <c r="D13" s="38">
        <v>0</v>
      </c>
      <c r="E13" s="38">
        <v>0</v>
      </c>
      <c r="F13" s="14">
        <v>0</v>
      </c>
      <c r="G13" s="38">
        <f t="shared" si="3"/>
        <v>0</v>
      </c>
      <c r="H13" s="34">
        <f t="shared" si="1"/>
        <v>0</v>
      </c>
      <c r="I13">
        <f t="shared" si="4"/>
        <v>1</v>
      </c>
      <c r="J13" s="9">
        <f t="shared" si="2"/>
        <v>0.5</v>
      </c>
      <c r="L13">
        <v>1</v>
      </c>
    </row>
    <row r="14" spans="1:16" x14ac:dyDescent="0.25">
      <c r="A14" t="s">
        <v>72</v>
      </c>
      <c r="B14" t="s">
        <v>770</v>
      </c>
      <c r="C14" s="14">
        <v>0</v>
      </c>
      <c r="D14" s="38">
        <v>208333.3125</v>
      </c>
      <c r="E14" s="38">
        <v>0</v>
      </c>
      <c r="F14" s="14">
        <v>11000000</v>
      </c>
      <c r="G14" s="38">
        <f t="shared" si="3"/>
        <v>11000000</v>
      </c>
      <c r="H14" s="34">
        <f t="shared" si="1"/>
        <v>5.7866488858728173</v>
      </c>
      <c r="I14">
        <f t="shared" si="4"/>
        <v>3</v>
      </c>
      <c r="J14" s="9">
        <f t="shared" si="2"/>
        <v>1.5</v>
      </c>
      <c r="L14">
        <v>3</v>
      </c>
    </row>
    <row r="15" spans="1:16" x14ac:dyDescent="0.25">
      <c r="A15" t="s">
        <v>72</v>
      </c>
      <c r="B15" t="s">
        <v>771</v>
      </c>
      <c r="G15" s="38">
        <f t="shared" si="3"/>
        <v>0</v>
      </c>
      <c r="H15" s="34">
        <f t="shared" si="1"/>
        <v>0</v>
      </c>
      <c r="I15">
        <f t="shared" si="4"/>
        <v>1</v>
      </c>
      <c r="J15" s="9">
        <f t="shared" si="2"/>
        <v>0.5</v>
      </c>
      <c r="L15">
        <v>1</v>
      </c>
    </row>
    <row r="16" spans="1:16" x14ac:dyDescent="0.25">
      <c r="A16" t="s">
        <v>72</v>
      </c>
      <c r="B16" t="s">
        <v>772</v>
      </c>
      <c r="G16" s="38">
        <f t="shared" si="3"/>
        <v>0</v>
      </c>
      <c r="H16" s="34">
        <f t="shared" si="1"/>
        <v>0</v>
      </c>
      <c r="I16">
        <f t="shared" si="4"/>
        <v>1</v>
      </c>
      <c r="J16" s="9">
        <f t="shared" si="2"/>
        <v>0.5</v>
      </c>
      <c r="L16">
        <v>1</v>
      </c>
    </row>
    <row r="17" spans="1:12" x14ac:dyDescent="0.25">
      <c r="A17" t="s">
        <v>72</v>
      </c>
      <c r="B17" t="s">
        <v>773</v>
      </c>
      <c r="C17" s="14">
        <v>0</v>
      </c>
      <c r="D17" s="38">
        <v>0</v>
      </c>
      <c r="E17" s="38">
        <v>0</v>
      </c>
      <c r="F17" s="14">
        <v>0</v>
      </c>
      <c r="G17" s="38">
        <f t="shared" si="3"/>
        <v>0</v>
      </c>
      <c r="H17" s="34">
        <f t="shared" si="1"/>
        <v>0</v>
      </c>
      <c r="I17">
        <f t="shared" si="4"/>
        <v>1</v>
      </c>
      <c r="J17" s="9">
        <f t="shared" si="2"/>
        <v>0.5</v>
      </c>
      <c r="L17">
        <v>1</v>
      </c>
    </row>
    <row r="18" spans="1:12" x14ac:dyDescent="0.25">
      <c r="A18" t="s">
        <v>72</v>
      </c>
      <c r="B18" t="s">
        <v>774</v>
      </c>
      <c r="C18" s="14">
        <v>0</v>
      </c>
      <c r="D18" s="38">
        <v>0</v>
      </c>
      <c r="E18" s="38">
        <v>0</v>
      </c>
      <c r="F18" s="14">
        <v>0</v>
      </c>
      <c r="G18" s="38">
        <f t="shared" si="3"/>
        <v>0</v>
      </c>
      <c r="H18" s="34">
        <f t="shared" si="1"/>
        <v>0</v>
      </c>
      <c r="I18">
        <f t="shared" si="4"/>
        <v>1</v>
      </c>
      <c r="J18" s="9">
        <f t="shared" si="2"/>
        <v>0.5</v>
      </c>
      <c r="L18">
        <v>1</v>
      </c>
    </row>
    <row r="19" spans="1:12" x14ac:dyDescent="0.25">
      <c r="A19" t="s">
        <v>72</v>
      </c>
      <c r="B19" t="s">
        <v>775</v>
      </c>
      <c r="C19" s="14">
        <v>435217</v>
      </c>
      <c r="G19" s="38">
        <f t="shared" si="3"/>
        <v>435217</v>
      </c>
      <c r="H19" s="34">
        <f t="shared" si="1"/>
        <v>0.22894981528753724</v>
      </c>
      <c r="I19">
        <f t="shared" si="4"/>
        <v>1</v>
      </c>
      <c r="J19" s="9">
        <f t="shared" si="2"/>
        <v>0.5</v>
      </c>
      <c r="L19">
        <v>1</v>
      </c>
    </row>
    <row r="20" spans="1:12" x14ac:dyDescent="0.25">
      <c r="A20" t="s">
        <v>72</v>
      </c>
      <c r="B20" t="s">
        <v>776</v>
      </c>
      <c r="D20" s="38">
        <v>108.75</v>
      </c>
      <c r="G20" s="38">
        <f t="shared" si="3"/>
        <v>0</v>
      </c>
      <c r="H20" s="34">
        <f t="shared" si="1"/>
        <v>0</v>
      </c>
      <c r="I20">
        <f t="shared" si="4"/>
        <v>1</v>
      </c>
      <c r="J20" s="9">
        <f t="shared" si="2"/>
        <v>0.5</v>
      </c>
      <c r="L20">
        <v>1</v>
      </c>
    </row>
    <row r="21" spans="1:12" x14ac:dyDescent="0.25">
      <c r="A21" t="s">
        <v>72</v>
      </c>
      <c r="B21" t="s">
        <v>777</v>
      </c>
      <c r="C21" s="14">
        <v>115779</v>
      </c>
      <c r="D21" s="38">
        <v>0</v>
      </c>
      <c r="F21" s="14">
        <v>0</v>
      </c>
      <c r="G21" s="38">
        <f t="shared" si="3"/>
        <v>115779</v>
      </c>
      <c r="H21" s="34">
        <f t="shared" si="1"/>
        <v>6.09065837597699E-2</v>
      </c>
      <c r="I21">
        <f t="shared" si="4"/>
        <v>1</v>
      </c>
      <c r="J21" s="9">
        <f t="shared" si="2"/>
        <v>0.5</v>
      </c>
      <c r="L21">
        <v>1</v>
      </c>
    </row>
    <row r="22" spans="1:12" x14ac:dyDescent="0.25">
      <c r="A22" t="s">
        <v>72</v>
      </c>
      <c r="B22" t="s">
        <v>778</v>
      </c>
      <c r="G22" s="38">
        <f t="shared" si="3"/>
        <v>0</v>
      </c>
      <c r="H22" s="34">
        <f t="shared" si="1"/>
        <v>0</v>
      </c>
      <c r="I22">
        <f t="shared" si="4"/>
        <v>1</v>
      </c>
      <c r="J22" s="9">
        <f t="shared" si="2"/>
        <v>0.5</v>
      </c>
      <c r="L22">
        <v>1</v>
      </c>
    </row>
    <row r="23" spans="1:12" x14ac:dyDescent="0.25">
      <c r="A23" t="s">
        <v>72</v>
      </c>
      <c r="B23" t="s">
        <v>779</v>
      </c>
      <c r="C23" s="14">
        <v>0</v>
      </c>
      <c r="D23" s="38">
        <v>50</v>
      </c>
      <c r="F23" s="14">
        <v>78000</v>
      </c>
      <c r="G23" s="38">
        <f t="shared" si="3"/>
        <v>78000</v>
      </c>
      <c r="H23" s="34">
        <f t="shared" si="1"/>
        <v>4.1032601190734527E-2</v>
      </c>
      <c r="I23">
        <f t="shared" si="4"/>
        <v>1</v>
      </c>
      <c r="J23" s="9">
        <f t="shared" si="2"/>
        <v>0.5</v>
      </c>
      <c r="L23">
        <v>1</v>
      </c>
    </row>
    <row r="24" spans="1:12" x14ac:dyDescent="0.25">
      <c r="A24" t="s">
        <v>72</v>
      </c>
      <c r="B24" t="s">
        <v>780</v>
      </c>
      <c r="G24" s="38">
        <f t="shared" si="3"/>
        <v>0</v>
      </c>
      <c r="H24" s="34">
        <f t="shared" si="1"/>
        <v>0</v>
      </c>
      <c r="I24">
        <f t="shared" si="4"/>
        <v>1</v>
      </c>
      <c r="J24" s="9">
        <f t="shared" si="2"/>
        <v>0.5</v>
      </c>
      <c r="L24">
        <v>1</v>
      </c>
    </row>
    <row r="25" spans="1:12" x14ac:dyDescent="0.25">
      <c r="A25" t="s">
        <v>72</v>
      </c>
      <c r="B25" t="s">
        <v>781</v>
      </c>
      <c r="C25" s="14">
        <v>0</v>
      </c>
      <c r="D25" s="38">
        <v>0</v>
      </c>
      <c r="E25" s="38">
        <v>0</v>
      </c>
      <c r="F25" s="14">
        <v>0</v>
      </c>
      <c r="G25" s="38">
        <f t="shared" si="3"/>
        <v>0</v>
      </c>
      <c r="H25" s="34">
        <f t="shared" si="1"/>
        <v>0</v>
      </c>
      <c r="I25">
        <f t="shared" si="4"/>
        <v>1</v>
      </c>
      <c r="J25" s="9">
        <f t="shared" si="2"/>
        <v>0.5</v>
      </c>
      <c r="L25">
        <v>1</v>
      </c>
    </row>
    <row r="26" spans="1:12" x14ac:dyDescent="0.25">
      <c r="A26" t="s">
        <v>72</v>
      </c>
      <c r="B26" t="s">
        <v>782</v>
      </c>
      <c r="C26" s="14">
        <v>0</v>
      </c>
      <c r="F26" s="14">
        <v>0</v>
      </c>
      <c r="G26" s="38">
        <f t="shared" si="3"/>
        <v>0</v>
      </c>
      <c r="H26" s="34">
        <f t="shared" si="1"/>
        <v>0</v>
      </c>
      <c r="I26">
        <f t="shared" si="4"/>
        <v>1</v>
      </c>
      <c r="J26" s="9">
        <f t="shared" si="2"/>
        <v>0.5</v>
      </c>
      <c r="L26">
        <v>1</v>
      </c>
    </row>
    <row r="27" spans="1:12" x14ac:dyDescent="0.25">
      <c r="A27" t="s">
        <v>72</v>
      </c>
      <c r="B27" t="s">
        <v>783</v>
      </c>
      <c r="C27" s="14">
        <v>0</v>
      </c>
      <c r="D27" s="38">
        <v>0</v>
      </c>
      <c r="E27" s="38">
        <v>0</v>
      </c>
      <c r="F27" s="14">
        <v>0</v>
      </c>
      <c r="G27" s="38">
        <f t="shared" si="3"/>
        <v>0</v>
      </c>
      <c r="H27" s="34">
        <f t="shared" si="1"/>
        <v>0</v>
      </c>
      <c r="I27">
        <f t="shared" si="4"/>
        <v>1</v>
      </c>
      <c r="J27" s="9">
        <f t="shared" si="2"/>
        <v>0.5</v>
      </c>
      <c r="L27">
        <v>1</v>
      </c>
    </row>
    <row r="28" spans="1:12" x14ac:dyDescent="0.25">
      <c r="A28" t="s">
        <v>72</v>
      </c>
      <c r="B28" t="s">
        <v>784</v>
      </c>
      <c r="C28" s="14">
        <v>0</v>
      </c>
      <c r="D28" s="38">
        <v>0</v>
      </c>
      <c r="E28" s="38">
        <v>0</v>
      </c>
      <c r="F28" s="14">
        <v>0</v>
      </c>
      <c r="G28" s="38">
        <f t="shared" si="3"/>
        <v>0</v>
      </c>
      <c r="H28" s="34">
        <f t="shared" si="1"/>
        <v>0</v>
      </c>
      <c r="I28">
        <f t="shared" si="4"/>
        <v>1</v>
      </c>
      <c r="J28" s="9">
        <f t="shared" si="2"/>
        <v>0.5</v>
      </c>
      <c r="L28">
        <v>1</v>
      </c>
    </row>
    <row r="29" spans="1:12" x14ac:dyDescent="0.25">
      <c r="A29" t="s">
        <v>72</v>
      </c>
      <c r="B29" t="s">
        <v>785</v>
      </c>
      <c r="C29" s="14">
        <v>879170</v>
      </c>
      <c r="D29" s="38">
        <v>120</v>
      </c>
      <c r="F29" s="14">
        <v>5616455</v>
      </c>
      <c r="G29" s="38">
        <f t="shared" si="3"/>
        <v>6495625</v>
      </c>
      <c r="H29" s="34">
        <f t="shared" si="1"/>
        <v>3.417081924481602</v>
      </c>
      <c r="I29">
        <f t="shared" si="4"/>
        <v>2</v>
      </c>
      <c r="J29" s="9">
        <f t="shared" si="2"/>
        <v>1</v>
      </c>
      <c r="L29">
        <v>2</v>
      </c>
    </row>
    <row r="30" spans="1:12" x14ac:dyDescent="0.25">
      <c r="A30" t="s">
        <v>72</v>
      </c>
      <c r="B30" t="s">
        <v>786</v>
      </c>
      <c r="C30" s="14">
        <v>557765</v>
      </c>
      <c r="D30" s="38">
        <v>100</v>
      </c>
      <c r="F30" s="14">
        <v>0</v>
      </c>
      <c r="G30" s="38">
        <f t="shared" si="3"/>
        <v>557765</v>
      </c>
      <c r="H30" s="34">
        <f t="shared" si="1"/>
        <v>0.29341729234807745</v>
      </c>
      <c r="I30">
        <f t="shared" si="4"/>
        <v>1</v>
      </c>
      <c r="J30" s="9">
        <f t="shared" si="2"/>
        <v>0.5</v>
      </c>
      <c r="L30">
        <v>1</v>
      </c>
    </row>
    <row r="31" spans="1:12" x14ac:dyDescent="0.25">
      <c r="A31" t="s">
        <v>72</v>
      </c>
      <c r="B31" t="s">
        <v>787</v>
      </c>
      <c r="C31" s="14">
        <v>0</v>
      </c>
      <c r="D31" s="38">
        <v>1000</v>
      </c>
      <c r="F31" s="14">
        <v>0</v>
      </c>
      <c r="G31" s="38">
        <f t="shared" si="3"/>
        <v>0</v>
      </c>
      <c r="H31" s="34">
        <f t="shared" si="1"/>
        <v>0</v>
      </c>
      <c r="I31">
        <f t="shared" si="4"/>
        <v>1</v>
      </c>
      <c r="J31" s="9">
        <f t="shared" si="2"/>
        <v>0.5</v>
      </c>
      <c r="L31">
        <v>1</v>
      </c>
    </row>
    <row r="32" spans="1:12" x14ac:dyDescent="0.25">
      <c r="A32" t="s">
        <v>72</v>
      </c>
      <c r="B32" t="s">
        <v>788</v>
      </c>
      <c r="C32" s="14">
        <v>0</v>
      </c>
      <c r="D32" s="38">
        <v>0</v>
      </c>
      <c r="E32" s="38">
        <v>0</v>
      </c>
      <c r="F32" s="14">
        <v>0</v>
      </c>
      <c r="G32" s="38">
        <f t="shared" si="3"/>
        <v>0</v>
      </c>
      <c r="H32" s="34">
        <f t="shared" si="1"/>
        <v>0</v>
      </c>
      <c r="I32">
        <f t="shared" si="4"/>
        <v>1</v>
      </c>
      <c r="J32" s="9">
        <f t="shared" si="2"/>
        <v>0.5</v>
      </c>
      <c r="L32">
        <v>1</v>
      </c>
    </row>
    <row r="33" spans="1:12" x14ac:dyDescent="0.25">
      <c r="A33" t="s">
        <v>72</v>
      </c>
      <c r="B33" t="s">
        <v>789</v>
      </c>
      <c r="C33" s="14">
        <v>2079624</v>
      </c>
      <c r="D33" s="38">
        <v>1000</v>
      </c>
      <c r="F33" s="14">
        <v>0</v>
      </c>
      <c r="G33" s="38">
        <f t="shared" si="3"/>
        <v>2079624</v>
      </c>
      <c r="H33" s="34">
        <f t="shared" si="1"/>
        <v>1.0940049002394883</v>
      </c>
      <c r="I33">
        <f t="shared" si="4"/>
        <v>2</v>
      </c>
      <c r="J33" s="9">
        <f t="shared" si="2"/>
        <v>1</v>
      </c>
      <c r="L33">
        <v>2</v>
      </c>
    </row>
    <row r="34" spans="1:12" x14ac:dyDescent="0.25">
      <c r="A34" t="s">
        <v>72</v>
      </c>
      <c r="B34" t="s">
        <v>790</v>
      </c>
      <c r="C34" s="14">
        <v>0</v>
      </c>
      <c r="D34" s="38">
        <v>0</v>
      </c>
      <c r="E34" s="38">
        <v>0</v>
      </c>
      <c r="F34" s="14">
        <v>0</v>
      </c>
      <c r="G34" s="38">
        <f t="shared" si="3"/>
        <v>0</v>
      </c>
      <c r="H34" s="34">
        <f t="shared" si="1"/>
        <v>0</v>
      </c>
      <c r="I34">
        <f t="shared" si="4"/>
        <v>1</v>
      </c>
      <c r="J34" s="9">
        <f t="shared" si="2"/>
        <v>0.5</v>
      </c>
      <c r="L34">
        <v>1</v>
      </c>
    </row>
    <row r="35" spans="1:12" x14ac:dyDescent="0.25">
      <c r="A35" t="s">
        <v>72</v>
      </c>
      <c r="B35" t="s">
        <v>791</v>
      </c>
      <c r="C35" s="14">
        <v>0</v>
      </c>
      <c r="D35" s="38">
        <v>56.25</v>
      </c>
      <c r="E35" s="38">
        <v>0</v>
      </c>
      <c r="F35" s="14">
        <v>0</v>
      </c>
      <c r="G35" s="38">
        <f t="shared" si="3"/>
        <v>0</v>
      </c>
      <c r="H35" s="34">
        <f t="shared" si="1"/>
        <v>0</v>
      </c>
      <c r="I35">
        <f t="shared" si="4"/>
        <v>1</v>
      </c>
      <c r="J35" s="9">
        <f t="shared" si="2"/>
        <v>0.5</v>
      </c>
      <c r="L35">
        <v>1</v>
      </c>
    </row>
    <row r="36" spans="1:12" x14ac:dyDescent="0.25">
      <c r="A36" t="s">
        <v>72</v>
      </c>
      <c r="B36" t="s">
        <v>792</v>
      </c>
      <c r="C36" s="14">
        <v>0</v>
      </c>
      <c r="D36" s="38">
        <v>12.5</v>
      </c>
      <c r="E36" s="38">
        <v>0</v>
      </c>
      <c r="F36" s="14">
        <v>0</v>
      </c>
      <c r="G36" s="38">
        <f t="shared" si="3"/>
        <v>0</v>
      </c>
      <c r="H36" s="34">
        <f t="shared" si="1"/>
        <v>0</v>
      </c>
      <c r="I36">
        <f t="shared" si="4"/>
        <v>1</v>
      </c>
      <c r="J36" s="9">
        <f t="shared" si="2"/>
        <v>0.5</v>
      </c>
      <c r="L36">
        <v>1</v>
      </c>
    </row>
    <row r="37" spans="1:12" x14ac:dyDescent="0.25">
      <c r="A37" s="67" t="s">
        <v>72</v>
      </c>
      <c r="B37" s="67" t="s">
        <v>793</v>
      </c>
      <c r="C37" s="14">
        <v>2590830</v>
      </c>
      <c r="D37" s="38">
        <v>50</v>
      </c>
      <c r="F37" s="14">
        <v>0</v>
      </c>
      <c r="G37" s="38">
        <f>C37+(D37*E37)+F37</f>
        <v>2590830</v>
      </c>
      <c r="H37" s="34">
        <f>G37/'8-4 B'!$G$71*100</f>
        <v>0.29671829279561657</v>
      </c>
      <c r="I37">
        <f t="shared" si="4"/>
        <v>1</v>
      </c>
      <c r="J37" s="9">
        <f t="shared" si="2"/>
        <v>0.5</v>
      </c>
      <c r="L37">
        <v>1</v>
      </c>
    </row>
    <row r="38" spans="1:12" x14ac:dyDescent="0.25">
      <c r="A38" t="s">
        <v>72</v>
      </c>
      <c r="B38" t="s">
        <v>794</v>
      </c>
      <c r="C38" s="14">
        <v>0</v>
      </c>
      <c r="D38" s="38">
        <v>31.25</v>
      </c>
      <c r="E38" s="38">
        <v>0</v>
      </c>
      <c r="F38" s="14">
        <v>0</v>
      </c>
      <c r="G38" s="38">
        <f t="shared" si="3"/>
        <v>0</v>
      </c>
      <c r="H38" s="34">
        <f t="shared" ref="H38:H69" si="5">G38/$G$79*100</f>
        <v>0</v>
      </c>
      <c r="I38">
        <f t="shared" si="4"/>
        <v>1</v>
      </c>
      <c r="J38" s="9">
        <f t="shared" si="2"/>
        <v>0.5</v>
      </c>
      <c r="L38">
        <v>1</v>
      </c>
    </row>
    <row r="39" spans="1:12" x14ac:dyDescent="0.25">
      <c r="A39" t="s">
        <v>72</v>
      </c>
      <c r="B39" t="s">
        <v>795</v>
      </c>
      <c r="C39" s="14">
        <v>2749822</v>
      </c>
      <c r="D39" s="38">
        <v>0</v>
      </c>
      <c r="E39" s="38">
        <v>0</v>
      </c>
      <c r="F39" s="14">
        <v>225000</v>
      </c>
      <c r="G39" s="38">
        <f t="shared" si="3"/>
        <v>2974822</v>
      </c>
      <c r="H39" s="34">
        <f t="shared" si="5"/>
        <v>1.5649318556336316</v>
      </c>
      <c r="I39">
        <f t="shared" si="4"/>
        <v>2</v>
      </c>
      <c r="J39" s="9">
        <f t="shared" si="2"/>
        <v>1</v>
      </c>
      <c r="L39">
        <v>2</v>
      </c>
    </row>
    <row r="40" spans="1:12" x14ac:dyDescent="0.25">
      <c r="A40" t="s">
        <v>72</v>
      </c>
      <c r="B40" t="s">
        <v>796</v>
      </c>
      <c r="C40" s="14">
        <v>0</v>
      </c>
      <c r="D40" s="38">
        <v>100</v>
      </c>
      <c r="F40" s="14">
        <v>0</v>
      </c>
      <c r="G40" s="38">
        <f t="shared" si="3"/>
        <v>0</v>
      </c>
      <c r="H40" s="34">
        <f t="shared" si="5"/>
        <v>0</v>
      </c>
      <c r="I40">
        <f t="shared" si="4"/>
        <v>1</v>
      </c>
      <c r="J40" s="9">
        <f t="shared" si="2"/>
        <v>0.5</v>
      </c>
      <c r="L40">
        <v>1</v>
      </c>
    </row>
    <row r="41" spans="1:12" x14ac:dyDescent="0.25">
      <c r="A41" t="s">
        <v>72</v>
      </c>
      <c r="B41" t="s">
        <v>797</v>
      </c>
      <c r="G41" s="38">
        <f t="shared" si="3"/>
        <v>0</v>
      </c>
      <c r="H41" s="34">
        <f t="shared" si="5"/>
        <v>0</v>
      </c>
      <c r="I41">
        <f t="shared" si="4"/>
        <v>1</v>
      </c>
      <c r="J41" s="9">
        <f t="shared" si="2"/>
        <v>0.5</v>
      </c>
      <c r="L41">
        <v>1</v>
      </c>
    </row>
    <row r="42" spans="1:12" x14ac:dyDescent="0.25">
      <c r="A42" t="s">
        <v>72</v>
      </c>
      <c r="B42" t="s">
        <v>798</v>
      </c>
      <c r="C42" s="14">
        <v>0</v>
      </c>
      <c r="D42" s="38">
        <v>100</v>
      </c>
      <c r="F42" s="14">
        <v>0</v>
      </c>
      <c r="G42" s="38">
        <f t="shared" si="3"/>
        <v>0</v>
      </c>
      <c r="H42" s="34">
        <f t="shared" si="5"/>
        <v>0</v>
      </c>
      <c r="I42">
        <f t="shared" si="4"/>
        <v>1</v>
      </c>
      <c r="J42" s="9">
        <f t="shared" si="2"/>
        <v>0.5</v>
      </c>
      <c r="L42">
        <v>1</v>
      </c>
    </row>
    <row r="43" spans="1:12" x14ac:dyDescent="0.25">
      <c r="A43" t="s">
        <v>72</v>
      </c>
      <c r="B43" t="s">
        <v>799</v>
      </c>
      <c r="C43" s="14">
        <v>3083812</v>
      </c>
      <c r="D43" s="38">
        <v>100</v>
      </c>
      <c r="F43" s="14">
        <v>985000</v>
      </c>
      <c r="G43" s="38">
        <f t="shared" si="3"/>
        <v>4068812</v>
      </c>
      <c r="H43" s="34">
        <f t="shared" si="5"/>
        <v>2.1404351296932682</v>
      </c>
      <c r="I43">
        <f t="shared" si="4"/>
        <v>2</v>
      </c>
      <c r="J43" s="9">
        <f t="shared" si="2"/>
        <v>1</v>
      </c>
      <c r="L43">
        <v>2</v>
      </c>
    </row>
    <row r="44" spans="1:12" x14ac:dyDescent="0.25">
      <c r="A44" t="s">
        <v>72</v>
      </c>
      <c r="B44" t="s">
        <v>800</v>
      </c>
      <c r="C44" s="14">
        <v>0</v>
      </c>
      <c r="D44" s="38">
        <v>15</v>
      </c>
      <c r="E44" s="38">
        <v>0</v>
      </c>
      <c r="F44" s="14">
        <v>0</v>
      </c>
      <c r="G44" s="38">
        <f t="shared" si="3"/>
        <v>0</v>
      </c>
      <c r="H44" s="34">
        <f t="shared" si="5"/>
        <v>0</v>
      </c>
      <c r="I44">
        <f t="shared" si="4"/>
        <v>1</v>
      </c>
      <c r="J44" s="9">
        <f t="shared" si="2"/>
        <v>0.5</v>
      </c>
      <c r="L44">
        <v>1</v>
      </c>
    </row>
    <row r="45" spans="1:12" x14ac:dyDescent="0.25">
      <c r="A45" t="s">
        <v>72</v>
      </c>
      <c r="B45" t="s">
        <v>801</v>
      </c>
      <c r="C45" s="14">
        <v>152843</v>
      </c>
      <c r="G45" s="38">
        <f t="shared" si="3"/>
        <v>152843</v>
      </c>
      <c r="H45" s="34">
        <f t="shared" si="5"/>
        <v>8.0404434151223544E-2</v>
      </c>
      <c r="I45">
        <f t="shared" si="4"/>
        <v>1</v>
      </c>
      <c r="J45" s="9">
        <f t="shared" si="2"/>
        <v>0.5</v>
      </c>
      <c r="L45">
        <v>1</v>
      </c>
    </row>
    <row r="46" spans="1:12" x14ac:dyDescent="0.25">
      <c r="A46" t="s">
        <v>72</v>
      </c>
      <c r="B46" t="s">
        <v>802</v>
      </c>
      <c r="G46" s="38">
        <f t="shared" si="3"/>
        <v>0</v>
      </c>
      <c r="H46" s="34">
        <f t="shared" si="5"/>
        <v>0</v>
      </c>
      <c r="I46">
        <f t="shared" si="4"/>
        <v>1</v>
      </c>
      <c r="J46" s="9">
        <f t="shared" si="2"/>
        <v>0.5</v>
      </c>
      <c r="L46">
        <v>1</v>
      </c>
    </row>
    <row r="47" spans="1:12" x14ac:dyDescent="0.25">
      <c r="A47" t="s">
        <v>72</v>
      </c>
      <c r="B47" t="s">
        <v>803</v>
      </c>
      <c r="G47" s="38">
        <f t="shared" si="3"/>
        <v>0</v>
      </c>
      <c r="H47" s="34">
        <f t="shared" si="5"/>
        <v>0</v>
      </c>
      <c r="I47">
        <f t="shared" si="4"/>
        <v>1</v>
      </c>
      <c r="J47" s="9">
        <f t="shared" si="2"/>
        <v>0.5</v>
      </c>
      <c r="L47">
        <v>1</v>
      </c>
    </row>
    <row r="48" spans="1:12" x14ac:dyDescent="0.25">
      <c r="A48" t="s">
        <v>72</v>
      </c>
      <c r="B48" t="s">
        <v>804</v>
      </c>
      <c r="C48" s="14">
        <v>0</v>
      </c>
      <c r="D48" s="38">
        <v>25</v>
      </c>
      <c r="E48" s="38">
        <v>0</v>
      </c>
      <c r="F48" s="14">
        <v>5000</v>
      </c>
      <c r="G48" s="38">
        <f t="shared" si="3"/>
        <v>5000</v>
      </c>
      <c r="H48" s="34">
        <f t="shared" si="5"/>
        <v>2.6302949481240077E-3</v>
      </c>
      <c r="I48">
        <f t="shared" si="4"/>
        <v>1</v>
      </c>
      <c r="J48" s="9">
        <f t="shared" si="2"/>
        <v>0.5</v>
      </c>
      <c r="L48">
        <v>1</v>
      </c>
    </row>
    <row r="49" spans="1:12" x14ac:dyDescent="0.25">
      <c r="A49" t="s">
        <v>72</v>
      </c>
      <c r="B49" t="s">
        <v>805</v>
      </c>
      <c r="G49" s="38">
        <f t="shared" si="3"/>
        <v>0</v>
      </c>
      <c r="H49" s="34">
        <f t="shared" si="5"/>
        <v>0</v>
      </c>
      <c r="I49">
        <f t="shared" si="4"/>
        <v>1</v>
      </c>
      <c r="J49" s="9">
        <f t="shared" si="2"/>
        <v>0.5</v>
      </c>
      <c r="L49">
        <v>1</v>
      </c>
    </row>
    <row r="50" spans="1:12" x14ac:dyDescent="0.25">
      <c r="A50" t="s">
        <v>72</v>
      </c>
      <c r="B50" t="s">
        <v>806</v>
      </c>
      <c r="C50" s="14">
        <v>33341</v>
      </c>
      <c r="D50" s="38">
        <v>0</v>
      </c>
      <c r="E50" s="38">
        <v>0</v>
      </c>
      <c r="F50" s="14">
        <v>0</v>
      </c>
      <c r="G50" s="38">
        <f t="shared" si="3"/>
        <v>33341</v>
      </c>
      <c r="H50" s="34">
        <f t="shared" si="5"/>
        <v>1.7539332773080511E-2</v>
      </c>
      <c r="I50">
        <f t="shared" si="4"/>
        <v>1</v>
      </c>
      <c r="J50" s="9">
        <f t="shared" si="2"/>
        <v>0.5</v>
      </c>
      <c r="L50">
        <v>1</v>
      </c>
    </row>
    <row r="51" spans="1:12" x14ac:dyDescent="0.25">
      <c r="A51" t="s">
        <v>72</v>
      </c>
      <c r="B51" t="s">
        <v>807</v>
      </c>
      <c r="C51" s="14">
        <v>0</v>
      </c>
      <c r="D51" s="38">
        <v>0</v>
      </c>
      <c r="E51" s="38">
        <v>0</v>
      </c>
      <c r="F51" s="14">
        <v>0</v>
      </c>
      <c r="G51" s="38">
        <f t="shared" si="3"/>
        <v>0</v>
      </c>
      <c r="H51" s="34">
        <f t="shared" si="5"/>
        <v>0</v>
      </c>
      <c r="I51">
        <f t="shared" si="4"/>
        <v>1</v>
      </c>
      <c r="J51" s="9">
        <f t="shared" si="2"/>
        <v>0.5</v>
      </c>
      <c r="L51">
        <v>1</v>
      </c>
    </row>
    <row r="52" spans="1:12" x14ac:dyDescent="0.25">
      <c r="A52" t="s">
        <v>72</v>
      </c>
      <c r="B52" t="s">
        <v>808</v>
      </c>
      <c r="C52" s="14">
        <v>1874193</v>
      </c>
      <c r="D52" s="38">
        <v>1000</v>
      </c>
      <c r="E52" s="38">
        <v>0</v>
      </c>
      <c r="F52" s="14">
        <v>16219750</v>
      </c>
      <c r="G52" s="38">
        <f t="shared" si="3"/>
        <v>18093943</v>
      </c>
      <c r="H52" s="34">
        <f t="shared" si="5"/>
        <v>9.5184813729087505</v>
      </c>
      <c r="I52">
        <f t="shared" si="4"/>
        <v>4</v>
      </c>
      <c r="J52" s="9">
        <f t="shared" si="2"/>
        <v>2</v>
      </c>
      <c r="L52">
        <v>4</v>
      </c>
    </row>
    <row r="53" spans="1:12" x14ac:dyDescent="0.25">
      <c r="A53" t="s">
        <v>72</v>
      </c>
      <c r="B53" t="s">
        <v>809</v>
      </c>
      <c r="C53" s="14">
        <v>0</v>
      </c>
      <c r="D53" s="38">
        <v>12.5</v>
      </c>
      <c r="E53" s="38">
        <v>0</v>
      </c>
      <c r="F53" s="14">
        <v>0</v>
      </c>
      <c r="G53" s="38">
        <f t="shared" si="3"/>
        <v>0</v>
      </c>
      <c r="H53" s="34">
        <f t="shared" si="5"/>
        <v>0</v>
      </c>
      <c r="I53">
        <f t="shared" si="4"/>
        <v>1</v>
      </c>
      <c r="J53" s="9">
        <f t="shared" si="2"/>
        <v>0.5</v>
      </c>
      <c r="L53">
        <v>1</v>
      </c>
    </row>
    <row r="54" spans="1:12" x14ac:dyDescent="0.25">
      <c r="A54" t="s">
        <v>72</v>
      </c>
      <c r="B54" t="s">
        <v>810</v>
      </c>
      <c r="G54" s="38">
        <f t="shared" si="3"/>
        <v>0</v>
      </c>
      <c r="H54" s="34">
        <f t="shared" si="5"/>
        <v>0</v>
      </c>
      <c r="I54">
        <f t="shared" si="4"/>
        <v>1</v>
      </c>
      <c r="J54" s="9">
        <f t="shared" si="2"/>
        <v>0.5</v>
      </c>
      <c r="L54">
        <v>1</v>
      </c>
    </row>
    <row r="55" spans="1:12" x14ac:dyDescent="0.25">
      <c r="A55" t="s">
        <v>72</v>
      </c>
      <c r="B55" t="s">
        <v>811</v>
      </c>
      <c r="C55" s="14">
        <v>49802</v>
      </c>
      <c r="D55" s="38">
        <v>100</v>
      </c>
      <c r="E55" s="38">
        <v>0</v>
      </c>
      <c r="F55" s="14">
        <v>0</v>
      </c>
      <c r="G55" s="38">
        <f t="shared" si="3"/>
        <v>49802</v>
      </c>
      <c r="H55" s="34">
        <f t="shared" si="5"/>
        <v>2.6198789801294368E-2</v>
      </c>
      <c r="I55">
        <f t="shared" si="4"/>
        <v>1</v>
      </c>
      <c r="J55" s="9">
        <f t="shared" si="2"/>
        <v>0.5</v>
      </c>
      <c r="L55">
        <v>1</v>
      </c>
    </row>
    <row r="56" spans="1:12" x14ac:dyDescent="0.25">
      <c r="A56" t="s">
        <v>72</v>
      </c>
      <c r="B56" t="s">
        <v>812</v>
      </c>
      <c r="C56" s="14">
        <v>0</v>
      </c>
      <c r="D56" s="38">
        <v>0</v>
      </c>
      <c r="F56" s="14">
        <v>0</v>
      </c>
      <c r="G56" s="38">
        <f t="shared" si="3"/>
        <v>0</v>
      </c>
      <c r="H56" s="34">
        <f t="shared" si="5"/>
        <v>0</v>
      </c>
      <c r="I56">
        <f t="shared" si="4"/>
        <v>1</v>
      </c>
      <c r="J56" s="9">
        <f t="shared" si="2"/>
        <v>0.5</v>
      </c>
      <c r="L56">
        <v>1</v>
      </c>
    </row>
    <row r="57" spans="1:12" x14ac:dyDescent="0.25">
      <c r="A57" t="s">
        <v>72</v>
      </c>
      <c r="B57" t="s">
        <v>813</v>
      </c>
      <c r="C57" s="14">
        <v>85519750</v>
      </c>
      <c r="D57" s="38">
        <v>1670</v>
      </c>
      <c r="E57" s="38">
        <v>0</v>
      </c>
      <c r="F57" s="14">
        <v>104573000</v>
      </c>
      <c r="G57" s="38">
        <f t="shared" si="3"/>
        <v>190092750</v>
      </c>
      <c r="H57" s="34">
        <f t="shared" si="5"/>
        <v>100</v>
      </c>
      <c r="I57">
        <f t="shared" si="4"/>
        <v>10</v>
      </c>
      <c r="J57" s="9">
        <f t="shared" si="2"/>
        <v>5</v>
      </c>
      <c r="L57">
        <v>10</v>
      </c>
    </row>
    <row r="58" spans="1:12" x14ac:dyDescent="0.25">
      <c r="A58" t="s">
        <v>72</v>
      </c>
      <c r="B58" t="s">
        <v>814</v>
      </c>
      <c r="C58" s="14">
        <v>0</v>
      </c>
      <c r="D58" s="38">
        <v>0</v>
      </c>
      <c r="F58" s="14">
        <v>0</v>
      </c>
      <c r="G58" s="38">
        <f t="shared" si="3"/>
        <v>0</v>
      </c>
      <c r="H58" s="34">
        <f t="shared" si="5"/>
        <v>0</v>
      </c>
      <c r="I58">
        <f t="shared" si="4"/>
        <v>1</v>
      </c>
      <c r="J58" s="9">
        <f t="shared" si="2"/>
        <v>0.5</v>
      </c>
      <c r="L58">
        <v>1</v>
      </c>
    </row>
    <row r="59" spans="1:12" x14ac:dyDescent="0.25">
      <c r="A59" t="s">
        <v>72</v>
      </c>
      <c r="B59" t="s">
        <v>815</v>
      </c>
      <c r="C59" s="14">
        <v>0</v>
      </c>
      <c r="D59" s="38">
        <v>0</v>
      </c>
      <c r="E59" s="38">
        <v>0</v>
      </c>
      <c r="F59" s="14">
        <v>0</v>
      </c>
      <c r="G59" s="38">
        <f t="shared" si="3"/>
        <v>0</v>
      </c>
      <c r="H59" s="34">
        <f t="shared" si="5"/>
        <v>0</v>
      </c>
      <c r="I59">
        <f t="shared" si="4"/>
        <v>1</v>
      </c>
      <c r="J59" s="9">
        <f t="shared" si="2"/>
        <v>0.5</v>
      </c>
      <c r="L59">
        <v>1</v>
      </c>
    </row>
    <row r="60" spans="1:12" x14ac:dyDescent="0.25">
      <c r="A60" t="s">
        <v>72</v>
      </c>
      <c r="B60" t="s">
        <v>816</v>
      </c>
      <c r="C60" s="14">
        <v>0</v>
      </c>
      <c r="D60" s="38">
        <v>1000</v>
      </c>
      <c r="E60" s="38">
        <v>0</v>
      </c>
      <c r="F60" s="14">
        <v>0</v>
      </c>
      <c r="G60" s="38">
        <f t="shared" si="3"/>
        <v>0</v>
      </c>
      <c r="H60" s="34">
        <f t="shared" si="5"/>
        <v>0</v>
      </c>
      <c r="I60">
        <f t="shared" si="4"/>
        <v>1</v>
      </c>
      <c r="J60" s="9">
        <f t="shared" si="2"/>
        <v>0.5</v>
      </c>
      <c r="L60">
        <v>1</v>
      </c>
    </row>
    <row r="61" spans="1:12" x14ac:dyDescent="0.25">
      <c r="A61" t="s">
        <v>72</v>
      </c>
      <c r="B61" t="s">
        <v>817</v>
      </c>
      <c r="C61" s="14">
        <v>107079</v>
      </c>
      <c r="F61" s="14">
        <v>0</v>
      </c>
      <c r="G61" s="38">
        <f t="shared" si="3"/>
        <v>107079</v>
      </c>
      <c r="H61" s="34">
        <f t="shared" si="5"/>
        <v>5.6329870550034127E-2</v>
      </c>
      <c r="I61">
        <f t="shared" si="4"/>
        <v>1</v>
      </c>
      <c r="J61" s="9">
        <f t="shared" si="2"/>
        <v>0.5</v>
      </c>
      <c r="L61">
        <v>1</v>
      </c>
    </row>
    <row r="62" spans="1:12" x14ac:dyDescent="0.25">
      <c r="A62" t="s">
        <v>72</v>
      </c>
      <c r="B62" t="s">
        <v>818</v>
      </c>
      <c r="G62" s="38">
        <f t="shared" si="3"/>
        <v>0</v>
      </c>
      <c r="H62" s="34">
        <f t="shared" si="5"/>
        <v>0</v>
      </c>
      <c r="I62">
        <f t="shared" si="4"/>
        <v>1</v>
      </c>
      <c r="J62" s="9">
        <f t="shared" si="2"/>
        <v>0.5</v>
      </c>
      <c r="L62">
        <v>1</v>
      </c>
    </row>
    <row r="63" spans="1:12" x14ac:dyDescent="0.25">
      <c r="A63" t="s">
        <v>72</v>
      </c>
      <c r="B63" t="s">
        <v>819</v>
      </c>
      <c r="C63" s="14">
        <v>0</v>
      </c>
      <c r="D63" s="38">
        <v>0</v>
      </c>
      <c r="E63" s="38">
        <v>0</v>
      </c>
      <c r="F63" s="14">
        <v>0</v>
      </c>
      <c r="G63" s="38">
        <f t="shared" si="3"/>
        <v>0</v>
      </c>
      <c r="H63" s="34">
        <f t="shared" si="5"/>
        <v>0</v>
      </c>
      <c r="I63">
        <f t="shared" si="4"/>
        <v>1</v>
      </c>
      <c r="J63" s="9">
        <f t="shared" si="2"/>
        <v>0.5</v>
      </c>
      <c r="L63">
        <v>1</v>
      </c>
    </row>
    <row r="64" spans="1:12" x14ac:dyDescent="0.25">
      <c r="A64" t="s">
        <v>72</v>
      </c>
      <c r="B64" t="s">
        <v>820</v>
      </c>
      <c r="G64" s="38">
        <f t="shared" si="3"/>
        <v>0</v>
      </c>
      <c r="H64" s="34">
        <f t="shared" si="5"/>
        <v>0</v>
      </c>
      <c r="I64">
        <f t="shared" si="4"/>
        <v>1</v>
      </c>
      <c r="J64" s="9">
        <f t="shared" si="2"/>
        <v>0.5</v>
      </c>
      <c r="L64">
        <v>1</v>
      </c>
    </row>
    <row r="65" spans="1:12" x14ac:dyDescent="0.25">
      <c r="A65" t="s">
        <v>72</v>
      </c>
      <c r="B65" t="s">
        <v>821</v>
      </c>
      <c r="C65" s="14">
        <v>0</v>
      </c>
      <c r="D65" s="38">
        <v>0</v>
      </c>
      <c r="E65" s="38">
        <v>0</v>
      </c>
      <c r="F65" s="14">
        <v>0</v>
      </c>
      <c r="G65" s="38">
        <f t="shared" si="3"/>
        <v>0</v>
      </c>
      <c r="H65" s="34">
        <f t="shared" si="5"/>
        <v>0</v>
      </c>
      <c r="I65">
        <f t="shared" si="4"/>
        <v>1</v>
      </c>
      <c r="J65" s="9">
        <f t="shared" si="2"/>
        <v>0.5</v>
      </c>
      <c r="L65">
        <v>1</v>
      </c>
    </row>
    <row r="66" spans="1:12" x14ac:dyDescent="0.25">
      <c r="A66" t="s">
        <v>72</v>
      </c>
      <c r="B66" t="s">
        <v>822</v>
      </c>
      <c r="G66" s="38">
        <f t="shared" si="3"/>
        <v>0</v>
      </c>
      <c r="H66" s="34">
        <f t="shared" si="5"/>
        <v>0</v>
      </c>
      <c r="I66">
        <f t="shared" si="4"/>
        <v>1</v>
      </c>
      <c r="J66" s="9">
        <f t="shared" si="2"/>
        <v>0.5</v>
      </c>
      <c r="L66">
        <v>1</v>
      </c>
    </row>
    <row r="67" spans="1:12" x14ac:dyDescent="0.25">
      <c r="A67" t="s">
        <v>72</v>
      </c>
      <c r="B67" t="s">
        <v>827</v>
      </c>
      <c r="C67" s="14">
        <v>114998</v>
      </c>
      <c r="D67" s="38">
        <v>0</v>
      </c>
      <c r="E67" s="38">
        <v>0</v>
      </c>
      <c r="F67" s="14">
        <v>0</v>
      </c>
      <c r="G67" s="38">
        <f t="shared" si="3"/>
        <v>114998</v>
      </c>
      <c r="H67" s="34">
        <f t="shared" si="5"/>
        <v>6.0495731688872928E-2</v>
      </c>
      <c r="I67">
        <f t="shared" si="4"/>
        <v>1</v>
      </c>
      <c r="J67" s="9">
        <f t="shared" si="2"/>
        <v>0.5</v>
      </c>
      <c r="L67">
        <v>1</v>
      </c>
    </row>
    <row r="68" spans="1:12" x14ac:dyDescent="0.25">
      <c r="A68" t="s">
        <v>72</v>
      </c>
      <c r="B68" t="s">
        <v>823</v>
      </c>
      <c r="C68" s="14">
        <v>0</v>
      </c>
      <c r="D68" s="38">
        <v>0</v>
      </c>
      <c r="F68" s="14">
        <v>0</v>
      </c>
      <c r="G68" s="38">
        <f t="shared" si="3"/>
        <v>0</v>
      </c>
      <c r="H68" s="34">
        <f t="shared" si="5"/>
        <v>0</v>
      </c>
      <c r="I68">
        <f t="shared" si="4"/>
        <v>1</v>
      </c>
      <c r="J68" s="9">
        <f t="shared" ref="J68:J70" si="6">ROUND((I68/10)*(40/100)*12.5,2)</f>
        <v>0.5</v>
      </c>
      <c r="L68">
        <v>1</v>
      </c>
    </row>
    <row r="69" spans="1:12" x14ac:dyDescent="0.25">
      <c r="A69" t="s">
        <v>72</v>
      </c>
      <c r="B69" t="s">
        <v>824</v>
      </c>
      <c r="C69" s="14">
        <v>0</v>
      </c>
      <c r="D69" s="38">
        <v>0</v>
      </c>
      <c r="E69" s="38">
        <v>0</v>
      </c>
      <c r="F69" s="14">
        <v>0</v>
      </c>
      <c r="G69" s="38">
        <f t="shared" si="3"/>
        <v>0</v>
      </c>
      <c r="H69" s="34">
        <f t="shared" si="5"/>
        <v>0</v>
      </c>
      <c r="I69">
        <f t="shared" ref="I69:I78" si="7">LOOKUP(H69,$N$3:$O$12,$P$3:$P$12)</f>
        <v>1</v>
      </c>
      <c r="J69" s="9">
        <f t="shared" si="6"/>
        <v>0.5</v>
      </c>
      <c r="L69">
        <v>1</v>
      </c>
    </row>
    <row r="70" spans="1:12" x14ac:dyDescent="0.25">
      <c r="A70" t="s">
        <v>72</v>
      </c>
      <c r="B70" t="s">
        <v>825</v>
      </c>
      <c r="G70" s="38">
        <f t="shared" ref="G70:G78" si="8">C70+(D70*E70)+F70</f>
        <v>0</v>
      </c>
      <c r="H70" s="34">
        <f t="shared" ref="H70:H78" si="9">G70/$G$79*100</f>
        <v>0</v>
      </c>
      <c r="I70">
        <f t="shared" si="7"/>
        <v>1</v>
      </c>
      <c r="J70" s="9">
        <f t="shared" si="6"/>
        <v>0.5</v>
      </c>
      <c r="L70">
        <v>1</v>
      </c>
    </row>
    <row r="71" spans="1:12" x14ac:dyDescent="0.25">
      <c r="A71" t="s">
        <v>72</v>
      </c>
      <c r="B71" t="s">
        <v>826</v>
      </c>
      <c r="C71" s="14">
        <v>485916</v>
      </c>
      <c r="D71" s="38">
        <v>100</v>
      </c>
      <c r="F71" s="14">
        <v>0</v>
      </c>
      <c r="G71" s="38">
        <f t="shared" si="8"/>
        <v>485916</v>
      </c>
      <c r="H71" s="34">
        <f t="shared" si="9"/>
        <v>0.25562048000252507</v>
      </c>
      <c r="I71">
        <f t="shared" si="7"/>
        <v>1</v>
      </c>
      <c r="J71" s="9">
        <f>ROUND((I71/10)*(40/100)*12.5,2)</f>
        <v>0.5</v>
      </c>
      <c r="L71">
        <v>1</v>
      </c>
    </row>
    <row r="72" spans="1:12" x14ac:dyDescent="0.25">
      <c r="A72" t="s">
        <v>72</v>
      </c>
      <c r="B72" t="s">
        <v>828</v>
      </c>
      <c r="G72" s="38">
        <f t="shared" si="8"/>
        <v>0</v>
      </c>
      <c r="H72" s="34">
        <f t="shared" si="9"/>
        <v>0</v>
      </c>
      <c r="I72">
        <f t="shared" si="7"/>
        <v>1</v>
      </c>
      <c r="J72" s="9">
        <f t="shared" ref="J72:J78" si="10">ROUND((I72/10)*(40/100)*12.5,2)</f>
        <v>0.5</v>
      </c>
      <c r="L72">
        <v>1</v>
      </c>
    </row>
    <row r="73" spans="1:12" x14ac:dyDescent="0.25">
      <c r="A73" t="s">
        <v>72</v>
      </c>
      <c r="B73" t="s">
        <v>829</v>
      </c>
      <c r="C73" s="14">
        <v>0</v>
      </c>
      <c r="D73" s="38">
        <v>0</v>
      </c>
      <c r="E73" s="38">
        <v>0</v>
      </c>
      <c r="F73" s="14">
        <v>0</v>
      </c>
      <c r="G73" s="38">
        <f t="shared" si="8"/>
        <v>0</v>
      </c>
      <c r="H73" s="34">
        <f t="shared" si="9"/>
        <v>0</v>
      </c>
      <c r="I73">
        <f t="shared" si="7"/>
        <v>1</v>
      </c>
      <c r="J73" s="9">
        <f t="shared" si="10"/>
        <v>0.5</v>
      </c>
      <c r="L73">
        <v>1</v>
      </c>
    </row>
    <row r="74" spans="1:12" x14ac:dyDescent="0.25">
      <c r="A74" t="s">
        <v>72</v>
      </c>
      <c r="B74" t="s">
        <v>830</v>
      </c>
      <c r="G74" s="38">
        <f t="shared" si="8"/>
        <v>0</v>
      </c>
      <c r="H74" s="34">
        <f t="shared" si="9"/>
        <v>0</v>
      </c>
      <c r="I74">
        <f t="shared" si="7"/>
        <v>1</v>
      </c>
      <c r="J74" s="9">
        <f t="shared" si="10"/>
        <v>0.5</v>
      </c>
      <c r="L74">
        <v>1</v>
      </c>
    </row>
    <row r="75" spans="1:12" x14ac:dyDescent="0.25">
      <c r="A75" t="s">
        <v>72</v>
      </c>
      <c r="B75" t="s">
        <v>831</v>
      </c>
      <c r="G75" s="38">
        <f t="shared" si="8"/>
        <v>0</v>
      </c>
      <c r="H75" s="34">
        <f t="shared" si="9"/>
        <v>0</v>
      </c>
      <c r="I75">
        <f t="shared" si="7"/>
        <v>1</v>
      </c>
      <c r="J75" s="9">
        <f t="shared" si="10"/>
        <v>0.5</v>
      </c>
      <c r="L75">
        <v>1</v>
      </c>
    </row>
    <row r="76" spans="1:12" x14ac:dyDescent="0.25">
      <c r="A76" t="s">
        <v>72</v>
      </c>
      <c r="B76" t="s">
        <v>832</v>
      </c>
      <c r="G76" s="38">
        <f t="shared" si="8"/>
        <v>0</v>
      </c>
      <c r="H76" s="34">
        <f t="shared" si="9"/>
        <v>0</v>
      </c>
      <c r="I76">
        <f t="shared" si="7"/>
        <v>1</v>
      </c>
      <c r="J76" s="9">
        <f t="shared" si="10"/>
        <v>0.5</v>
      </c>
      <c r="L76">
        <v>1</v>
      </c>
    </row>
    <row r="77" spans="1:12" x14ac:dyDescent="0.25">
      <c r="A77" t="s">
        <v>72</v>
      </c>
      <c r="B77" t="s">
        <v>833</v>
      </c>
      <c r="G77" s="38">
        <f t="shared" si="8"/>
        <v>0</v>
      </c>
      <c r="H77" s="34">
        <f t="shared" si="9"/>
        <v>0</v>
      </c>
      <c r="I77">
        <f t="shared" si="7"/>
        <v>1</v>
      </c>
      <c r="J77" s="9">
        <f t="shared" si="10"/>
        <v>0.5</v>
      </c>
      <c r="L77">
        <v>1</v>
      </c>
    </row>
    <row r="78" spans="1:12" x14ac:dyDescent="0.25">
      <c r="A78" t="s">
        <v>72</v>
      </c>
      <c r="B78" t="s">
        <v>834</v>
      </c>
      <c r="G78" s="38">
        <f t="shared" si="8"/>
        <v>0</v>
      </c>
      <c r="H78" s="34">
        <f t="shared" si="9"/>
        <v>0</v>
      </c>
      <c r="I78">
        <f t="shared" si="7"/>
        <v>1</v>
      </c>
      <c r="J78" s="9">
        <f t="shared" si="10"/>
        <v>0.5</v>
      </c>
      <c r="L78">
        <v>1</v>
      </c>
    </row>
    <row r="79" spans="1:12" x14ac:dyDescent="0.25">
      <c r="E79" s="46" t="s">
        <v>13</v>
      </c>
      <c r="F79" s="45" t="s">
        <v>52</v>
      </c>
      <c r="G79" s="40">
        <f>MAX(G3:G78)</f>
        <v>190092750</v>
      </c>
    </row>
  </sheetData>
  <autoFilter ref="A2:L78" xr:uid="{0E6E2CF7-D171-4E11-9E94-770A69A0919B}"/>
  <mergeCells count="1">
    <mergeCell ref="C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6332E-1372-4AE5-8B51-17CADB046521}">
  <dimension ref="A1:O33"/>
  <sheetViews>
    <sheetView zoomScaleNormal="100" workbookViewId="0">
      <pane ySplit="2" topLeftCell="A3" activePane="bottomLeft" state="frozen"/>
      <selection activeCell="A36" sqref="A36"/>
      <selection pane="bottomLeft" activeCell="I15" sqref="I15"/>
    </sheetView>
  </sheetViews>
  <sheetFormatPr defaultRowHeight="15" x14ac:dyDescent="0.25"/>
  <cols>
    <col min="1" max="1" width="9.42578125" customWidth="1"/>
    <col min="2" max="2" width="16.85546875" bestFit="1" customWidth="1"/>
    <col min="3" max="3" width="30.5703125" style="14" bestFit="1" customWidth="1"/>
    <col min="4" max="4" width="25.140625" style="14" bestFit="1" customWidth="1"/>
    <col min="5" max="5" width="20.42578125" style="14" bestFit="1" customWidth="1"/>
    <col min="6" max="6" width="14.7109375" style="9" bestFit="1" customWidth="1"/>
    <col min="7" max="7" width="18.85546875" style="9" bestFit="1" customWidth="1"/>
    <col min="8" max="8" width="11.140625" bestFit="1" customWidth="1"/>
    <col min="9" max="9" width="22.42578125" bestFit="1" customWidth="1"/>
    <col min="10" max="10" width="8.85546875" hidden="1" customWidth="1"/>
    <col min="11" max="11" width="10.85546875" bestFit="1" customWidth="1"/>
    <col min="13" max="13" width="4.28515625" bestFit="1" customWidth="1"/>
    <col min="14" max="14" width="6" bestFit="1" customWidth="1"/>
    <col min="15" max="15" width="5.42578125" bestFit="1" customWidth="1"/>
  </cols>
  <sheetData>
    <row r="1" spans="1:15" x14ac:dyDescent="0.25">
      <c r="C1" s="63" t="s">
        <v>55</v>
      </c>
      <c r="D1" s="63"/>
      <c r="E1" s="7" t="s">
        <v>41</v>
      </c>
      <c r="F1" s="64" t="s">
        <v>42</v>
      </c>
      <c r="G1" s="64"/>
      <c r="M1" s="49"/>
      <c r="N1" s="49"/>
      <c r="O1" s="49"/>
    </row>
    <row r="2" spans="1:15" s="1" customFormat="1" x14ac:dyDescent="0.25">
      <c r="A2" s="1" t="s">
        <v>0</v>
      </c>
      <c r="B2" s="1" t="s">
        <v>1</v>
      </c>
      <c r="C2" s="19" t="s">
        <v>35</v>
      </c>
      <c r="D2" s="19" t="s">
        <v>36</v>
      </c>
      <c r="E2" s="19" t="s">
        <v>38</v>
      </c>
      <c r="F2" s="20" t="s">
        <v>37</v>
      </c>
      <c r="G2" s="20" t="s">
        <v>39</v>
      </c>
      <c r="H2" s="17" t="s">
        <v>48</v>
      </c>
      <c r="I2" s="17" t="s">
        <v>627</v>
      </c>
      <c r="J2" s="17"/>
      <c r="K2" s="17" t="s">
        <v>207</v>
      </c>
      <c r="M2" s="28" t="s">
        <v>43</v>
      </c>
      <c r="N2" s="28" t="s">
        <v>44</v>
      </c>
      <c r="O2" s="28" t="s">
        <v>45</v>
      </c>
    </row>
    <row r="3" spans="1:15" x14ac:dyDescent="0.25">
      <c r="A3" t="s">
        <v>8</v>
      </c>
      <c r="B3" t="s">
        <v>660</v>
      </c>
      <c r="C3" s="14">
        <v>4650437</v>
      </c>
      <c r="D3" s="14">
        <v>5504534</v>
      </c>
      <c r="E3" s="14">
        <v>6835013</v>
      </c>
      <c r="F3" s="9">
        <f>C3/D3*100</f>
        <v>84.483754664790879</v>
      </c>
      <c r="G3" s="9">
        <f>C3/E3*100</f>
        <v>68.038451426500586</v>
      </c>
      <c r="H3">
        <f>LOOKUP(F3,$M$3:$N$11,$O$3:$O$11)</f>
        <v>10</v>
      </c>
      <c r="I3">
        <f>(H3/10)*(100/100)*6.5</f>
        <v>6.5</v>
      </c>
      <c r="K3">
        <v>10</v>
      </c>
      <c r="M3" s="30">
        <v>0</v>
      </c>
      <c r="N3" s="30">
        <v>10</v>
      </c>
      <c r="O3" s="13">
        <v>0</v>
      </c>
    </row>
    <row r="4" spans="1:15" x14ac:dyDescent="0.25">
      <c r="A4" t="s">
        <v>8</v>
      </c>
      <c r="B4" t="s">
        <v>661</v>
      </c>
      <c r="C4" s="14">
        <v>555539612</v>
      </c>
      <c r="D4" s="14">
        <v>545427941</v>
      </c>
      <c r="E4" s="14">
        <v>545427941</v>
      </c>
      <c r="F4" s="9">
        <f t="shared" ref="F4:F33" si="0">C4/D4*100</f>
        <v>101.85389677350614</v>
      </c>
      <c r="G4" s="9">
        <f t="shared" ref="G4:G33" si="1">C4/E4*100</f>
        <v>101.85389677350614</v>
      </c>
      <c r="H4">
        <f t="shared" ref="H4:H10" si="2">LOOKUP(F4,$M$3:$N$11,$O$3:$O$11)</f>
        <v>10</v>
      </c>
      <c r="I4">
        <f t="shared" ref="I4:I33" si="3">(H4/10)*(100/100)*6.5</f>
        <v>6.5</v>
      </c>
      <c r="K4">
        <v>10</v>
      </c>
      <c r="M4" s="30">
        <v>10</v>
      </c>
      <c r="N4" s="30">
        <v>20</v>
      </c>
      <c r="O4" s="13">
        <v>2</v>
      </c>
    </row>
    <row r="5" spans="1:15" x14ac:dyDescent="0.25">
      <c r="A5" t="s">
        <v>8</v>
      </c>
      <c r="B5" t="s">
        <v>662</v>
      </c>
      <c r="C5" s="14">
        <v>2801154</v>
      </c>
      <c r="D5" s="14">
        <v>2933146</v>
      </c>
      <c r="E5" s="14">
        <v>2933146</v>
      </c>
      <c r="F5" s="9">
        <f t="shared" si="0"/>
        <v>95.499985339972852</v>
      </c>
      <c r="G5" s="9">
        <f t="shared" si="1"/>
        <v>95.499985339972852</v>
      </c>
      <c r="H5">
        <f t="shared" si="2"/>
        <v>10</v>
      </c>
      <c r="I5">
        <f t="shared" si="3"/>
        <v>6.5</v>
      </c>
      <c r="K5">
        <v>10</v>
      </c>
      <c r="M5" s="30">
        <v>20</v>
      </c>
      <c r="N5" s="30">
        <v>40</v>
      </c>
      <c r="O5" s="13">
        <v>4</v>
      </c>
    </row>
    <row r="6" spans="1:15" x14ac:dyDescent="0.25">
      <c r="A6" t="s">
        <v>8</v>
      </c>
      <c r="B6" t="s">
        <v>663</v>
      </c>
      <c r="C6" s="14">
        <v>9689992</v>
      </c>
      <c r="D6" s="14">
        <v>9934647</v>
      </c>
      <c r="E6" s="14">
        <v>10535477</v>
      </c>
      <c r="F6" s="9">
        <f t="shared" si="0"/>
        <v>97.537355881894953</v>
      </c>
      <c r="G6" s="9">
        <f t="shared" si="1"/>
        <v>91.974876885023818</v>
      </c>
      <c r="H6">
        <f t="shared" si="2"/>
        <v>10</v>
      </c>
      <c r="I6">
        <f t="shared" si="3"/>
        <v>6.5</v>
      </c>
      <c r="K6">
        <v>10</v>
      </c>
      <c r="M6" s="30">
        <v>40</v>
      </c>
      <c r="N6" s="30">
        <v>60</v>
      </c>
      <c r="O6" s="13">
        <v>6</v>
      </c>
    </row>
    <row r="7" spans="1:15" x14ac:dyDescent="0.25">
      <c r="A7" t="s">
        <v>8</v>
      </c>
      <c r="B7" t="s">
        <v>664</v>
      </c>
      <c r="C7" s="14">
        <v>9934313</v>
      </c>
      <c r="D7" s="14">
        <v>9934313</v>
      </c>
      <c r="E7" s="14">
        <v>9934313</v>
      </c>
      <c r="F7" s="9">
        <f t="shared" si="0"/>
        <v>100</v>
      </c>
      <c r="G7" s="9">
        <f t="shared" si="1"/>
        <v>100</v>
      </c>
      <c r="H7">
        <f t="shared" si="2"/>
        <v>10</v>
      </c>
      <c r="I7">
        <f t="shared" si="3"/>
        <v>6.5</v>
      </c>
      <c r="K7">
        <v>10</v>
      </c>
      <c r="M7" s="30">
        <v>60</v>
      </c>
      <c r="N7" s="30">
        <v>80</v>
      </c>
      <c r="O7" s="13">
        <v>8</v>
      </c>
    </row>
    <row r="8" spans="1:15" x14ac:dyDescent="0.25">
      <c r="A8" t="s">
        <v>8</v>
      </c>
      <c r="B8" t="s">
        <v>665</v>
      </c>
      <c r="C8" s="14">
        <v>22670716</v>
      </c>
      <c r="D8" s="14">
        <v>22437034</v>
      </c>
      <c r="E8" s="14">
        <v>23054314</v>
      </c>
      <c r="F8" s="9">
        <f t="shared" si="0"/>
        <v>101.0415012964726</v>
      </c>
      <c r="G8" s="9">
        <f t="shared" si="1"/>
        <v>98.336111844403604</v>
      </c>
      <c r="H8">
        <f t="shared" si="2"/>
        <v>10</v>
      </c>
      <c r="I8">
        <f t="shared" si="3"/>
        <v>6.5</v>
      </c>
      <c r="K8">
        <v>10</v>
      </c>
      <c r="M8" s="30">
        <v>80</v>
      </c>
      <c r="N8" s="30">
        <v>110</v>
      </c>
      <c r="O8" s="13">
        <v>10</v>
      </c>
    </row>
    <row r="9" spans="1:15" x14ac:dyDescent="0.25">
      <c r="A9" t="s">
        <v>8</v>
      </c>
      <c r="B9" t="s">
        <v>666</v>
      </c>
      <c r="C9" s="14">
        <v>542821351</v>
      </c>
      <c r="D9" s="14">
        <v>549312317</v>
      </c>
      <c r="E9" s="14">
        <v>533527042</v>
      </c>
      <c r="F9" s="9">
        <f t="shared" si="0"/>
        <v>98.818346904098277</v>
      </c>
      <c r="G9" s="9">
        <f t="shared" si="1"/>
        <v>101.742050218328</v>
      </c>
      <c r="H9">
        <f t="shared" si="2"/>
        <v>10</v>
      </c>
      <c r="I9">
        <f t="shared" si="3"/>
        <v>6.5</v>
      </c>
      <c r="K9">
        <v>10</v>
      </c>
      <c r="M9" s="30">
        <v>110</v>
      </c>
      <c r="N9" s="30">
        <v>120</v>
      </c>
      <c r="O9" s="13">
        <v>6</v>
      </c>
    </row>
    <row r="10" spans="1:15" x14ac:dyDescent="0.25">
      <c r="A10" t="s">
        <v>8</v>
      </c>
      <c r="B10" t="s">
        <v>667</v>
      </c>
      <c r="C10" s="14">
        <v>4330624</v>
      </c>
      <c r="D10" s="14">
        <v>4558491</v>
      </c>
      <c r="E10" s="14">
        <v>4209848</v>
      </c>
      <c r="F10" s="9">
        <f t="shared" si="0"/>
        <v>95.001262479184447</v>
      </c>
      <c r="G10" s="9">
        <f t="shared" si="1"/>
        <v>102.86889217852998</v>
      </c>
      <c r="H10">
        <f t="shared" si="2"/>
        <v>10</v>
      </c>
      <c r="I10">
        <f t="shared" si="3"/>
        <v>6.5</v>
      </c>
      <c r="K10">
        <v>10</v>
      </c>
      <c r="M10" s="30">
        <v>120</v>
      </c>
      <c r="N10" s="30">
        <v>140</v>
      </c>
      <c r="O10" s="13">
        <v>2</v>
      </c>
    </row>
    <row r="11" spans="1:15" x14ac:dyDescent="0.25">
      <c r="A11" t="s">
        <v>8</v>
      </c>
      <c r="B11" t="s">
        <v>668</v>
      </c>
      <c r="C11" s="14">
        <v>34603811</v>
      </c>
      <c r="D11" s="14">
        <v>34603411</v>
      </c>
      <c r="E11" s="14">
        <v>34603411</v>
      </c>
      <c r="F11" s="9">
        <f t="shared" si="0"/>
        <v>100.00115595540566</v>
      </c>
      <c r="G11" s="9">
        <f t="shared" si="1"/>
        <v>100.00115595540566</v>
      </c>
      <c r="H11">
        <v>10</v>
      </c>
      <c r="I11">
        <f t="shared" si="3"/>
        <v>6.5</v>
      </c>
      <c r="K11">
        <v>10</v>
      </c>
      <c r="M11" s="30">
        <v>140</v>
      </c>
      <c r="N11" s="30">
        <v>10000</v>
      </c>
      <c r="O11" s="13">
        <v>0</v>
      </c>
    </row>
    <row r="12" spans="1:15" x14ac:dyDescent="0.25">
      <c r="A12" t="s">
        <v>8</v>
      </c>
      <c r="B12" t="s">
        <v>669</v>
      </c>
      <c r="C12" s="14">
        <v>44198920</v>
      </c>
      <c r="D12" s="14">
        <v>43739880</v>
      </c>
      <c r="E12">
        <v>57851664</v>
      </c>
      <c r="F12" s="9">
        <f t="shared" si="0"/>
        <v>101.04947704474728</v>
      </c>
      <c r="G12" s="9">
        <f t="shared" si="1"/>
        <v>76.400429899475313</v>
      </c>
      <c r="H12">
        <v>10</v>
      </c>
      <c r="I12">
        <f t="shared" si="3"/>
        <v>6.5</v>
      </c>
      <c r="K12">
        <v>10</v>
      </c>
      <c r="M12" s="30" t="s">
        <v>46</v>
      </c>
      <c r="N12" s="30" t="s">
        <v>47</v>
      </c>
      <c r="O12" s="13">
        <v>0</v>
      </c>
    </row>
    <row r="13" spans="1:15" x14ac:dyDescent="0.25">
      <c r="A13" t="s">
        <v>8</v>
      </c>
      <c r="B13" t="s">
        <v>670</v>
      </c>
      <c r="C13" s="14">
        <v>6741092.4400000004</v>
      </c>
      <c r="D13" s="14">
        <v>6890546</v>
      </c>
      <c r="E13" s="14">
        <v>6890506</v>
      </c>
      <c r="F13" s="9">
        <f t="shared" si="0"/>
        <v>97.831034579843163</v>
      </c>
      <c r="G13" s="9">
        <f t="shared" si="1"/>
        <v>97.831602497697574</v>
      </c>
      <c r="H13">
        <f t="shared" ref="H13:H33" si="4">LOOKUP(F13,$M$3:$N$11,$O$3:$O$11)</f>
        <v>10</v>
      </c>
      <c r="I13">
        <f t="shared" si="3"/>
        <v>6.5</v>
      </c>
      <c r="K13">
        <v>10</v>
      </c>
    </row>
    <row r="14" spans="1:15" x14ac:dyDescent="0.25">
      <c r="A14" t="s">
        <v>8</v>
      </c>
      <c r="B14" t="s">
        <v>671</v>
      </c>
      <c r="C14" s="14">
        <v>10787972</v>
      </c>
      <c r="D14" s="14">
        <v>10278015</v>
      </c>
      <c r="E14" s="14">
        <v>11053994</v>
      </c>
      <c r="F14" s="9">
        <f t="shared" si="0"/>
        <v>104.96162926401644</v>
      </c>
      <c r="G14" s="9">
        <f t="shared" si="1"/>
        <v>97.593430935460972</v>
      </c>
      <c r="H14">
        <f t="shared" si="4"/>
        <v>10</v>
      </c>
      <c r="I14">
        <f t="shared" si="3"/>
        <v>6.5</v>
      </c>
      <c r="K14">
        <v>10</v>
      </c>
    </row>
    <row r="15" spans="1:15" x14ac:dyDescent="0.25">
      <c r="A15" t="s">
        <v>8</v>
      </c>
      <c r="B15" t="s">
        <v>672</v>
      </c>
      <c r="C15" s="14">
        <v>4258396</v>
      </c>
      <c r="D15" s="14">
        <v>4258400</v>
      </c>
      <c r="E15" s="14">
        <v>4258400</v>
      </c>
      <c r="F15" s="9">
        <f t="shared" si="0"/>
        <v>99.999906068006766</v>
      </c>
      <c r="G15" s="9">
        <f t="shared" si="1"/>
        <v>99.999906068006766</v>
      </c>
      <c r="H15">
        <f t="shared" si="4"/>
        <v>10</v>
      </c>
      <c r="I15">
        <f t="shared" si="3"/>
        <v>6.5</v>
      </c>
      <c r="K15">
        <v>10</v>
      </c>
    </row>
    <row r="16" spans="1:15" x14ac:dyDescent="0.25">
      <c r="A16" t="s">
        <v>8</v>
      </c>
      <c r="B16" t="s">
        <v>673</v>
      </c>
      <c r="C16" s="14">
        <v>2222401</v>
      </c>
      <c r="D16" s="14">
        <v>2166411</v>
      </c>
      <c r="E16" s="14">
        <v>2075953</v>
      </c>
      <c r="F16" s="9">
        <f t="shared" si="0"/>
        <v>102.5844588122937</v>
      </c>
      <c r="G16" s="9">
        <f t="shared" si="1"/>
        <v>107.05449497170696</v>
      </c>
      <c r="H16">
        <f t="shared" si="4"/>
        <v>10</v>
      </c>
      <c r="I16">
        <f t="shared" si="3"/>
        <v>6.5</v>
      </c>
      <c r="K16">
        <v>10</v>
      </c>
    </row>
    <row r="17" spans="1:11" x14ac:dyDescent="0.25">
      <c r="A17" t="s">
        <v>8</v>
      </c>
      <c r="B17" t="s">
        <v>674</v>
      </c>
      <c r="C17" s="14">
        <v>504902</v>
      </c>
      <c r="D17" s="14">
        <v>477842</v>
      </c>
      <c r="E17" s="14">
        <v>477842</v>
      </c>
      <c r="F17" s="9">
        <f t="shared" si="0"/>
        <v>105.66295972308839</v>
      </c>
      <c r="G17" s="9">
        <f t="shared" si="1"/>
        <v>105.66295972308839</v>
      </c>
      <c r="H17">
        <f t="shared" si="4"/>
        <v>10</v>
      </c>
      <c r="I17">
        <f t="shared" si="3"/>
        <v>6.5</v>
      </c>
      <c r="K17">
        <v>10</v>
      </c>
    </row>
    <row r="18" spans="1:11" x14ac:dyDescent="0.25">
      <c r="A18" t="s">
        <v>8</v>
      </c>
      <c r="B18" t="s">
        <v>675</v>
      </c>
      <c r="C18" s="14">
        <v>2115913</v>
      </c>
      <c r="D18" s="14">
        <v>1997741.5</v>
      </c>
      <c r="E18" s="14">
        <v>1988705</v>
      </c>
      <c r="F18" s="9">
        <f t="shared" si="0"/>
        <v>105.91525480148458</v>
      </c>
      <c r="G18" s="9">
        <f t="shared" si="1"/>
        <v>106.3965243713874</v>
      </c>
      <c r="H18">
        <f t="shared" si="4"/>
        <v>10</v>
      </c>
      <c r="I18">
        <f t="shared" si="3"/>
        <v>6.5</v>
      </c>
      <c r="K18">
        <v>10</v>
      </c>
    </row>
    <row r="19" spans="1:11" x14ac:dyDescent="0.25">
      <c r="A19" t="s">
        <v>8</v>
      </c>
      <c r="B19" t="s">
        <v>676</v>
      </c>
      <c r="C19" s="14">
        <v>40698913</v>
      </c>
      <c r="D19" s="14">
        <v>41264521</v>
      </c>
      <c r="E19" s="14">
        <v>86345351</v>
      </c>
      <c r="F19" s="9">
        <f t="shared" si="0"/>
        <v>98.629311606452433</v>
      </c>
      <c r="G19" s="9">
        <f t="shared" si="1"/>
        <v>47.135036835972791</v>
      </c>
      <c r="H19">
        <f t="shared" si="4"/>
        <v>10</v>
      </c>
      <c r="I19">
        <f t="shared" si="3"/>
        <v>6.5</v>
      </c>
      <c r="K19">
        <v>10</v>
      </c>
    </row>
    <row r="20" spans="1:11" x14ac:dyDescent="0.25">
      <c r="A20" t="s">
        <v>8</v>
      </c>
      <c r="B20" t="s">
        <v>677</v>
      </c>
      <c r="C20" s="14">
        <v>19231735</v>
      </c>
      <c r="D20" s="14">
        <v>20382721</v>
      </c>
      <c r="E20" s="14">
        <v>20382721</v>
      </c>
      <c r="F20" s="9">
        <f t="shared" si="0"/>
        <v>94.353128809445991</v>
      </c>
      <c r="G20" s="9">
        <f t="shared" si="1"/>
        <v>94.353128809445991</v>
      </c>
      <c r="H20">
        <f t="shared" si="4"/>
        <v>10</v>
      </c>
      <c r="I20">
        <f t="shared" si="3"/>
        <v>6.5</v>
      </c>
      <c r="K20">
        <v>10</v>
      </c>
    </row>
    <row r="21" spans="1:11" x14ac:dyDescent="0.25">
      <c r="A21" t="s">
        <v>8</v>
      </c>
      <c r="B21" t="s">
        <v>678</v>
      </c>
      <c r="C21" s="14">
        <v>8017842</v>
      </c>
      <c r="D21" s="14">
        <v>8586610</v>
      </c>
      <c r="E21" s="14">
        <v>8481874</v>
      </c>
      <c r="F21" s="9">
        <f t="shared" si="0"/>
        <v>93.376105354732545</v>
      </c>
      <c r="G21" s="9">
        <f t="shared" si="1"/>
        <v>94.529133538178002</v>
      </c>
      <c r="H21">
        <f t="shared" si="4"/>
        <v>10</v>
      </c>
      <c r="I21">
        <f t="shared" si="3"/>
        <v>6.5</v>
      </c>
      <c r="K21">
        <v>10</v>
      </c>
    </row>
    <row r="22" spans="1:11" x14ac:dyDescent="0.25">
      <c r="A22" t="s">
        <v>8</v>
      </c>
      <c r="B22" t="s">
        <v>679</v>
      </c>
      <c r="C22" s="14">
        <v>1593110</v>
      </c>
      <c r="D22" s="14">
        <v>1890964</v>
      </c>
      <c r="E22" s="14">
        <v>2732916</v>
      </c>
      <c r="F22" s="9">
        <f t="shared" si="0"/>
        <v>84.248563166723429</v>
      </c>
      <c r="G22" s="9">
        <f t="shared" si="1"/>
        <v>58.293412603973195</v>
      </c>
      <c r="H22">
        <f t="shared" si="4"/>
        <v>10</v>
      </c>
      <c r="I22">
        <f t="shared" si="3"/>
        <v>6.5</v>
      </c>
      <c r="K22">
        <v>10</v>
      </c>
    </row>
    <row r="23" spans="1:11" x14ac:dyDescent="0.25">
      <c r="A23" t="s">
        <v>8</v>
      </c>
      <c r="B23" t="s">
        <v>680</v>
      </c>
      <c r="C23" s="14">
        <v>58701867</v>
      </c>
      <c r="D23" s="14">
        <v>59813445</v>
      </c>
      <c r="E23">
        <v>61327332</v>
      </c>
      <c r="F23" s="9">
        <f t="shared" si="0"/>
        <v>98.141591744130437</v>
      </c>
      <c r="G23" s="9">
        <f t="shared" si="1"/>
        <v>95.718931650246901</v>
      </c>
      <c r="H23">
        <f t="shared" si="4"/>
        <v>10</v>
      </c>
      <c r="I23">
        <f t="shared" si="3"/>
        <v>6.5</v>
      </c>
      <c r="K23">
        <v>10</v>
      </c>
    </row>
    <row r="24" spans="1:11" x14ac:dyDescent="0.25">
      <c r="A24" t="s">
        <v>8</v>
      </c>
      <c r="B24" t="s">
        <v>681</v>
      </c>
      <c r="C24" s="14">
        <v>2859222</v>
      </c>
      <c r="D24" s="14">
        <v>2859222</v>
      </c>
      <c r="E24" s="14">
        <v>2859222</v>
      </c>
      <c r="F24" s="9">
        <f t="shared" si="0"/>
        <v>100</v>
      </c>
      <c r="G24" s="9">
        <f t="shared" si="1"/>
        <v>100</v>
      </c>
      <c r="H24">
        <f t="shared" si="4"/>
        <v>10</v>
      </c>
      <c r="I24">
        <f t="shared" si="3"/>
        <v>6.5</v>
      </c>
      <c r="K24">
        <v>10</v>
      </c>
    </row>
    <row r="25" spans="1:11" x14ac:dyDescent="0.25">
      <c r="A25" t="s">
        <v>8</v>
      </c>
      <c r="B25" s="59" t="s">
        <v>682</v>
      </c>
      <c r="C25" s="61">
        <v>31786371</v>
      </c>
      <c r="D25" s="14">
        <v>31834155</v>
      </c>
      <c r="E25" s="14">
        <v>32305068</v>
      </c>
      <c r="F25" s="9">
        <f t="shared" si="0"/>
        <v>99.849897068101853</v>
      </c>
      <c r="G25" s="9">
        <f t="shared" si="1"/>
        <v>98.394378863403105</v>
      </c>
      <c r="H25" s="59">
        <f t="shared" si="4"/>
        <v>10</v>
      </c>
      <c r="I25">
        <f t="shared" si="3"/>
        <v>6.5</v>
      </c>
      <c r="J25" s="59" t="s">
        <v>626</v>
      </c>
      <c r="K25" s="59">
        <v>0</v>
      </c>
    </row>
    <row r="26" spans="1:11" x14ac:dyDescent="0.25">
      <c r="A26" t="s">
        <v>8</v>
      </c>
      <c r="B26" t="s">
        <v>683</v>
      </c>
      <c r="C26" s="14">
        <v>1733841</v>
      </c>
      <c r="D26" s="14">
        <v>1733841</v>
      </c>
      <c r="E26" s="14">
        <v>2169821</v>
      </c>
      <c r="F26" s="9">
        <f t="shared" si="0"/>
        <v>100</v>
      </c>
      <c r="G26" s="9">
        <f t="shared" si="1"/>
        <v>79.907098327465718</v>
      </c>
      <c r="H26">
        <f t="shared" si="4"/>
        <v>10</v>
      </c>
      <c r="I26">
        <f t="shared" si="3"/>
        <v>6.5</v>
      </c>
      <c r="K26">
        <v>10</v>
      </c>
    </row>
    <row r="27" spans="1:11" x14ac:dyDescent="0.25">
      <c r="A27" t="s">
        <v>8</v>
      </c>
      <c r="B27" t="s">
        <v>684</v>
      </c>
      <c r="C27" s="14">
        <v>7127032</v>
      </c>
      <c r="D27" s="14">
        <v>7174123</v>
      </c>
      <c r="E27" s="14">
        <v>7668563</v>
      </c>
      <c r="F27" s="9">
        <f t="shared" si="0"/>
        <v>99.343599210663101</v>
      </c>
      <c r="G27" s="9">
        <f t="shared" si="1"/>
        <v>92.938298870335942</v>
      </c>
      <c r="H27">
        <f t="shared" si="4"/>
        <v>10</v>
      </c>
      <c r="I27">
        <f t="shared" si="3"/>
        <v>6.5</v>
      </c>
      <c r="K27">
        <v>10</v>
      </c>
    </row>
    <row r="28" spans="1:11" x14ac:dyDescent="0.25">
      <c r="A28" t="s">
        <v>8</v>
      </c>
      <c r="B28" t="s">
        <v>685</v>
      </c>
      <c r="E28" s="14">
        <v>0</v>
      </c>
      <c r="H28">
        <f t="shared" si="4"/>
        <v>0</v>
      </c>
      <c r="I28">
        <f t="shared" si="3"/>
        <v>0</v>
      </c>
      <c r="K28">
        <v>0</v>
      </c>
    </row>
    <row r="29" spans="1:11" x14ac:dyDescent="0.25">
      <c r="A29" t="s">
        <v>8</v>
      </c>
      <c r="B29" t="s">
        <v>686</v>
      </c>
      <c r="C29" s="14">
        <v>3526937</v>
      </c>
      <c r="D29" s="14">
        <v>3776659</v>
      </c>
      <c r="E29" s="14">
        <v>3821308</v>
      </c>
      <c r="F29" s="9">
        <f t="shared" si="0"/>
        <v>93.387753567372641</v>
      </c>
      <c r="G29" s="9">
        <f t="shared" si="1"/>
        <v>92.296590591493796</v>
      </c>
      <c r="H29">
        <f t="shared" si="4"/>
        <v>10</v>
      </c>
      <c r="I29">
        <f t="shared" si="3"/>
        <v>6.5</v>
      </c>
      <c r="K29">
        <v>10</v>
      </c>
    </row>
    <row r="30" spans="1:11" x14ac:dyDescent="0.25">
      <c r="A30" t="s">
        <v>8</v>
      </c>
      <c r="B30" t="s">
        <v>687</v>
      </c>
      <c r="C30" s="14">
        <v>4672148</v>
      </c>
      <c r="D30" s="14">
        <v>4672148</v>
      </c>
      <c r="E30" s="14">
        <v>7531305</v>
      </c>
      <c r="F30" s="9">
        <f t="shared" si="0"/>
        <v>100</v>
      </c>
      <c r="G30" s="9">
        <f t="shared" si="1"/>
        <v>62.03636687134567</v>
      </c>
      <c r="H30">
        <f t="shared" si="4"/>
        <v>10</v>
      </c>
      <c r="I30">
        <f t="shared" si="3"/>
        <v>6.5</v>
      </c>
      <c r="K30">
        <v>10</v>
      </c>
    </row>
    <row r="31" spans="1:11" x14ac:dyDescent="0.25">
      <c r="A31" t="s">
        <v>8</v>
      </c>
      <c r="B31" t="s">
        <v>688</v>
      </c>
      <c r="C31" s="14">
        <v>30322002</v>
      </c>
      <c r="D31" s="14">
        <v>30009934</v>
      </c>
      <c r="E31" s="14">
        <v>30010264</v>
      </c>
      <c r="F31" s="9">
        <f t="shared" si="0"/>
        <v>101.03988232696545</v>
      </c>
      <c r="G31" s="9">
        <f t="shared" si="1"/>
        <v>101.03877126839005</v>
      </c>
      <c r="H31">
        <f t="shared" si="4"/>
        <v>10</v>
      </c>
      <c r="I31">
        <f t="shared" si="3"/>
        <v>6.5</v>
      </c>
      <c r="K31">
        <v>10</v>
      </c>
    </row>
    <row r="32" spans="1:11" x14ac:dyDescent="0.25">
      <c r="A32" t="s">
        <v>8</v>
      </c>
      <c r="B32" s="59" t="s">
        <v>689</v>
      </c>
      <c r="C32" s="61">
        <v>6116543</v>
      </c>
      <c r="D32" s="60">
        <v>6118355</v>
      </c>
      <c r="E32" s="14">
        <v>5749364</v>
      </c>
      <c r="F32" s="9">
        <f t="shared" si="0"/>
        <v>99.970384196405732</v>
      </c>
      <c r="G32" s="9">
        <f t="shared" si="1"/>
        <v>106.38642813361616</v>
      </c>
      <c r="H32" s="59">
        <f t="shared" si="4"/>
        <v>10</v>
      </c>
      <c r="I32">
        <f t="shared" si="3"/>
        <v>6.5</v>
      </c>
      <c r="J32" s="59" t="s">
        <v>626</v>
      </c>
      <c r="K32" s="59">
        <v>0</v>
      </c>
    </row>
    <row r="33" spans="1:11" x14ac:dyDescent="0.25">
      <c r="A33" t="s">
        <v>8</v>
      </c>
      <c r="B33" t="s">
        <v>690</v>
      </c>
      <c r="C33" s="14">
        <v>859347</v>
      </c>
      <c r="D33" s="14">
        <v>854983</v>
      </c>
      <c r="E33" s="14">
        <v>988042</v>
      </c>
      <c r="F33" s="9">
        <f t="shared" si="0"/>
        <v>100.51041950541706</v>
      </c>
      <c r="G33" s="9">
        <f t="shared" si="1"/>
        <v>86.97474398861587</v>
      </c>
      <c r="H33">
        <f t="shared" si="4"/>
        <v>10</v>
      </c>
      <c r="I33">
        <f t="shared" si="3"/>
        <v>6.5</v>
      </c>
      <c r="K33">
        <v>10</v>
      </c>
    </row>
  </sheetData>
  <autoFilter ref="A2:K33" xr:uid="{F6F6332E-1372-4AE5-8B51-17CADB046521}"/>
  <mergeCells count="2">
    <mergeCell ref="C1:D1"/>
    <mergeCell ref="F1:G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7524-7C4F-496A-B559-1C5DC6B595B9}">
  <dimension ref="A1:K177"/>
  <sheetViews>
    <sheetView workbookViewId="0">
      <pane ySplit="2" topLeftCell="A3" activePane="bottomLeft" state="frozen"/>
      <selection pane="bottomLeft" activeCell="F1" sqref="F1:F1048576"/>
    </sheetView>
  </sheetViews>
  <sheetFormatPr defaultRowHeight="15" x14ac:dyDescent="0.25"/>
  <cols>
    <col min="1" max="1" width="8.85546875" bestFit="1" customWidth="1"/>
    <col min="2" max="2" width="16.85546875" bestFit="1" customWidth="1"/>
    <col min="3" max="3" width="12.42578125" bestFit="1" customWidth="1"/>
    <col min="4" max="4" width="11.140625" bestFit="1" customWidth="1"/>
    <col min="5" max="5" width="22.42578125" bestFit="1" customWidth="1"/>
    <col min="6" max="6" width="0" hidden="1" customWidth="1"/>
    <col min="7" max="7" width="13.140625" bestFit="1" customWidth="1"/>
    <col min="9" max="9" width="4.28515625" bestFit="1" customWidth="1"/>
    <col min="10" max="10" width="4.5703125" bestFit="1" customWidth="1"/>
    <col min="11" max="11" width="5.42578125" bestFit="1" customWidth="1"/>
  </cols>
  <sheetData>
    <row r="1" spans="1:11" x14ac:dyDescent="0.25">
      <c r="A1" s="1" t="s">
        <v>204</v>
      </c>
      <c r="E1" s="4"/>
      <c r="I1" s="17"/>
      <c r="J1" s="17"/>
      <c r="K1" s="17"/>
    </row>
    <row r="2" spans="1:11" s="1" customFormat="1" x14ac:dyDescent="0.25">
      <c r="A2" s="1" t="s">
        <v>0</v>
      </c>
      <c r="B2" s="1" t="s">
        <v>1</v>
      </c>
      <c r="C2" s="1" t="s">
        <v>92</v>
      </c>
      <c r="D2" s="1" t="s">
        <v>93</v>
      </c>
      <c r="E2" s="17" t="s">
        <v>627</v>
      </c>
      <c r="G2" s="1" t="s">
        <v>209</v>
      </c>
      <c r="I2" s="28" t="s">
        <v>43</v>
      </c>
      <c r="J2" s="28" t="s">
        <v>44</v>
      </c>
      <c r="K2" s="28" t="s">
        <v>45</v>
      </c>
    </row>
    <row r="3" spans="1:11" x14ac:dyDescent="0.25">
      <c r="A3" t="s">
        <v>8</v>
      </c>
      <c r="B3" t="s">
        <v>660</v>
      </c>
      <c r="C3">
        <v>15</v>
      </c>
      <c r="D3">
        <f t="shared" ref="D3:D34" si="0">LOOKUP(C3,$I$3:$J$7,$K$3:$K$7)</f>
        <v>15</v>
      </c>
      <c r="E3" s="9">
        <f>ROUND((D3/20)*(10/100)*15,2)</f>
        <v>1.1299999999999999</v>
      </c>
      <c r="G3">
        <v>15</v>
      </c>
      <c r="I3" s="30">
        <v>0</v>
      </c>
      <c r="J3" s="30">
        <v>0</v>
      </c>
      <c r="K3" s="13">
        <v>0</v>
      </c>
    </row>
    <row r="4" spans="1:11" x14ac:dyDescent="0.25">
      <c r="A4" t="s">
        <v>8</v>
      </c>
      <c r="B4" t="s">
        <v>661</v>
      </c>
      <c r="C4">
        <v>69</v>
      </c>
      <c r="D4">
        <f t="shared" si="0"/>
        <v>20</v>
      </c>
      <c r="E4" s="9">
        <f t="shared" ref="E4:E33" si="1">ROUND((D4/20)*(10/100)*15,2)</f>
        <v>1.5</v>
      </c>
      <c r="G4">
        <v>20</v>
      </c>
      <c r="I4" s="30">
        <v>1</v>
      </c>
      <c r="J4" s="30">
        <v>5</v>
      </c>
      <c r="K4" s="13">
        <v>5</v>
      </c>
    </row>
    <row r="5" spans="1:11" x14ac:dyDescent="0.25">
      <c r="A5" t="s">
        <v>8</v>
      </c>
      <c r="B5" t="s">
        <v>662</v>
      </c>
      <c r="C5">
        <v>3</v>
      </c>
      <c r="D5">
        <f t="shared" si="0"/>
        <v>5</v>
      </c>
      <c r="E5" s="9">
        <f t="shared" si="1"/>
        <v>0.38</v>
      </c>
      <c r="G5">
        <v>5</v>
      </c>
      <c r="I5" s="30">
        <v>6</v>
      </c>
      <c r="J5" s="30">
        <v>10</v>
      </c>
      <c r="K5" s="13">
        <v>10</v>
      </c>
    </row>
    <row r="6" spans="1:11" x14ac:dyDescent="0.25">
      <c r="A6" t="s">
        <v>8</v>
      </c>
      <c r="B6" t="s">
        <v>663</v>
      </c>
      <c r="C6">
        <v>25</v>
      </c>
      <c r="D6">
        <f t="shared" si="0"/>
        <v>20</v>
      </c>
      <c r="E6" s="9">
        <f t="shared" si="1"/>
        <v>1.5</v>
      </c>
      <c r="G6">
        <v>20</v>
      </c>
      <c r="I6" s="30">
        <v>11</v>
      </c>
      <c r="J6" s="30">
        <v>20</v>
      </c>
      <c r="K6" s="13">
        <v>15</v>
      </c>
    </row>
    <row r="7" spans="1:11" x14ac:dyDescent="0.25">
      <c r="A7" t="s">
        <v>8</v>
      </c>
      <c r="B7" t="s">
        <v>664</v>
      </c>
      <c r="C7">
        <v>69</v>
      </c>
      <c r="D7">
        <f t="shared" si="0"/>
        <v>20</v>
      </c>
      <c r="E7" s="9">
        <f t="shared" si="1"/>
        <v>1.5</v>
      </c>
      <c r="G7">
        <v>20</v>
      </c>
      <c r="I7" s="30">
        <v>21</v>
      </c>
      <c r="J7" s="30">
        <v>100</v>
      </c>
      <c r="K7" s="13">
        <v>20</v>
      </c>
    </row>
    <row r="8" spans="1:11" x14ac:dyDescent="0.25">
      <c r="A8" t="s">
        <v>8</v>
      </c>
      <c r="B8" t="s">
        <v>665</v>
      </c>
      <c r="C8">
        <v>24</v>
      </c>
      <c r="D8">
        <f t="shared" si="0"/>
        <v>20</v>
      </c>
      <c r="E8" s="9">
        <f t="shared" si="1"/>
        <v>1.5</v>
      </c>
      <c r="G8">
        <v>20</v>
      </c>
    </row>
    <row r="9" spans="1:11" x14ac:dyDescent="0.25">
      <c r="A9" t="s">
        <v>8</v>
      </c>
      <c r="B9" t="s">
        <v>666</v>
      </c>
      <c r="C9">
        <v>57</v>
      </c>
      <c r="D9">
        <f t="shared" si="0"/>
        <v>20</v>
      </c>
      <c r="E9" s="9">
        <f t="shared" si="1"/>
        <v>1.5</v>
      </c>
      <c r="G9">
        <v>20</v>
      </c>
    </row>
    <row r="10" spans="1:11" x14ac:dyDescent="0.25">
      <c r="A10" t="s">
        <v>8</v>
      </c>
      <c r="B10" t="s">
        <v>667</v>
      </c>
      <c r="C10">
        <v>20</v>
      </c>
      <c r="D10">
        <f t="shared" si="0"/>
        <v>15</v>
      </c>
      <c r="E10" s="9">
        <f t="shared" si="1"/>
        <v>1.1299999999999999</v>
      </c>
      <c r="G10">
        <v>15</v>
      </c>
    </row>
    <row r="11" spans="1:11" x14ac:dyDescent="0.25">
      <c r="A11" t="s">
        <v>8</v>
      </c>
      <c r="B11" t="s">
        <v>668</v>
      </c>
      <c r="C11">
        <v>30</v>
      </c>
      <c r="D11">
        <f t="shared" si="0"/>
        <v>20</v>
      </c>
      <c r="E11" s="9">
        <f t="shared" si="1"/>
        <v>1.5</v>
      </c>
      <c r="G11">
        <v>20</v>
      </c>
    </row>
    <row r="12" spans="1:11" x14ac:dyDescent="0.25">
      <c r="A12" t="s">
        <v>8</v>
      </c>
      <c r="B12" t="s">
        <v>669</v>
      </c>
      <c r="C12">
        <v>30</v>
      </c>
      <c r="D12">
        <f t="shared" si="0"/>
        <v>20</v>
      </c>
      <c r="E12" s="9">
        <f t="shared" si="1"/>
        <v>1.5</v>
      </c>
      <c r="G12">
        <v>20</v>
      </c>
    </row>
    <row r="13" spans="1:11" x14ac:dyDescent="0.25">
      <c r="A13" t="s">
        <v>8</v>
      </c>
      <c r="B13" t="s">
        <v>670</v>
      </c>
      <c r="C13">
        <v>25</v>
      </c>
      <c r="D13">
        <f t="shared" si="0"/>
        <v>20</v>
      </c>
      <c r="E13" s="9">
        <f t="shared" si="1"/>
        <v>1.5</v>
      </c>
      <c r="G13">
        <v>20</v>
      </c>
    </row>
    <row r="14" spans="1:11" x14ac:dyDescent="0.25">
      <c r="A14" t="s">
        <v>8</v>
      </c>
      <c r="B14" t="s">
        <v>671</v>
      </c>
      <c r="C14">
        <v>25</v>
      </c>
      <c r="D14">
        <f t="shared" si="0"/>
        <v>20</v>
      </c>
      <c r="E14" s="9">
        <f t="shared" si="1"/>
        <v>1.5</v>
      </c>
      <c r="G14">
        <v>20</v>
      </c>
    </row>
    <row r="15" spans="1:11" x14ac:dyDescent="0.25">
      <c r="A15" t="s">
        <v>8</v>
      </c>
      <c r="B15" t="s">
        <v>672</v>
      </c>
      <c r="C15">
        <v>31</v>
      </c>
      <c r="D15">
        <f t="shared" si="0"/>
        <v>20</v>
      </c>
      <c r="E15" s="9">
        <f t="shared" si="1"/>
        <v>1.5</v>
      </c>
      <c r="G15">
        <v>20</v>
      </c>
    </row>
    <row r="16" spans="1:11" x14ac:dyDescent="0.25">
      <c r="A16" t="s">
        <v>8</v>
      </c>
      <c r="B16" t="s">
        <v>673</v>
      </c>
      <c r="C16">
        <v>28</v>
      </c>
      <c r="D16">
        <f t="shared" si="0"/>
        <v>20</v>
      </c>
      <c r="E16" s="9">
        <f t="shared" si="1"/>
        <v>1.5</v>
      </c>
      <c r="G16">
        <v>20</v>
      </c>
    </row>
    <row r="17" spans="1:8" x14ac:dyDescent="0.25">
      <c r="A17" t="s">
        <v>8</v>
      </c>
      <c r="B17" t="s">
        <v>674</v>
      </c>
      <c r="C17">
        <v>20</v>
      </c>
      <c r="D17">
        <f t="shared" si="0"/>
        <v>15</v>
      </c>
      <c r="E17" s="9">
        <f t="shared" si="1"/>
        <v>1.1299999999999999</v>
      </c>
      <c r="G17">
        <v>15</v>
      </c>
    </row>
    <row r="18" spans="1:8" x14ac:dyDescent="0.25">
      <c r="A18" t="s">
        <v>8</v>
      </c>
      <c r="B18" t="s">
        <v>675</v>
      </c>
      <c r="C18">
        <v>25</v>
      </c>
      <c r="D18">
        <f t="shared" si="0"/>
        <v>20</v>
      </c>
      <c r="E18" s="9">
        <f t="shared" si="1"/>
        <v>1.5</v>
      </c>
      <c r="G18">
        <v>20</v>
      </c>
    </row>
    <row r="19" spans="1:8" x14ac:dyDescent="0.25">
      <c r="A19" t="s">
        <v>8</v>
      </c>
      <c r="B19" t="s">
        <v>676</v>
      </c>
      <c r="C19">
        <v>38</v>
      </c>
      <c r="D19">
        <f t="shared" si="0"/>
        <v>20</v>
      </c>
      <c r="E19" s="9">
        <f t="shared" si="1"/>
        <v>1.5</v>
      </c>
      <c r="G19">
        <v>20</v>
      </c>
    </row>
    <row r="20" spans="1:8" x14ac:dyDescent="0.25">
      <c r="A20" t="s">
        <v>8</v>
      </c>
      <c r="B20" t="s">
        <v>677</v>
      </c>
      <c r="C20">
        <v>24</v>
      </c>
      <c r="D20">
        <f t="shared" si="0"/>
        <v>20</v>
      </c>
      <c r="E20" s="9">
        <f t="shared" si="1"/>
        <v>1.5</v>
      </c>
      <c r="G20">
        <v>20</v>
      </c>
    </row>
    <row r="21" spans="1:8" x14ac:dyDescent="0.25">
      <c r="A21" t="s">
        <v>8</v>
      </c>
      <c r="B21" t="s">
        <v>678</v>
      </c>
      <c r="C21">
        <v>27</v>
      </c>
      <c r="D21">
        <f t="shared" si="0"/>
        <v>20</v>
      </c>
      <c r="E21" s="9">
        <f t="shared" si="1"/>
        <v>1.5</v>
      </c>
      <c r="G21">
        <v>20</v>
      </c>
    </row>
    <row r="22" spans="1:8" x14ac:dyDescent="0.25">
      <c r="A22" t="s">
        <v>8</v>
      </c>
      <c r="B22" t="s">
        <v>679</v>
      </c>
      <c r="C22">
        <v>16</v>
      </c>
      <c r="D22">
        <f t="shared" si="0"/>
        <v>15</v>
      </c>
      <c r="E22" s="9">
        <f t="shared" si="1"/>
        <v>1.1299999999999999</v>
      </c>
      <c r="G22">
        <v>15</v>
      </c>
    </row>
    <row r="23" spans="1:8" x14ac:dyDescent="0.25">
      <c r="A23" t="s">
        <v>8</v>
      </c>
      <c r="B23" t="s">
        <v>680</v>
      </c>
      <c r="C23">
        <v>25</v>
      </c>
      <c r="D23">
        <f t="shared" si="0"/>
        <v>20</v>
      </c>
      <c r="E23" s="9">
        <f t="shared" si="1"/>
        <v>1.5</v>
      </c>
      <c r="G23">
        <v>20</v>
      </c>
    </row>
    <row r="24" spans="1:8" x14ac:dyDescent="0.25">
      <c r="A24" t="s">
        <v>8</v>
      </c>
      <c r="B24" t="s">
        <v>681</v>
      </c>
      <c r="C24">
        <v>3</v>
      </c>
      <c r="D24">
        <f t="shared" si="0"/>
        <v>5</v>
      </c>
      <c r="E24" s="9">
        <f t="shared" si="1"/>
        <v>0.38</v>
      </c>
      <c r="G24">
        <v>5</v>
      </c>
    </row>
    <row r="25" spans="1:8" x14ac:dyDescent="0.25">
      <c r="A25" t="s">
        <v>8</v>
      </c>
      <c r="B25" t="s">
        <v>682</v>
      </c>
      <c r="C25">
        <v>19</v>
      </c>
      <c r="D25">
        <f t="shared" si="0"/>
        <v>15</v>
      </c>
      <c r="E25" s="9">
        <f t="shared" si="1"/>
        <v>1.1299999999999999</v>
      </c>
      <c r="G25">
        <v>15</v>
      </c>
    </row>
    <row r="26" spans="1:8" x14ac:dyDescent="0.25">
      <c r="A26" t="s">
        <v>8</v>
      </c>
      <c r="B26" t="s">
        <v>683</v>
      </c>
      <c r="C26">
        <v>25</v>
      </c>
      <c r="D26">
        <f t="shared" si="0"/>
        <v>20</v>
      </c>
      <c r="E26" s="9">
        <f t="shared" si="1"/>
        <v>1.5</v>
      </c>
      <c r="G26">
        <v>20</v>
      </c>
    </row>
    <row r="27" spans="1:8" x14ac:dyDescent="0.25">
      <c r="A27" t="s">
        <v>8</v>
      </c>
      <c r="B27" t="s">
        <v>684</v>
      </c>
      <c r="C27">
        <v>17</v>
      </c>
      <c r="D27">
        <f t="shared" si="0"/>
        <v>15</v>
      </c>
      <c r="E27" s="9">
        <f t="shared" si="1"/>
        <v>1.1299999999999999</v>
      </c>
      <c r="G27">
        <v>15</v>
      </c>
    </row>
    <row r="28" spans="1:8" x14ac:dyDescent="0.25">
      <c r="A28" t="s">
        <v>8</v>
      </c>
      <c r="B28" s="66" t="s">
        <v>685</v>
      </c>
      <c r="C28">
        <v>13</v>
      </c>
      <c r="D28" s="59">
        <f t="shared" si="0"/>
        <v>15</v>
      </c>
      <c r="E28" s="9">
        <f t="shared" si="1"/>
        <v>1.1299999999999999</v>
      </c>
      <c r="G28" s="62">
        <v>0</v>
      </c>
      <c r="H28" s="59"/>
    </row>
    <row r="29" spans="1:8" x14ac:dyDescent="0.25">
      <c r="A29" t="s">
        <v>8</v>
      </c>
      <c r="B29" s="59" t="s">
        <v>686</v>
      </c>
      <c r="C29">
        <v>26</v>
      </c>
      <c r="D29" s="59">
        <f t="shared" si="0"/>
        <v>20</v>
      </c>
      <c r="E29" s="9">
        <f t="shared" si="1"/>
        <v>1.5</v>
      </c>
      <c r="G29">
        <v>20</v>
      </c>
    </row>
    <row r="30" spans="1:8" x14ac:dyDescent="0.25">
      <c r="A30" t="s">
        <v>8</v>
      </c>
      <c r="B30" s="59" t="s">
        <v>687</v>
      </c>
      <c r="C30">
        <v>16</v>
      </c>
      <c r="D30" s="59">
        <f t="shared" si="0"/>
        <v>15</v>
      </c>
      <c r="E30" s="9">
        <f t="shared" si="1"/>
        <v>1.1299999999999999</v>
      </c>
      <c r="G30">
        <v>15</v>
      </c>
    </row>
    <row r="31" spans="1:8" x14ac:dyDescent="0.25">
      <c r="A31" t="s">
        <v>8</v>
      </c>
      <c r="B31" s="59" t="s">
        <v>688</v>
      </c>
      <c r="C31">
        <v>25</v>
      </c>
      <c r="D31" s="59">
        <f t="shared" si="0"/>
        <v>20</v>
      </c>
      <c r="E31" s="9">
        <f t="shared" si="1"/>
        <v>1.5</v>
      </c>
      <c r="G31">
        <v>20</v>
      </c>
    </row>
    <row r="32" spans="1:8" x14ac:dyDescent="0.25">
      <c r="A32" t="s">
        <v>8</v>
      </c>
      <c r="B32" s="59" t="s">
        <v>689</v>
      </c>
      <c r="C32">
        <v>20</v>
      </c>
      <c r="D32" s="59">
        <f t="shared" si="0"/>
        <v>15</v>
      </c>
      <c r="E32" s="9">
        <f t="shared" si="1"/>
        <v>1.1299999999999999</v>
      </c>
      <c r="G32">
        <v>15</v>
      </c>
    </row>
    <row r="33" spans="1:7" x14ac:dyDescent="0.25">
      <c r="A33" t="s">
        <v>8</v>
      </c>
      <c r="B33" s="59" t="s">
        <v>690</v>
      </c>
      <c r="C33">
        <v>24</v>
      </c>
      <c r="D33" s="59">
        <f t="shared" si="0"/>
        <v>20</v>
      </c>
      <c r="E33" s="9">
        <f t="shared" si="1"/>
        <v>1.5</v>
      </c>
      <c r="G33">
        <v>20</v>
      </c>
    </row>
    <row r="34" spans="1:7" x14ac:dyDescent="0.25">
      <c r="A34" t="s">
        <v>71</v>
      </c>
      <c r="B34" s="59" t="s">
        <v>691</v>
      </c>
      <c r="C34">
        <v>21</v>
      </c>
      <c r="D34" s="59">
        <f t="shared" si="0"/>
        <v>20</v>
      </c>
      <c r="E34" s="9">
        <f>ROUND((D34/20)*(20/100)*21,2)</f>
        <v>4.2</v>
      </c>
      <c r="G34">
        <v>20</v>
      </c>
    </row>
    <row r="35" spans="1:7" x14ac:dyDescent="0.25">
      <c r="A35" t="s">
        <v>71</v>
      </c>
      <c r="B35" s="59" t="s">
        <v>692</v>
      </c>
      <c r="C35">
        <v>28</v>
      </c>
      <c r="D35" s="59">
        <f t="shared" ref="D35:D66" si="2">LOOKUP(C35,$I$3:$J$7,$K$3:$K$7)</f>
        <v>20</v>
      </c>
      <c r="E35" s="9">
        <f t="shared" ref="E35:E98" si="3">ROUND((D35/20)*(20/100)*21,2)</f>
        <v>4.2</v>
      </c>
      <c r="G35">
        <v>20</v>
      </c>
    </row>
    <row r="36" spans="1:7" x14ac:dyDescent="0.25">
      <c r="A36" t="s">
        <v>71</v>
      </c>
      <c r="B36" s="59" t="s">
        <v>693</v>
      </c>
      <c r="C36">
        <v>25</v>
      </c>
      <c r="D36" s="59">
        <f t="shared" si="2"/>
        <v>20</v>
      </c>
      <c r="E36" s="9">
        <f t="shared" si="3"/>
        <v>4.2</v>
      </c>
      <c r="G36">
        <v>20</v>
      </c>
    </row>
    <row r="37" spans="1:7" x14ac:dyDescent="0.25">
      <c r="A37" t="s">
        <v>71</v>
      </c>
      <c r="B37" s="59" t="s">
        <v>694</v>
      </c>
      <c r="C37">
        <v>22</v>
      </c>
      <c r="D37" s="59">
        <f t="shared" si="2"/>
        <v>20</v>
      </c>
      <c r="E37" s="9">
        <f t="shared" si="3"/>
        <v>4.2</v>
      </c>
      <c r="G37">
        <v>20</v>
      </c>
    </row>
    <row r="38" spans="1:7" x14ac:dyDescent="0.25">
      <c r="A38" t="s">
        <v>71</v>
      </c>
      <c r="B38" s="59" t="s">
        <v>695</v>
      </c>
      <c r="C38">
        <v>25</v>
      </c>
      <c r="D38" s="59">
        <f t="shared" si="2"/>
        <v>20</v>
      </c>
      <c r="E38" s="9">
        <f t="shared" si="3"/>
        <v>4.2</v>
      </c>
      <c r="G38">
        <v>20</v>
      </c>
    </row>
    <row r="39" spans="1:7" x14ac:dyDescent="0.25">
      <c r="A39" t="s">
        <v>71</v>
      </c>
      <c r="B39" s="59" t="s">
        <v>696</v>
      </c>
      <c r="C39">
        <v>21</v>
      </c>
      <c r="D39" s="59">
        <f t="shared" si="2"/>
        <v>20</v>
      </c>
      <c r="E39" s="9">
        <f t="shared" si="3"/>
        <v>4.2</v>
      </c>
      <c r="G39">
        <v>20</v>
      </c>
    </row>
    <row r="40" spans="1:7" x14ac:dyDescent="0.25">
      <c r="A40" t="s">
        <v>71</v>
      </c>
      <c r="B40" s="59" t="s">
        <v>697</v>
      </c>
      <c r="C40">
        <v>73</v>
      </c>
      <c r="D40" s="59">
        <f t="shared" si="2"/>
        <v>20</v>
      </c>
      <c r="E40" s="9">
        <f t="shared" si="3"/>
        <v>4.2</v>
      </c>
      <c r="G40">
        <v>20</v>
      </c>
    </row>
    <row r="41" spans="1:7" x14ac:dyDescent="0.25">
      <c r="A41" t="s">
        <v>71</v>
      </c>
      <c r="B41" s="59" t="s">
        <v>698</v>
      </c>
      <c r="C41">
        <v>24</v>
      </c>
      <c r="D41" s="59">
        <f t="shared" si="2"/>
        <v>20</v>
      </c>
      <c r="E41" s="9">
        <f t="shared" si="3"/>
        <v>4.2</v>
      </c>
      <c r="G41">
        <v>20</v>
      </c>
    </row>
    <row r="42" spans="1:7" x14ac:dyDescent="0.25">
      <c r="A42" t="s">
        <v>71</v>
      </c>
      <c r="B42" s="59" t="s">
        <v>699</v>
      </c>
      <c r="C42">
        <v>8</v>
      </c>
      <c r="D42" s="59">
        <f t="shared" si="2"/>
        <v>10</v>
      </c>
      <c r="E42" s="9">
        <f t="shared" si="3"/>
        <v>2.1</v>
      </c>
      <c r="G42">
        <v>10</v>
      </c>
    </row>
    <row r="43" spans="1:7" x14ac:dyDescent="0.25">
      <c r="A43" t="s">
        <v>71</v>
      </c>
      <c r="B43" s="59" t="s">
        <v>700</v>
      </c>
      <c r="C43">
        <v>23</v>
      </c>
      <c r="D43" s="59">
        <f t="shared" si="2"/>
        <v>20</v>
      </c>
      <c r="E43" s="9">
        <f t="shared" si="3"/>
        <v>4.2</v>
      </c>
      <c r="G43">
        <v>20</v>
      </c>
    </row>
    <row r="44" spans="1:7" x14ac:dyDescent="0.25">
      <c r="A44" t="s">
        <v>71</v>
      </c>
      <c r="B44" s="59" t="s">
        <v>701</v>
      </c>
      <c r="C44">
        <v>23</v>
      </c>
      <c r="D44" s="59">
        <f t="shared" si="2"/>
        <v>20</v>
      </c>
      <c r="E44" s="9">
        <f t="shared" si="3"/>
        <v>4.2</v>
      </c>
      <c r="G44">
        <v>20</v>
      </c>
    </row>
    <row r="45" spans="1:7" x14ac:dyDescent="0.25">
      <c r="A45" t="s">
        <v>71</v>
      </c>
      <c r="B45" s="59" t="s">
        <v>702</v>
      </c>
      <c r="C45">
        <v>23</v>
      </c>
      <c r="D45" s="59">
        <f t="shared" si="2"/>
        <v>20</v>
      </c>
      <c r="E45" s="9">
        <f t="shared" si="3"/>
        <v>4.2</v>
      </c>
      <c r="G45">
        <v>20</v>
      </c>
    </row>
    <row r="46" spans="1:7" x14ac:dyDescent="0.25">
      <c r="A46" t="s">
        <v>71</v>
      </c>
      <c r="B46" s="59" t="s">
        <v>703</v>
      </c>
      <c r="C46">
        <v>30</v>
      </c>
      <c r="D46" s="59">
        <f t="shared" si="2"/>
        <v>20</v>
      </c>
      <c r="E46" s="9">
        <f t="shared" si="3"/>
        <v>4.2</v>
      </c>
      <c r="G46">
        <v>20</v>
      </c>
    </row>
    <row r="47" spans="1:7" x14ac:dyDescent="0.25">
      <c r="A47" t="s">
        <v>71</v>
      </c>
      <c r="B47" s="59" t="s">
        <v>704</v>
      </c>
      <c r="C47">
        <v>50</v>
      </c>
      <c r="D47" s="59">
        <f t="shared" si="2"/>
        <v>20</v>
      </c>
      <c r="E47" s="9">
        <f t="shared" si="3"/>
        <v>4.2</v>
      </c>
      <c r="G47">
        <v>20</v>
      </c>
    </row>
    <row r="48" spans="1:7" x14ac:dyDescent="0.25">
      <c r="A48" t="s">
        <v>71</v>
      </c>
      <c r="B48" s="59" t="s">
        <v>705</v>
      </c>
      <c r="C48">
        <v>26</v>
      </c>
      <c r="D48" s="59">
        <f t="shared" si="2"/>
        <v>20</v>
      </c>
      <c r="E48" s="9">
        <f t="shared" si="3"/>
        <v>4.2</v>
      </c>
      <c r="G48">
        <v>20</v>
      </c>
    </row>
    <row r="49" spans="1:7" x14ac:dyDescent="0.25">
      <c r="A49" t="s">
        <v>71</v>
      </c>
      <c r="B49" s="59" t="s">
        <v>706</v>
      </c>
      <c r="C49">
        <v>17</v>
      </c>
      <c r="D49" s="59">
        <f t="shared" si="2"/>
        <v>15</v>
      </c>
      <c r="E49" s="9">
        <f t="shared" si="3"/>
        <v>3.15</v>
      </c>
      <c r="G49">
        <v>15</v>
      </c>
    </row>
    <row r="50" spans="1:7" x14ac:dyDescent="0.25">
      <c r="A50" t="s">
        <v>71</v>
      </c>
      <c r="B50" s="59" t="s">
        <v>707</v>
      </c>
      <c r="C50">
        <v>21</v>
      </c>
      <c r="D50" s="59">
        <f t="shared" si="2"/>
        <v>20</v>
      </c>
      <c r="E50" s="9">
        <f t="shared" si="3"/>
        <v>4.2</v>
      </c>
      <c r="G50">
        <v>20</v>
      </c>
    </row>
    <row r="51" spans="1:7" x14ac:dyDescent="0.25">
      <c r="A51" t="s">
        <v>71</v>
      </c>
      <c r="B51" s="59" t="s">
        <v>708</v>
      </c>
      <c r="C51">
        <v>25</v>
      </c>
      <c r="D51" s="59">
        <f t="shared" si="2"/>
        <v>20</v>
      </c>
      <c r="E51" s="9">
        <f t="shared" si="3"/>
        <v>4.2</v>
      </c>
      <c r="G51">
        <v>20</v>
      </c>
    </row>
    <row r="52" spans="1:7" x14ac:dyDescent="0.25">
      <c r="A52" t="s">
        <v>71</v>
      </c>
      <c r="B52" s="59" t="s">
        <v>709</v>
      </c>
      <c r="C52">
        <v>15</v>
      </c>
      <c r="D52" s="59">
        <f t="shared" si="2"/>
        <v>15</v>
      </c>
      <c r="E52" s="9">
        <f t="shared" si="3"/>
        <v>3.15</v>
      </c>
      <c r="G52">
        <v>15</v>
      </c>
    </row>
    <row r="53" spans="1:7" x14ac:dyDescent="0.25">
      <c r="A53" t="s">
        <v>71</v>
      </c>
      <c r="B53" s="59" t="s">
        <v>710</v>
      </c>
      <c r="C53">
        <v>0</v>
      </c>
      <c r="D53" s="59">
        <f t="shared" si="2"/>
        <v>0</v>
      </c>
      <c r="E53" s="9">
        <f t="shared" si="3"/>
        <v>0</v>
      </c>
      <c r="G53">
        <v>0</v>
      </c>
    </row>
    <row r="54" spans="1:7" x14ac:dyDescent="0.25">
      <c r="A54" t="s">
        <v>71</v>
      </c>
      <c r="B54" s="59" t="s">
        <v>711</v>
      </c>
      <c r="C54">
        <v>15</v>
      </c>
      <c r="D54" s="59">
        <f t="shared" si="2"/>
        <v>15</v>
      </c>
      <c r="E54" s="9">
        <f t="shared" si="3"/>
        <v>3.15</v>
      </c>
      <c r="G54">
        <v>15</v>
      </c>
    </row>
    <row r="55" spans="1:7" x14ac:dyDescent="0.25">
      <c r="A55" t="s">
        <v>71</v>
      </c>
      <c r="B55" s="59" t="s">
        <v>712</v>
      </c>
      <c r="C55">
        <v>15</v>
      </c>
      <c r="D55" s="59">
        <f t="shared" si="2"/>
        <v>15</v>
      </c>
      <c r="E55" s="9">
        <f t="shared" si="3"/>
        <v>3.15</v>
      </c>
      <c r="G55">
        <v>15</v>
      </c>
    </row>
    <row r="56" spans="1:7" x14ac:dyDescent="0.25">
      <c r="A56" t="s">
        <v>71</v>
      </c>
      <c r="B56" s="59" t="s">
        <v>713</v>
      </c>
      <c r="C56">
        <v>16</v>
      </c>
      <c r="D56" s="59">
        <f t="shared" si="2"/>
        <v>15</v>
      </c>
      <c r="E56" s="9">
        <f t="shared" si="3"/>
        <v>3.15</v>
      </c>
      <c r="G56">
        <v>15</v>
      </c>
    </row>
    <row r="57" spans="1:7" x14ac:dyDescent="0.25">
      <c r="A57" t="s">
        <v>71</v>
      </c>
      <c r="B57" s="59" t="s">
        <v>714</v>
      </c>
      <c r="C57">
        <v>43</v>
      </c>
      <c r="D57" s="59">
        <f t="shared" si="2"/>
        <v>20</v>
      </c>
      <c r="E57" s="9">
        <f t="shared" si="3"/>
        <v>4.2</v>
      </c>
      <c r="G57">
        <v>20</v>
      </c>
    </row>
    <row r="58" spans="1:7" x14ac:dyDescent="0.25">
      <c r="A58" t="s">
        <v>71</v>
      </c>
      <c r="B58" s="59" t="s">
        <v>715</v>
      </c>
      <c r="C58">
        <v>15</v>
      </c>
      <c r="D58" s="59">
        <f t="shared" si="2"/>
        <v>15</v>
      </c>
      <c r="E58" s="9">
        <f t="shared" si="3"/>
        <v>3.15</v>
      </c>
      <c r="G58">
        <v>15</v>
      </c>
    </row>
    <row r="59" spans="1:7" x14ac:dyDescent="0.25">
      <c r="A59" t="s">
        <v>71</v>
      </c>
      <c r="B59" s="59" t="s">
        <v>716</v>
      </c>
      <c r="C59">
        <v>16</v>
      </c>
      <c r="D59" s="59">
        <f t="shared" si="2"/>
        <v>15</v>
      </c>
      <c r="E59" s="9">
        <f t="shared" si="3"/>
        <v>3.15</v>
      </c>
      <c r="G59">
        <v>15</v>
      </c>
    </row>
    <row r="60" spans="1:7" x14ac:dyDescent="0.25">
      <c r="A60" t="s">
        <v>71</v>
      </c>
      <c r="B60" s="59" t="s">
        <v>717</v>
      </c>
      <c r="C60">
        <v>23</v>
      </c>
      <c r="D60" s="59">
        <f t="shared" si="2"/>
        <v>20</v>
      </c>
      <c r="E60" s="9">
        <f t="shared" si="3"/>
        <v>4.2</v>
      </c>
      <c r="G60">
        <v>20</v>
      </c>
    </row>
    <row r="61" spans="1:7" x14ac:dyDescent="0.25">
      <c r="A61" t="s">
        <v>71</v>
      </c>
      <c r="B61" s="59" t="s">
        <v>718</v>
      </c>
      <c r="C61">
        <v>20</v>
      </c>
      <c r="D61" s="59">
        <f t="shared" si="2"/>
        <v>15</v>
      </c>
      <c r="E61" s="9">
        <f t="shared" si="3"/>
        <v>3.15</v>
      </c>
      <c r="G61">
        <v>15</v>
      </c>
    </row>
    <row r="62" spans="1:7" x14ac:dyDescent="0.25">
      <c r="A62" t="s">
        <v>71</v>
      </c>
      <c r="B62" s="59" t="s">
        <v>719</v>
      </c>
      <c r="C62">
        <v>23</v>
      </c>
      <c r="D62" s="59">
        <f t="shared" si="2"/>
        <v>20</v>
      </c>
      <c r="E62" s="9">
        <f t="shared" si="3"/>
        <v>4.2</v>
      </c>
      <c r="G62">
        <v>20</v>
      </c>
    </row>
    <row r="63" spans="1:7" x14ac:dyDescent="0.25">
      <c r="A63" t="s">
        <v>71</v>
      </c>
      <c r="B63" s="59" t="s">
        <v>720</v>
      </c>
      <c r="C63">
        <v>15</v>
      </c>
      <c r="D63" s="59">
        <f t="shared" si="2"/>
        <v>15</v>
      </c>
      <c r="E63" s="9">
        <f t="shared" si="3"/>
        <v>3.15</v>
      </c>
      <c r="G63">
        <v>15</v>
      </c>
    </row>
    <row r="64" spans="1:7" x14ac:dyDescent="0.25">
      <c r="A64" t="s">
        <v>71</v>
      </c>
      <c r="B64" s="59" t="s">
        <v>721</v>
      </c>
      <c r="C64">
        <v>28</v>
      </c>
      <c r="D64" s="59">
        <f t="shared" si="2"/>
        <v>20</v>
      </c>
      <c r="E64" s="9">
        <f t="shared" si="3"/>
        <v>4.2</v>
      </c>
      <c r="G64">
        <v>20</v>
      </c>
    </row>
    <row r="65" spans="1:7" x14ac:dyDescent="0.25">
      <c r="A65" t="s">
        <v>71</v>
      </c>
      <c r="B65" s="59" t="s">
        <v>722</v>
      </c>
      <c r="C65">
        <v>28</v>
      </c>
      <c r="D65" s="59">
        <f t="shared" si="2"/>
        <v>20</v>
      </c>
      <c r="E65" s="9">
        <f t="shared" si="3"/>
        <v>4.2</v>
      </c>
      <c r="G65">
        <v>20</v>
      </c>
    </row>
    <row r="66" spans="1:7" x14ac:dyDescent="0.25">
      <c r="A66" t="s">
        <v>71</v>
      </c>
      <c r="B66" s="59" t="s">
        <v>723</v>
      </c>
      <c r="C66">
        <v>25</v>
      </c>
      <c r="D66" s="59">
        <f t="shared" si="2"/>
        <v>20</v>
      </c>
      <c r="E66" s="9">
        <f t="shared" si="3"/>
        <v>4.2</v>
      </c>
      <c r="G66">
        <v>20</v>
      </c>
    </row>
    <row r="67" spans="1:7" x14ac:dyDescent="0.25">
      <c r="A67" t="s">
        <v>71</v>
      </c>
      <c r="B67" s="59" t="s">
        <v>724</v>
      </c>
      <c r="C67">
        <v>22</v>
      </c>
      <c r="D67" s="59">
        <f t="shared" ref="D67:D98" si="4">LOOKUP(C67,$I$3:$J$7,$K$3:$K$7)</f>
        <v>20</v>
      </c>
      <c r="E67" s="9">
        <f t="shared" si="3"/>
        <v>4.2</v>
      </c>
      <c r="G67">
        <v>20</v>
      </c>
    </row>
    <row r="68" spans="1:7" x14ac:dyDescent="0.25">
      <c r="A68" t="s">
        <v>71</v>
      </c>
      <c r="B68" s="59" t="s">
        <v>725</v>
      </c>
      <c r="C68">
        <v>21</v>
      </c>
      <c r="D68" s="59">
        <f t="shared" si="4"/>
        <v>20</v>
      </c>
      <c r="E68" s="9">
        <f t="shared" si="3"/>
        <v>4.2</v>
      </c>
      <c r="G68">
        <v>20</v>
      </c>
    </row>
    <row r="69" spans="1:7" x14ac:dyDescent="0.25">
      <c r="A69" t="s">
        <v>71</v>
      </c>
      <c r="B69" s="59" t="s">
        <v>726</v>
      </c>
      <c r="C69">
        <v>19</v>
      </c>
      <c r="D69" s="59">
        <f t="shared" si="4"/>
        <v>15</v>
      </c>
      <c r="E69" s="9">
        <f t="shared" si="3"/>
        <v>3.15</v>
      </c>
      <c r="G69">
        <v>15</v>
      </c>
    </row>
    <row r="70" spans="1:7" x14ac:dyDescent="0.25">
      <c r="A70" t="s">
        <v>71</v>
      </c>
      <c r="B70" s="59" t="s">
        <v>727</v>
      </c>
      <c r="C70">
        <v>16</v>
      </c>
      <c r="D70" s="59">
        <f t="shared" si="4"/>
        <v>15</v>
      </c>
      <c r="E70" s="9">
        <f t="shared" si="3"/>
        <v>3.15</v>
      </c>
      <c r="G70">
        <v>15</v>
      </c>
    </row>
    <row r="71" spans="1:7" x14ac:dyDescent="0.25">
      <c r="A71" t="s">
        <v>71</v>
      </c>
      <c r="B71" s="59" t="s">
        <v>728</v>
      </c>
      <c r="C71">
        <v>15</v>
      </c>
      <c r="D71" s="59">
        <f t="shared" si="4"/>
        <v>15</v>
      </c>
      <c r="E71" s="9">
        <f t="shared" si="3"/>
        <v>3.15</v>
      </c>
      <c r="G71">
        <v>15</v>
      </c>
    </row>
    <row r="72" spans="1:7" x14ac:dyDescent="0.25">
      <c r="A72" t="s">
        <v>71</v>
      </c>
      <c r="B72" s="59" t="s">
        <v>729</v>
      </c>
      <c r="C72">
        <v>22</v>
      </c>
      <c r="D72" s="59">
        <f t="shared" si="4"/>
        <v>20</v>
      </c>
      <c r="E72" s="9">
        <f t="shared" si="3"/>
        <v>4.2</v>
      </c>
      <c r="G72">
        <v>20</v>
      </c>
    </row>
    <row r="73" spans="1:7" x14ac:dyDescent="0.25">
      <c r="A73" t="s">
        <v>71</v>
      </c>
      <c r="B73" s="59" t="s">
        <v>730</v>
      </c>
      <c r="C73">
        <v>9</v>
      </c>
      <c r="D73" s="59">
        <f t="shared" si="4"/>
        <v>10</v>
      </c>
      <c r="E73" s="9">
        <f t="shared" si="3"/>
        <v>2.1</v>
      </c>
      <c r="G73">
        <v>10</v>
      </c>
    </row>
    <row r="74" spans="1:7" x14ac:dyDescent="0.25">
      <c r="A74" t="s">
        <v>71</v>
      </c>
      <c r="B74" s="59" t="s">
        <v>731</v>
      </c>
      <c r="D74" s="59">
        <f t="shared" si="4"/>
        <v>0</v>
      </c>
      <c r="E74" s="9">
        <f t="shared" si="3"/>
        <v>0</v>
      </c>
      <c r="G74">
        <v>0</v>
      </c>
    </row>
    <row r="75" spans="1:7" x14ac:dyDescent="0.25">
      <c r="A75" t="s">
        <v>71</v>
      </c>
      <c r="B75" s="59" t="s">
        <v>732</v>
      </c>
      <c r="C75">
        <v>11</v>
      </c>
      <c r="D75" s="59">
        <f t="shared" si="4"/>
        <v>15</v>
      </c>
      <c r="E75" s="9">
        <f t="shared" si="3"/>
        <v>3.15</v>
      </c>
      <c r="G75">
        <v>15</v>
      </c>
    </row>
    <row r="76" spans="1:7" x14ac:dyDescent="0.25">
      <c r="A76" t="s">
        <v>71</v>
      </c>
      <c r="B76" s="59" t="s">
        <v>733</v>
      </c>
      <c r="C76">
        <v>20</v>
      </c>
      <c r="D76" s="59">
        <f t="shared" si="4"/>
        <v>15</v>
      </c>
      <c r="E76" s="9">
        <f t="shared" si="3"/>
        <v>3.15</v>
      </c>
      <c r="G76">
        <v>15</v>
      </c>
    </row>
    <row r="77" spans="1:7" x14ac:dyDescent="0.25">
      <c r="A77" t="s">
        <v>71</v>
      </c>
      <c r="B77" s="59" t="s">
        <v>734</v>
      </c>
      <c r="C77">
        <v>11</v>
      </c>
      <c r="D77" s="59">
        <f t="shared" si="4"/>
        <v>15</v>
      </c>
      <c r="E77" s="9">
        <f t="shared" si="3"/>
        <v>3.15</v>
      </c>
      <c r="G77">
        <v>15</v>
      </c>
    </row>
    <row r="78" spans="1:7" x14ac:dyDescent="0.25">
      <c r="A78" t="s">
        <v>71</v>
      </c>
      <c r="B78" s="59" t="s">
        <v>735</v>
      </c>
      <c r="C78">
        <v>23</v>
      </c>
      <c r="D78" s="59">
        <f t="shared" si="4"/>
        <v>20</v>
      </c>
      <c r="E78" s="9">
        <f t="shared" si="3"/>
        <v>4.2</v>
      </c>
      <c r="G78">
        <v>20</v>
      </c>
    </row>
    <row r="79" spans="1:7" x14ac:dyDescent="0.25">
      <c r="A79" t="s">
        <v>71</v>
      </c>
      <c r="B79" s="59" t="s">
        <v>736</v>
      </c>
      <c r="C79">
        <v>26</v>
      </c>
      <c r="D79" s="59">
        <f t="shared" si="4"/>
        <v>20</v>
      </c>
      <c r="E79" s="9">
        <f t="shared" si="3"/>
        <v>4.2</v>
      </c>
      <c r="G79">
        <v>20</v>
      </c>
    </row>
    <row r="80" spans="1:7" x14ac:dyDescent="0.25">
      <c r="A80" t="s">
        <v>71</v>
      </c>
      <c r="B80" s="59" t="s">
        <v>737</v>
      </c>
      <c r="C80">
        <v>24</v>
      </c>
      <c r="D80" s="59">
        <f t="shared" si="4"/>
        <v>20</v>
      </c>
      <c r="E80" s="9">
        <f t="shared" si="3"/>
        <v>4.2</v>
      </c>
      <c r="G80">
        <v>20</v>
      </c>
    </row>
    <row r="81" spans="1:7" x14ac:dyDescent="0.25">
      <c r="A81" t="s">
        <v>71</v>
      </c>
      <c r="B81" s="59" t="s">
        <v>738</v>
      </c>
      <c r="C81">
        <v>24</v>
      </c>
      <c r="D81" s="59">
        <f t="shared" si="4"/>
        <v>20</v>
      </c>
      <c r="E81" s="9">
        <f t="shared" si="3"/>
        <v>4.2</v>
      </c>
      <c r="G81">
        <v>20</v>
      </c>
    </row>
    <row r="82" spans="1:7" x14ac:dyDescent="0.25">
      <c r="A82" t="s">
        <v>71</v>
      </c>
      <c r="B82" s="59" t="s">
        <v>739</v>
      </c>
      <c r="C82">
        <v>56</v>
      </c>
      <c r="D82" s="59">
        <f t="shared" si="4"/>
        <v>20</v>
      </c>
      <c r="E82" s="9">
        <f t="shared" si="3"/>
        <v>4.2</v>
      </c>
      <c r="G82">
        <v>20</v>
      </c>
    </row>
    <row r="83" spans="1:7" x14ac:dyDescent="0.25">
      <c r="A83" t="s">
        <v>71</v>
      </c>
      <c r="B83" s="59" t="s">
        <v>740</v>
      </c>
      <c r="C83">
        <v>19</v>
      </c>
      <c r="D83" s="59">
        <f t="shared" si="4"/>
        <v>15</v>
      </c>
      <c r="E83" s="9">
        <f t="shared" si="3"/>
        <v>3.15</v>
      </c>
      <c r="G83">
        <v>15</v>
      </c>
    </row>
    <row r="84" spans="1:7" x14ac:dyDescent="0.25">
      <c r="A84" t="s">
        <v>71</v>
      </c>
      <c r="B84" s="59" t="s">
        <v>741</v>
      </c>
      <c r="C84">
        <v>24</v>
      </c>
      <c r="D84" s="59">
        <f t="shared" si="4"/>
        <v>20</v>
      </c>
      <c r="E84" s="9">
        <f t="shared" si="3"/>
        <v>4.2</v>
      </c>
      <c r="G84">
        <v>20</v>
      </c>
    </row>
    <row r="85" spans="1:7" x14ac:dyDescent="0.25">
      <c r="A85" t="s">
        <v>71</v>
      </c>
      <c r="B85" s="59" t="s">
        <v>742</v>
      </c>
      <c r="C85">
        <v>10</v>
      </c>
      <c r="D85" s="59">
        <f t="shared" si="4"/>
        <v>10</v>
      </c>
      <c r="E85" s="9">
        <f t="shared" si="3"/>
        <v>2.1</v>
      </c>
      <c r="G85">
        <v>10</v>
      </c>
    </row>
    <row r="86" spans="1:7" x14ac:dyDescent="0.25">
      <c r="A86" t="s">
        <v>71</v>
      </c>
      <c r="B86" s="59" t="s">
        <v>743</v>
      </c>
      <c r="C86">
        <v>10</v>
      </c>
      <c r="D86" s="59">
        <f t="shared" si="4"/>
        <v>10</v>
      </c>
      <c r="E86" s="9">
        <f t="shared" si="3"/>
        <v>2.1</v>
      </c>
      <c r="G86">
        <v>10</v>
      </c>
    </row>
    <row r="87" spans="1:7" x14ac:dyDescent="0.25">
      <c r="A87" t="s">
        <v>71</v>
      </c>
      <c r="B87" s="59" t="s">
        <v>744</v>
      </c>
      <c r="C87">
        <v>21</v>
      </c>
      <c r="D87" s="59">
        <f t="shared" si="4"/>
        <v>20</v>
      </c>
      <c r="E87" s="9">
        <f t="shared" si="3"/>
        <v>4.2</v>
      </c>
      <c r="G87">
        <v>20</v>
      </c>
    </row>
    <row r="88" spans="1:7" x14ac:dyDescent="0.25">
      <c r="A88" t="s">
        <v>71</v>
      </c>
      <c r="B88" s="59" t="s">
        <v>745</v>
      </c>
      <c r="C88">
        <v>10</v>
      </c>
      <c r="D88" s="59">
        <f t="shared" si="4"/>
        <v>10</v>
      </c>
      <c r="E88" s="9">
        <f t="shared" si="3"/>
        <v>2.1</v>
      </c>
      <c r="G88">
        <v>10</v>
      </c>
    </row>
    <row r="89" spans="1:7" x14ac:dyDescent="0.25">
      <c r="A89" t="s">
        <v>71</v>
      </c>
      <c r="B89" s="59" t="s">
        <v>746</v>
      </c>
      <c r="C89">
        <v>15</v>
      </c>
      <c r="D89" s="59">
        <f t="shared" si="4"/>
        <v>15</v>
      </c>
      <c r="E89" s="9">
        <f t="shared" si="3"/>
        <v>3.15</v>
      </c>
      <c r="G89">
        <v>15</v>
      </c>
    </row>
    <row r="90" spans="1:7" x14ac:dyDescent="0.25">
      <c r="A90" t="s">
        <v>71</v>
      </c>
      <c r="B90" s="59" t="s">
        <v>747</v>
      </c>
      <c r="C90">
        <v>19</v>
      </c>
      <c r="D90" s="59">
        <f t="shared" si="4"/>
        <v>15</v>
      </c>
      <c r="E90" s="9">
        <f t="shared" si="3"/>
        <v>3.15</v>
      </c>
      <c r="G90">
        <v>15</v>
      </c>
    </row>
    <row r="91" spans="1:7" x14ac:dyDescent="0.25">
      <c r="A91" t="s">
        <v>71</v>
      </c>
      <c r="B91" s="59" t="s">
        <v>748</v>
      </c>
      <c r="C91">
        <v>21</v>
      </c>
      <c r="D91" s="59">
        <f t="shared" si="4"/>
        <v>20</v>
      </c>
      <c r="E91" s="9">
        <f t="shared" si="3"/>
        <v>4.2</v>
      </c>
      <c r="G91">
        <v>20</v>
      </c>
    </row>
    <row r="92" spans="1:7" x14ac:dyDescent="0.25">
      <c r="A92" t="s">
        <v>71</v>
      </c>
      <c r="B92" s="59" t="s">
        <v>749</v>
      </c>
      <c r="C92">
        <v>100</v>
      </c>
      <c r="D92" s="59">
        <f t="shared" si="4"/>
        <v>20</v>
      </c>
      <c r="E92" s="9">
        <f t="shared" si="3"/>
        <v>4.2</v>
      </c>
      <c r="G92">
        <v>20</v>
      </c>
    </row>
    <row r="93" spans="1:7" x14ac:dyDescent="0.25">
      <c r="A93" t="s">
        <v>71</v>
      </c>
      <c r="B93" s="59" t="s">
        <v>750</v>
      </c>
      <c r="C93">
        <v>40</v>
      </c>
      <c r="D93" s="59">
        <f t="shared" si="4"/>
        <v>20</v>
      </c>
      <c r="E93" s="9">
        <f t="shared" si="3"/>
        <v>4.2</v>
      </c>
      <c r="G93">
        <v>20</v>
      </c>
    </row>
    <row r="94" spans="1:7" x14ac:dyDescent="0.25">
      <c r="A94" t="s">
        <v>71</v>
      </c>
      <c r="B94" s="59" t="s">
        <v>751</v>
      </c>
      <c r="C94">
        <v>4</v>
      </c>
      <c r="D94" s="59">
        <f t="shared" si="4"/>
        <v>5</v>
      </c>
      <c r="E94" s="9">
        <f t="shared" si="3"/>
        <v>1.05</v>
      </c>
      <c r="G94">
        <v>5</v>
      </c>
    </row>
    <row r="95" spans="1:7" x14ac:dyDescent="0.25">
      <c r="A95" t="s">
        <v>71</v>
      </c>
      <c r="B95" s="59" t="s">
        <v>752</v>
      </c>
      <c r="C95">
        <v>46</v>
      </c>
      <c r="D95" s="59">
        <f t="shared" si="4"/>
        <v>20</v>
      </c>
      <c r="E95" s="9">
        <f t="shared" si="3"/>
        <v>4.2</v>
      </c>
      <c r="G95">
        <v>20</v>
      </c>
    </row>
    <row r="96" spans="1:7" x14ac:dyDescent="0.25">
      <c r="A96" t="s">
        <v>71</v>
      </c>
      <c r="B96" s="59" t="s">
        <v>753</v>
      </c>
      <c r="C96">
        <v>5</v>
      </c>
      <c r="D96" s="59">
        <f t="shared" si="4"/>
        <v>5</v>
      </c>
      <c r="E96" s="9">
        <f t="shared" si="3"/>
        <v>1.05</v>
      </c>
      <c r="G96">
        <v>5</v>
      </c>
    </row>
    <row r="97" spans="1:7" x14ac:dyDescent="0.25">
      <c r="A97" t="s">
        <v>71</v>
      </c>
      <c r="B97" s="59" t="s">
        <v>754</v>
      </c>
      <c r="C97">
        <v>21</v>
      </c>
      <c r="D97" s="59">
        <f t="shared" si="4"/>
        <v>20</v>
      </c>
      <c r="E97" s="9">
        <f t="shared" si="3"/>
        <v>4.2</v>
      </c>
      <c r="G97">
        <v>20</v>
      </c>
    </row>
    <row r="98" spans="1:7" x14ac:dyDescent="0.25">
      <c r="A98" t="s">
        <v>71</v>
      </c>
      <c r="B98" s="59" t="s">
        <v>755</v>
      </c>
      <c r="C98">
        <v>21</v>
      </c>
      <c r="D98" s="59">
        <f t="shared" si="4"/>
        <v>20</v>
      </c>
      <c r="E98" s="9">
        <f t="shared" si="3"/>
        <v>4.2</v>
      </c>
      <c r="G98">
        <v>20</v>
      </c>
    </row>
    <row r="99" spans="1:7" x14ac:dyDescent="0.25">
      <c r="A99" t="s">
        <v>71</v>
      </c>
      <c r="B99" s="59" t="s">
        <v>756</v>
      </c>
      <c r="C99">
        <v>12</v>
      </c>
      <c r="D99" s="59">
        <f t="shared" ref="D99:D130" si="5">LOOKUP(C99,$I$3:$J$7,$K$3:$K$7)</f>
        <v>15</v>
      </c>
      <c r="E99" s="9">
        <f t="shared" ref="E99:E101" si="6">ROUND((D99/20)*(20/100)*21,2)</f>
        <v>3.15</v>
      </c>
      <c r="G99">
        <v>15</v>
      </c>
    </row>
    <row r="100" spans="1:7" x14ac:dyDescent="0.25">
      <c r="A100" t="s">
        <v>71</v>
      </c>
      <c r="B100" s="59" t="s">
        <v>757</v>
      </c>
      <c r="C100">
        <v>10</v>
      </c>
      <c r="D100" s="59">
        <f t="shared" si="5"/>
        <v>10</v>
      </c>
      <c r="E100" s="9">
        <f t="shared" si="6"/>
        <v>2.1</v>
      </c>
      <c r="G100">
        <v>10</v>
      </c>
    </row>
    <row r="101" spans="1:7" x14ac:dyDescent="0.25">
      <c r="A101" t="s">
        <v>71</v>
      </c>
      <c r="B101" s="59" t="s">
        <v>758</v>
      </c>
      <c r="C101">
        <v>16</v>
      </c>
      <c r="D101" s="59">
        <f t="shared" si="5"/>
        <v>15</v>
      </c>
      <c r="E101" s="9">
        <f t="shared" si="6"/>
        <v>3.15</v>
      </c>
      <c r="G101">
        <v>15</v>
      </c>
    </row>
    <row r="102" spans="1:7" x14ac:dyDescent="0.25">
      <c r="A102" s="13" t="s">
        <v>72</v>
      </c>
      <c r="B102" s="74" t="s">
        <v>759</v>
      </c>
      <c r="C102">
        <v>6</v>
      </c>
      <c r="D102" s="59">
        <f t="shared" si="5"/>
        <v>10</v>
      </c>
      <c r="E102" s="9">
        <f>ROUND((D102/20)*(20/100)*12.5,2)</f>
        <v>1.25</v>
      </c>
      <c r="G102">
        <v>10</v>
      </c>
    </row>
    <row r="103" spans="1:7" x14ac:dyDescent="0.25">
      <c r="A103" t="s">
        <v>72</v>
      </c>
      <c r="B103" s="59" t="s">
        <v>760</v>
      </c>
      <c r="C103">
        <v>4</v>
      </c>
      <c r="D103" s="59">
        <f t="shared" si="5"/>
        <v>5</v>
      </c>
      <c r="E103" s="9">
        <f t="shared" ref="E103:E166" si="7">ROUND((D103/20)*(20/100)*12.5,2)</f>
        <v>0.63</v>
      </c>
      <c r="G103">
        <v>5</v>
      </c>
    </row>
    <row r="104" spans="1:7" x14ac:dyDescent="0.25">
      <c r="A104" t="s">
        <v>72</v>
      </c>
      <c r="B104" s="59" t="s">
        <v>761</v>
      </c>
      <c r="C104">
        <v>17</v>
      </c>
      <c r="D104" s="59">
        <f t="shared" si="5"/>
        <v>15</v>
      </c>
      <c r="E104" s="9">
        <f t="shared" si="7"/>
        <v>1.88</v>
      </c>
      <c r="G104">
        <v>15</v>
      </c>
    </row>
    <row r="105" spans="1:7" x14ac:dyDescent="0.25">
      <c r="A105" t="s">
        <v>72</v>
      </c>
      <c r="B105" s="59" t="s">
        <v>762</v>
      </c>
      <c r="C105">
        <v>0</v>
      </c>
      <c r="D105" s="59">
        <f t="shared" si="5"/>
        <v>0</v>
      </c>
      <c r="E105" s="9">
        <f t="shared" si="7"/>
        <v>0</v>
      </c>
      <c r="G105">
        <v>5</v>
      </c>
    </row>
    <row r="106" spans="1:7" x14ac:dyDescent="0.25">
      <c r="A106" t="s">
        <v>72</v>
      </c>
      <c r="B106" s="59" t="s">
        <v>763</v>
      </c>
      <c r="C106">
        <v>20</v>
      </c>
      <c r="D106" s="59">
        <f t="shared" si="5"/>
        <v>15</v>
      </c>
      <c r="E106" s="9">
        <f t="shared" si="7"/>
        <v>1.88</v>
      </c>
      <c r="G106">
        <v>15</v>
      </c>
    </row>
    <row r="107" spans="1:7" x14ac:dyDescent="0.25">
      <c r="A107" t="s">
        <v>72</v>
      </c>
      <c r="B107" s="59" t="s">
        <v>764</v>
      </c>
      <c r="C107">
        <v>1</v>
      </c>
      <c r="D107" s="59">
        <f t="shared" si="5"/>
        <v>5</v>
      </c>
      <c r="E107" s="9">
        <f t="shared" si="7"/>
        <v>0.63</v>
      </c>
      <c r="G107">
        <v>5</v>
      </c>
    </row>
    <row r="108" spans="1:7" x14ac:dyDescent="0.25">
      <c r="A108" t="s">
        <v>72</v>
      </c>
      <c r="B108" s="59" t="s">
        <v>765</v>
      </c>
      <c r="C108">
        <v>1</v>
      </c>
      <c r="D108" s="59">
        <f t="shared" si="5"/>
        <v>5</v>
      </c>
      <c r="E108" s="9">
        <f t="shared" si="7"/>
        <v>0.63</v>
      </c>
      <c r="G108">
        <v>5</v>
      </c>
    </row>
    <row r="109" spans="1:7" x14ac:dyDescent="0.25">
      <c r="A109" t="s">
        <v>72</v>
      </c>
      <c r="B109" s="59" t="s">
        <v>766</v>
      </c>
      <c r="C109">
        <v>15</v>
      </c>
      <c r="D109" s="59">
        <f t="shared" si="5"/>
        <v>15</v>
      </c>
      <c r="E109" s="9">
        <f t="shared" si="7"/>
        <v>1.88</v>
      </c>
      <c r="G109">
        <v>15</v>
      </c>
    </row>
    <row r="110" spans="1:7" x14ac:dyDescent="0.25">
      <c r="A110" t="s">
        <v>72</v>
      </c>
      <c r="B110" s="59" t="s">
        <v>767</v>
      </c>
      <c r="D110" s="59">
        <f t="shared" si="5"/>
        <v>0</v>
      </c>
      <c r="E110" s="9">
        <f t="shared" si="7"/>
        <v>0</v>
      </c>
      <c r="G110">
        <v>0</v>
      </c>
    </row>
    <row r="111" spans="1:7" x14ac:dyDescent="0.25">
      <c r="A111" t="s">
        <v>72</v>
      </c>
      <c r="B111" s="59" t="s">
        <v>768</v>
      </c>
      <c r="C111">
        <v>0</v>
      </c>
      <c r="D111" s="59">
        <f t="shared" si="5"/>
        <v>0</v>
      </c>
      <c r="E111" s="9">
        <f t="shared" si="7"/>
        <v>0</v>
      </c>
      <c r="G111">
        <v>5</v>
      </c>
    </row>
    <row r="112" spans="1:7" x14ac:dyDescent="0.25">
      <c r="A112" t="s">
        <v>72</v>
      </c>
      <c r="B112" s="59" t="s">
        <v>769</v>
      </c>
      <c r="C112">
        <v>4</v>
      </c>
      <c r="D112" s="59">
        <f t="shared" si="5"/>
        <v>5</v>
      </c>
      <c r="E112" s="9">
        <f t="shared" si="7"/>
        <v>0.63</v>
      </c>
      <c r="G112">
        <v>5</v>
      </c>
    </row>
    <row r="113" spans="1:7" x14ac:dyDescent="0.25">
      <c r="A113" t="s">
        <v>72</v>
      </c>
      <c r="B113" s="59" t="s">
        <v>770</v>
      </c>
      <c r="C113">
        <v>23</v>
      </c>
      <c r="D113" s="59">
        <f t="shared" si="5"/>
        <v>20</v>
      </c>
      <c r="E113" s="9">
        <f t="shared" si="7"/>
        <v>2.5</v>
      </c>
      <c r="G113">
        <v>20</v>
      </c>
    </row>
    <row r="114" spans="1:7" x14ac:dyDescent="0.25">
      <c r="A114" t="s">
        <v>72</v>
      </c>
      <c r="B114" s="59" t="s">
        <v>771</v>
      </c>
      <c r="D114" s="59">
        <f t="shared" si="5"/>
        <v>0</v>
      </c>
      <c r="E114" s="9">
        <f t="shared" si="7"/>
        <v>0</v>
      </c>
      <c r="G114">
        <v>5</v>
      </c>
    </row>
    <row r="115" spans="1:7" x14ac:dyDescent="0.25">
      <c r="A115" t="s">
        <v>72</v>
      </c>
      <c r="B115" s="59" t="s">
        <v>772</v>
      </c>
      <c r="C115">
        <v>1</v>
      </c>
      <c r="D115" s="59">
        <f t="shared" si="5"/>
        <v>5</v>
      </c>
      <c r="E115" s="9">
        <f t="shared" si="7"/>
        <v>0.63</v>
      </c>
      <c r="G115">
        <v>5</v>
      </c>
    </row>
    <row r="116" spans="1:7" x14ac:dyDescent="0.25">
      <c r="A116" t="s">
        <v>72</v>
      </c>
      <c r="B116" s="59" t="s">
        <v>773</v>
      </c>
      <c r="D116" s="59">
        <f t="shared" si="5"/>
        <v>0</v>
      </c>
      <c r="E116" s="9">
        <f t="shared" si="7"/>
        <v>0</v>
      </c>
      <c r="G116">
        <v>5</v>
      </c>
    </row>
    <row r="117" spans="1:7" x14ac:dyDescent="0.25">
      <c r="A117" t="s">
        <v>72</v>
      </c>
      <c r="B117" s="59" t="s">
        <v>774</v>
      </c>
      <c r="C117">
        <v>0</v>
      </c>
      <c r="D117" s="59">
        <f t="shared" si="5"/>
        <v>0</v>
      </c>
      <c r="E117" s="9">
        <f t="shared" si="7"/>
        <v>0</v>
      </c>
      <c r="G117">
        <v>5</v>
      </c>
    </row>
    <row r="118" spans="1:7" x14ac:dyDescent="0.25">
      <c r="A118" t="s">
        <v>72</v>
      </c>
      <c r="B118" s="59" t="s">
        <v>775</v>
      </c>
      <c r="C118">
        <v>10</v>
      </c>
      <c r="D118" s="59">
        <f t="shared" si="5"/>
        <v>10</v>
      </c>
      <c r="E118" s="9">
        <f t="shared" si="7"/>
        <v>1.25</v>
      </c>
      <c r="G118">
        <v>10</v>
      </c>
    </row>
    <row r="119" spans="1:7" x14ac:dyDescent="0.25">
      <c r="A119" t="s">
        <v>72</v>
      </c>
      <c r="B119" s="59" t="s">
        <v>776</v>
      </c>
      <c r="C119">
        <v>22</v>
      </c>
      <c r="D119" s="59">
        <f t="shared" si="5"/>
        <v>20</v>
      </c>
      <c r="E119" s="9">
        <f t="shared" si="7"/>
        <v>2.5</v>
      </c>
      <c r="G119">
        <v>20</v>
      </c>
    </row>
    <row r="120" spans="1:7" x14ac:dyDescent="0.25">
      <c r="A120" t="s">
        <v>72</v>
      </c>
      <c r="B120" s="59" t="s">
        <v>777</v>
      </c>
      <c r="C120">
        <v>6</v>
      </c>
      <c r="D120" s="59">
        <f t="shared" si="5"/>
        <v>10</v>
      </c>
      <c r="E120" s="9">
        <f t="shared" si="7"/>
        <v>1.25</v>
      </c>
      <c r="G120">
        <v>10</v>
      </c>
    </row>
    <row r="121" spans="1:7" x14ac:dyDescent="0.25">
      <c r="A121" t="s">
        <v>72</v>
      </c>
      <c r="B121" s="59" t="s">
        <v>778</v>
      </c>
      <c r="C121">
        <v>1</v>
      </c>
      <c r="D121" s="59">
        <f t="shared" si="5"/>
        <v>5</v>
      </c>
      <c r="E121" s="9">
        <f t="shared" si="7"/>
        <v>0.63</v>
      </c>
      <c r="G121">
        <v>5</v>
      </c>
    </row>
    <row r="122" spans="1:7" x14ac:dyDescent="0.25">
      <c r="A122" t="s">
        <v>72</v>
      </c>
      <c r="B122" s="59" t="s">
        <v>779</v>
      </c>
      <c r="C122">
        <v>7</v>
      </c>
      <c r="D122" s="59">
        <f t="shared" si="5"/>
        <v>10</v>
      </c>
      <c r="E122" s="9">
        <f t="shared" si="7"/>
        <v>1.25</v>
      </c>
      <c r="G122">
        <v>10</v>
      </c>
    </row>
    <row r="123" spans="1:7" x14ac:dyDescent="0.25">
      <c r="A123" t="s">
        <v>72</v>
      </c>
      <c r="B123" s="59" t="s">
        <v>780</v>
      </c>
      <c r="D123" s="59">
        <f t="shared" si="5"/>
        <v>0</v>
      </c>
      <c r="E123" s="9">
        <f t="shared" si="7"/>
        <v>0</v>
      </c>
      <c r="G123">
        <v>5</v>
      </c>
    </row>
    <row r="124" spans="1:7" x14ac:dyDescent="0.25">
      <c r="A124" t="s">
        <v>72</v>
      </c>
      <c r="B124" s="59" t="s">
        <v>781</v>
      </c>
      <c r="C124">
        <v>0</v>
      </c>
      <c r="D124" s="59">
        <f t="shared" si="5"/>
        <v>0</v>
      </c>
      <c r="E124" s="9">
        <f t="shared" si="7"/>
        <v>0</v>
      </c>
      <c r="G124">
        <v>5</v>
      </c>
    </row>
    <row r="125" spans="1:7" x14ac:dyDescent="0.25">
      <c r="A125" t="s">
        <v>72</v>
      </c>
      <c r="B125" s="59" t="s">
        <v>782</v>
      </c>
      <c r="D125" s="59">
        <f t="shared" si="5"/>
        <v>0</v>
      </c>
      <c r="E125" s="9">
        <f t="shared" si="7"/>
        <v>0</v>
      </c>
      <c r="G125">
        <v>5</v>
      </c>
    </row>
    <row r="126" spans="1:7" x14ac:dyDescent="0.25">
      <c r="A126" t="s">
        <v>72</v>
      </c>
      <c r="B126" s="59" t="s">
        <v>783</v>
      </c>
      <c r="C126">
        <v>1</v>
      </c>
      <c r="D126" s="59">
        <f t="shared" si="5"/>
        <v>5</v>
      </c>
      <c r="E126" s="9">
        <f t="shared" si="7"/>
        <v>0.63</v>
      </c>
      <c r="G126">
        <v>5</v>
      </c>
    </row>
    <row r="127" spans="1:7" x14ac:dyDescent="0.25">
      <c r="A127" t="s">
        <v>72</v>
      </c>
      <c r="B127" s="59" t="s">
        <v>784</v>
      </c>
      <c r="C127">
        <v>5</v>
      </c>
      <c r="D127" s="59">
        <f t="shared" si="5"/>
        <v>5</v>
      </c>
      <c r="E127" s="9">
        <f t="shared" si="7"/>
        <v>0.63</v>
      </c>
      <c r="G127">
        <v>5</v>
      </c>
    </row>
    <row r="128" spans="1:7" x14ac:dyDescent="0.25">
      <c r="A128" t="s">
        <v>72</v>
      </c>
      <c r="B128" s="59" t="s">
        <v>785</v>
      </c>
      <c r="C128">
        <v>11</v>
      </c>
      <c r="D128" s="59">
        <f t="shared" si="5"/>
        <v>15</v>
      </c>
      <c r="E128" s="9">
        <f t="shared" si="7"/>
        <v>1.88</v>
      </c>
      <c r="G128">
        <v>15</v>
      </c>
    </row>
    <row r="129" spans="1:8" x14ac:dyDescent="0.25">
      <c r="A129" s="71" t="s">
        <v>72</v>
      </c>
      <c r="B129" s="71" t="s">
        <v>786</v>
      </c>
      <c r="C129" s="71">
        <v>18</v>
      </c>
      <c r="D129" s="71">
        <v>20</v>
      </c>
      <c r="E129" s="72">
        <f t="shared" si="7"/>
        <v>2.5</v>
      </c>
      <c r="F129" s="71"/>
      <c r="G129" s="71">
        <v>15</v>
      </c>
      <c r="H129" s="59"/>
    </row>
    <row r="130" spans="1:8" x14ac:dyDescent="0.25">
      <c r="A130" t="s">
        <v>72</v>
      </c>
      <c r="B130" s="59" t="s">
        <v>787</v>
      </c>
      <c r="D130" s="59">
        <f t="shared" si="5"/>
        <v>0</v>
      </c>
      <c r="E130" s="9">
        <f t="shared" si="7"/>
        <v>0</v>
      </c>
      <c r="G130">
        <v>5</v>
      </c>
    </row>
    <row r="131" spans="1:8" x14ac:dyDescent="0.25">
      <c r="A131" t="s">
        <v>72</v>
      </c>
      <c r="B131" s="59" t="s">
        <v>788</v>
      </c>
      <c r="C131">
        <v>0</v>
      </c>
      <c r="D131" s="59">
        <f t="shared" ref="D131:D162" si="8">LOOKUP(C131,$I$3:$J$7,$K$3:$K$7)</f>
        <v>0</v>
      </c>
      <c r="E131" s="9">
        <f t="shared" si="7"/>
        <v>0</v>
      </c>
      <c r="G131">
        <v>5</v>
      </c>
    </row>
    <row r="132" spans="1:8" x14ac:dyDescent="0.25">
      <c r="A132" t="s">
        <v>72</v>
      </c>
      <c r="B132" s="59" t="s">
        <v>789</v>
      </c>
      <c r="C132">
        <v>19</v>
      </c>
      <c r="D132" s="59">
        <f t="shared" si="8"/>
        <v>15</v>
      </c>
      <c r="E132" s="9">
        <f t="shared" si="7"/>
        <v>1.88</v>
      </c>
      <c r="G132">
        <v>15</v>
      </c>
    </row>
    <row r="133" spans="1:8" x14ac:dyDescent="0.25">
      <c r="A133" t="s">
        <v>72</v>
      </c>
      <c r="B133" s="59" t="s">
        <v>790</v>
      </c>
      <c r="C133">
        <v>0</v>
      </c>
      <c r="D133" s="59">
        <f t="shared" si="8"/>
        <v>0</v>
      </c>
      <c r="E133" s="9">
        <f t="shared" si="7"/>
        <v>0</v>
      </c>
      <c r="G133">
        <v>5</v>
      </c>
    </row>
    <row r="134" spans="1:8" x14ac:dyDescent="0.25">
      <c r="A134" t="s">
        <v>72</v>
      </c>
      <c r="B134" s="59" t="s">
        <v>791</v>
      </c>
      <c r="C134">
        <v>0</v>
      </c>
      <c r="D134" s="59">
        <f t="shared" si="8"/>
        <v>0</v>
      </c>
      <c r="E134" s="9">
        <f t="shared" si="7"/>
        <v>0</v>
      </c>
      <c r="G134">
        <v>5</v>
      </c>
    </row>
    <row r="135" spans="1:8" x14ac:dyDescent="0.25">
      <c r="A135" t="s">
        <v>72</v>
      </c>
      <c r="B135" s="59" t="s">
        <v>792</v>
      </c>
      <c r="C135">
        <v>0</v>
      </c>
      <c r="D135" s="59">
        <f t="shared" si="8"/>
        <v>0</v>
      </c>
      <c r="E135" s="9">
        <f t="shared" si="7"/>
        <v>0</v>
      </c>
      <c r="G135">
        <v>5</v>
      </c>
    </row>
    <row r="136" spans="1:8" x14ac:dyDescent="0.25">
      <c r="A136" s="13" t="s">
        <v>72</v>
      </c>
      <c r="B136" s="74" t="s">
        <v>793</v>
      </c>
      <c r="C136">
        <v>9</v>
      </c>
      <c r="D136" s="59">
        <f t="shared" si="8"/>
        <v>10</v>
      </c>
      <c r="E136" s="9">
        <f t="shared" si="7"/>
        <v>1.25</v>
      </c>
      <c r="G136">
        <v>10</v>
      </c>
    </row>
    <row r="137" spans="1:8" x14ac:dyDescent="0.25">
      <c r="A137" t="s">
        <v>72</v>
      </c>
      <c r="B137" s="59" t="s">
        <v>794</v>
      </c>
      <c r="D137" s="59">
        <f t="shared" si="8"/>
        <v>0</v>
      </c>
      <c r="E137" s="9">
        <f t="shared" si="7"/>
        <v>0</v>
      </c>
      <c r="G137">
        <v>5</v>
      </c>
    </row>
    <row r="138" spans="1:8" x14ac:dyDescent="0.25">
      <c r="A138" t="s">
        <v>72</v>
      </c>
      <c r="B138" s="59" t="s">
        <v>795</v>
      </c>
      <c r="C138">
        <v>16</v>
      </c>
      <c r="D138" s="59">
        <f t="shared" si="8"/>
        <v>15</v>
      </c>
      <c r="E138" s="9">
        <f t="shared" si="7"/>
        <v>1.88</v>
      </c>
      <c r="G138">
        <v>15</v>
      </c>
    </row>
    <row r="139" spans="1:8" x14ac:dyDescent="0.25">
      <c r="A139" t="s">
        <v>72</v>
      </c>
      <c r="B139" s="59" t="s">
        <v>796</v>
      </c>
      <c r="C139">
        <v>15</v>
      </c>
      <c r="D139" s="59">
        <f t="shared" si="8"/>
        <v>15</v>
      </c>
      <c r="E139" s="9">
        <f t="shared" si="7"/>
        <v>1.88</v>
      </c>
      <c r="G139">
        <v>15</v>
      </c>
    </row>
    <row r="140" spans="1:8" x14ac:dyDescent="0.25">
      <c r="A140" t="s">
        <v>72</v>
      </c>
      <c r="B140" s="59" t="s">
        <v>797</v>
      </c>
      <c r="D140" s="59">
        <f t="shared" si="8"/>
        <v>0</v>
      </c>
      <c r="E140" s="9">
        <f t="shared" si="7"/>
        <v>0</v>
      </c>
      <c r="G140">
        <v>5</v>
      </c>
    </row>
    <row r="141" spans="1:8" x14ac:dyDescent="0.25">
      <c r="A141" t="s">
        <v>72</v>
      </c>
      <c r="B141" s="59" t="s">
        <v>798</v>
      </c>
      <c r="C141">
        <v>0</v>
      </c>
      <c r="D141" s="59">
        <f t="shared" si="8"/>
        <v>0</v>
      </c>
      <c r="E141" s="9">
        <f t="shared" si="7"/>
        <v>0</v>
      </c>
      <c r="G141">
        <v>5</v>
      </c>
    </row>
    <row r="142" spans="1:8" x14ac:dyDescent="0.25">
      <c r="A142" s="71" t="s">
        <v>72</v>
      </c>
      <c r="B142" s="71" t="s">
        <v>799</v>
      </c>
      <c r="C142" s="71">
        <v>9</v>
      </c>
      <c r="D142" s="71">
        <f t="shared" si="8"/>
        <v>10</v>
      </c>
      <c r="E142" s="72">
        <f t="shared" si="7"/>
        <v>1.25</v>
      </c>
      <c r="F142" s="71"/>
      <c r="G142" s="71">
        <v>10</v>
      </c>
      <c r="H142" s="59"/>
    </row>
    <row r="143" spans="1:8" x14ac:dyDescent="0.25">
      <c r="A143" t="s">
        <v>72</v>
      </c>
      <c r="B143" t="s">
        <v>800</v>
      </c>
      <c r="C143">
        <v>3</v>
      </c>
      <c r="D143">
        <f t="shared" si="8"/>
        <v>5</v>
      </c>
      <c r="E143" s="9">
        <f t="shared" si="7"/>
        <v>0.63</v>
      </c>
      <c r="G143">
        <v>5</v>
      </c>
    </row>
    <row r="144" spans="1:8" x14ac:dyDescent="0.25">
      <c r="A144" t="s">
        <v>72</v>
      </c>
      <c r="B144" t="s">
        <v>801</v>
      </c>
      <c r="C144">
        <v>10</v>
      </c>
      <c r="D144">
        <f t="shared" si="8"/>
        <v>10</v>
      </c>
      <c r="E144" s="9">
        <f t="shared" si="7"/>
        <v>1.25</v>
      </c>
      <c r="G144">
        <v>10</v>
      </c>
    </row>
    <row r="145" spans="1:7" x14ac:dyDescent="0.25">
      <c r="A145" t="s">
        <v>72</v>
      </c>
      <c r="B145" t="s">
        <v>802</v>
      </c>
      <c r="C145">
        <v>1</v>
      </c>
      <c r="D145">
        <f t="shared" si="8"/>
        <v>5</v>
      </c>
      <c r="E145" s="9">
        <f t="shared" si="7"/>
        <v>0.63</v>
      </c>
      <c r="G145">
        <v>5</v>
      </c>
    </row>
    <row r="146" spans="1:7" x14ac:dyDescent="0.25">
      <c r="A146" t="s">
        <v>72</v>
      </c>
      <c r="B146" t="s">
        <v>803</v>
      </c>
      <c r="C146">
        <v>0</v>
      </c>
      <c r="D146">
        <f t="shared" si="8"/>
        <v>0</v>
      </c>
      <c r="E146" s="9">
        <f t="shared" si="7"/>
        <v>0</v>
      </c>
      <c r="G146">
        <v>5</v>
      </c>
    </row>
    <row r="147" spans="1:7" x14ac:dyDescent="0.25">
      <c r="A147" t="s">
        <v>72</v>
      </c>
      <c r="B147" t="s">
        <v>804</v>
      </c>
      <c r="C147">
        <v>4</v>
      </c>
      <c r="D147">
        <f t="shared" si="8"/>
        <v>5</v>
      </c>
      <c r="E147" s="9">
        <f t="shared" si="7"/>
        <v>0.63</v>
      </c>
      <c r="G147">
        <v>5</v>
      </c>
    </row>
    <row r="148" spans="1:7" x14ac:dyDescent="0.25">
      <c r="A148" t="s">
        <v>72</v>
      </c>
      <c r="B148" t="s">
        <v>805</v>
      </c>
      <c r="D148">
        <f t="shared" si="8"/>
        <v>0</v>
      </c>
      <c r="E148" s="9">
        <f t="shared" si="7"/>
        <v>0</v>
      </c>
      <c r="G148">
        <v>5</v>
      </c>
    </row>
    <row r="149" spans="1:7" x14ac:dyDescent="0.25">
      <c r="A149" t="s">
        <v>72</v>
      </c>
      <c r="B149" t="s">
        <v>806</v>
      </c>
      <c r="C149">
        <v>4</v>
      </c>
      <c r="D149">
        <f t="shared" si="8"/>
        <v>5</v>
      </c>
      <c r="E149" s="9">
        <f t="shared" si="7"/>
        <v>0.63</v>
      </c>
      <c r="G149">
        <v>5</v>
      </c>
    </row>
    <row r="150" spans="1:7" x14ac:dyDescent="0.25">
      <c r="A150" t="s">
        <v>72</v>
      </c>
      <c r="B150" t="s">
        <v>807</v>
      </c>
      <c r="C150">
        <v>0</v>
      </c>
      <c r="D150">
        <f t="shared" si="8"/>
        <v>0</v>
      </c>
      <c r="E150" s="9">
        <f t="shared" si="7"/>
        <v>0</v>
      </c>
      <c r="G150">
        <v>5</v>
      </c>
    </row>
    <row r="151" spans="1:7" x14ac:dyDescent="0.25">
      <c r="A151" t="s">
        <v>72</v>
      </c>
      <c r="B151" t="s">
        <v>808</v>
      </c>
      <c r="C151">
        <v>29</v>
      </c>
      <c r="D151">
        <f t="shared" si="8"/>
        <v>20</v>
      </c>
      <c r="E151" s="9">
        <f t="shared" si="7"/>
        <v>2.5</v>
      </c>
      <c r="G151">
        <v>20</v>
      </c>
    </row>
    <row r="152" spans="1:7" x14ac:dyDescent="0.25">
      <c r="A152" t="s">
        <v>72</v>
      </c>
      <c r="B152" t="s">
        <v>809</v>
      </c>
      <c r="C152">
        <v>2</v>
      </c>
      <c r="D152">
        <f t="shared" si="8"/>
        <v>5</v>
      </c>
      <c r="E152" s="9">
        <f t="shared" si="7"/>
        <v>0.63</v>
      </c>
      <c r="G152">
        <v>5</v>
      </c>
    </row>
    <row r="153" spans="1:7" x14ac:dyDescent="0.25">
      <c r="A153" t="s">
        <v>72</v>
      </c>
      <c r="B153" t="s">
        <v>810</v>
      </c>
      <c r="C153">
        <v>0</v>
      </c>
      <c r="D153">
        <f t="shared" si="8"/>
        <v>0</v>
      </c>
      <c r="E153" s="9">
        <f t="shared" si="7"/>
        <v>0</v>
      </c>
      <c r="G153">
        <v>5</v>
      </c>
    </row>
    <row r="154" spans="1:7" x14ac:dyDescent="0.25">
      <c r="A154" t="s">
        <v>72</v>
      </c>
      <c r="B154" t="s">
        <v>811</v>
      </c>
      <c r="D154">
        <f t="shared" si="8"/>
        <v>0</v>
      </c>
      <c r="E154" s="9">
        <f t="shared" si="7"/>
        <v>0</v>
      </c>
      <c r="G154">
        <v>5</v>
      </c>
    </row>
    <row r="155" spans="1:7" x14ac:dyDescent="0.25">
      <c r="A155" t="s">
        <v>72</v>
      </c>
      <c r="B155" t="s">
        <v>812</v>
      </c>
      <c r="D155">
        <f t="shared" si="8"/>
        <v>0</v>
      </c>
      <c r="E155" s="9">
        <f t="shared" si="7"/>
        <v>0</v>
      </c>
      <c r="G155">
        <v>5</v>
      </c>
    </row>
    <row r="156" spans="1:7" x14ac:dyDescent="0.25">
      <c r="A156" t="s">
        <v>72</v>
      </c>
      <c r="B156" t="s">
        <v>813</v>
      </c>
      <c r="C156">
        <v>14</v>
      </c>
      <c r="D156">
        <f t="shared" si="8"/>
        <v>15</v>
      </c>
      <c r="E156" s="9">
        <f t="shared" si="7"/>
        <v>1.88</v>
      </c>
      <c r="G156">
        <v>15</v>
      </c>
    </row>
    <row r="157" spans="1:7" x14ac:dyDescent="0.25">
      <c r="A157" t="s">
        <v>72</v>
      </c>
      <c r="B157" t="s">
        <v>814</v>
      </c>
      <c r="C157">
        <v>0</v>
      </c>
      <c r="D157">
        <f t="shared" si="8"/>
        <v>0</v>
      </c>
      <c r="E157" s="9">
        <f t="shared" si="7"/>
        <v>0</v>
      </c>
      <c r="G157">
        <v>5</v>
      </c>
    </row>
    <row r="158" spans="1:7" x14ac:dyDescent="0.25">
      <c r="A158" t="s">
        <v>72</v>
      </c>
      <c r="B158" t="s">
        <v>815</v>
      </c>
      <c r="C158">
        <v>0</v>
      </c>
      <c r="D158">
        <f t="shared" si="8"/>
        <v>0</v>
      </c>
      <c r="E158" s="9">
        <f t="shared" si="7"/>
        <v>0</v>
      </c>
      <c r="G158">
        <v>5</v>
      </c>
    </row>
    <row r="159" spans="1:7" x14ac:dyDescent="0.25">
      <c r="A159" t="s">
        <v>72</v>
      </c>
      <c r="B159" t="s">
        <v>816</v>
      </c>
      <c r="D159">
        <f t="shared" si="8"/>
        <v>0</v>
      </c>
      <c r="E159" s="9">
        <f t="shared" si="7"/>
        <v>0</v>
      </c>
      <c r="G159">
        <v>5</v>
      </c>
    </row>
    <row r="160" spans="1:7" x14ac:dyDescent="0.25">
      <c r="A160" t="s">
        <v>72</v>
      </c>
      <c r="B160" t="s">
        <v>817</v>
      </c>
      <c r="C160">
        <v>11</v>
      </c>
      <c r="D160">
        <f t="shared" si="8"/>
        <v>15</v>
      </c>
      <c r="E160" s="9">
        <f t="shared" si="7"/>
        <v>1.88</v>
      </c>
      <c r="G160">
        <v>15</v>
      </c>
    </row>
    <row r="161" spans="1:7" x14ac:dyDescent="0.25">
      <c r="A161" t="s">
        <v>72</v>
      </c>
      <c r="B161" t="s">
        <v>818</v>
      </c>
      <c r="C161">
        <v>1</v>
      </c>
      <c r="D161">
        <f t="shared" si="8"/>
        <v>5</v>
      </c>
      <c r="E161" s="9">
        <f t="shared" si="7"/>
        <v>0.63</v>
      </c>
      <c r="G161">
        <v>5</v>
      </c>
    </row>
    <row r="162" spans="1:7" x14ac:dyDescent="0.25">
      <c r="A162" t="s">
        <v>72</v>
      </c>
      <c r="B162" t="s">
        <v>819</v>
      </c>
      <c r="C162">
        <v>0</v>
      </c>
      <c r="D162">
        <f t="shared" si="8"/>
        <v>0</v>
      </c>
      <c r="E162" s="9">
        <f t="shared" si="7"/>
        <v>0</v>
      </c>
      <c r="G162">
        <v>5</v>
      </c>
    </row>
    <row r="163" spans="1:7" x14ac:dyDescent="0.25">
      <c r="A163" t="s">
        <v>72</v>
      </c>
      <c r="B163" t="s">
        <v>820</v>
      </c>
      <c r="C163">
        <v>33</v>
      </c>
      <c r="D163">
        <f t="shared" ref="D163:D177" si="9">LOOKUP(C163,$I$3:$J$7,$K$3:$K$7)</f>
        <v>20</v>
      </c>
      <c r="E163" s="9">
        <f t="shared" si="7"/>
        <v>2.5</v>
      </c>
      <c r="G163">
        <v>20</v>
      </c>
    </row>
    <row r="164" spans="1:7" x14ac:dyDescent="0.25">
      <c r="A164" t="s">
        <v>72</v>
      </c>
      <c r="B164" t="s">
        <v>821</v>
      </c>
      <c r="C164">
        <v>5</v>
      </c>
      <c r="D164">
        <f t="shared" si="9"/>
        <v>5</v>
      </c>
      <c r="E164" s="9">
        <f t="shared" si="7"/>
        <v>0.63</v>
      </c>
      <c r="G164">
        <v>5</v>
      </c>
    </row>
    <row r="165" spans="1:7" x14ac:dyDescent="0.25">
      <c r="A165" t="s">
        <v>72</v>
      </c>
      <c r="B165" t="s">
        <v>822</v>
      </c>
      <c r="C165">
        <v>0</v>
      </c>
      <c r="D165">
        <f t="shared" si="9"/>
        <v>0</v>
      </c>
      <c r="E165" s="9">
        <f t="shared" si="7"/>
        <v>0</v>
      </c>
      <c r="G165">
        <v>5</v>
      </c>
    </row>
    <row r="166" spans="1:7" x14ac:dyDescent="0.25">
      <c r="A166" t="s">
        <v>72</v>
      </c>
      <c r="B166" t="s">
        <v>827</v>
      </c>
      <c r="C166">
        <v>4</v>
      </c>
      <c r="D166">
        <f t="shared" si="9"/>
        <v>5</v>
      </c>
      <c r="E166" s="9">
        <f t="shared" si="7"/>
        <v>0.63</v>
      </c>
      <c r="G166">
        <v>5</v>
      </c>
    </row>
    <row r="167" spans="1:7" x14ac:dyDescent="0.25">
      <c r="A167" t="s">
        <v>72</v>
      </c>
      <c r="B167" t="s">
        <v>823</v>
      </c>
      <c r="D167">
        <f t="shared" si="9"/>
        <v>0</v>
      </c>
      <c r="E167" s="9">
        <f t="shared" ref="E167:E177" si="10">ROUND((D167/20)*(20/100)*12.5,2)</f>
        <v>0</v>
      </c>
      <c r="G167">
        <v>5</v>
      </c>
    </row>
    <row r="168" spans="1:7" x14ac:dyDescent="0.25">
      <c r="A168" t="s">
        <v>72</v>
      </c>
      <c r="B168" t="s">
        <v>824</v>
      </c>
      <c r="C168">
        <v>0</v>
      </c>
      <c r="D168">
        <f t="shared" si="9"/>
        <v>0</v>
      </c>
      <c r="E168" s="9">
        <f t="shared" si="10"/>
        <v>0</v>
      </c>
      <c r="G168">
        <v>5</v>
      </c>
    </row>
    <row r="169" spans="1:7" x14ac:dyDescent="0.25">
      <c r="A169" t="s">
        <v>72</v>
      </c>
      <c r="B169" t="s">
        <v>825</v>
      </c>
      <c r="D169">
        <f t="shared" si="9"/>
        <v>0</v>
      </c>
      <c r="E169" s="9">
        <f t="shared" si="10"/>
        <v>0</v>
      </c>
      <c r="G169">
        <v>0</v>
      </c>
    </row>
    <row r="170" spans="1:7" x14ac:dyDescent="0.25">
      <c r="A170" t="s">
        <v>72</v>
      </c>
      <c r="B170" t="s">
        <v>826</v>
      </c>
      <c r="D170">
        <f t="shared" si="9"/>
        <v>0</v>
      </c>
      <c r="E170" s="9">
        <f t="shared" si="10"/>
        <v>0</v>
      </c>
      <c r="G170">
        <v>5</v>
      </c>
    </row>
    <row r="171" spans="1:7" x14ac:dyDescent="0.25">
      <c r="A171" t="s">
        <v>72</v>
      </c>
      <c r="B171" t="s">
        <v>828</v>
      </c>
      <c r="C171">
        <v>1</v>
      </c>
      <c r="D171">
        <f t="shared" si="9"/>
        <v>5</v>
      </c>
      <c r="E171" s="9">
        <f t="shared" si="10"/>
        <v>0.63</v>
      </c>
      <c r="G171">
        <v>5</v>
      </c>
    </row>
    <row r="172" spans="1:7" x14ac:dyDescent="0.25">
      <c r="A172" t="s">
        <v>72</v>
      </c>
      <c r="B172" t="s">
        <v>829</v>
      </c>
      <c r="D172">
        <f t="shared" si="9"/>
        <v>0</v>
      </c>
      <c r="E172" s="9">
        <f t="shared" si="10"/>
        <v>0</v>
      </c>
      <c r="G172">
        <v>5</v>
      </c>
    </row>
    <row r="173" spans="1:7" x14ac:dyDescent="0.25">
      <c r="A173" t="s">
        <v>72</v>
      </c>
      <c r="B173" t="s">
        <v>830</v>
      </c>
      <c r="D173">
        <f t="shared" si="9"/>
        <v>0</v>
      </c>
      <c r="E173" s="9">
        <f t="shared" si="10"/>
        <v>0</v>
      </c>
      <c r="G173">
        <v>5</v>
      </c>
    </row>
    <row r="174" spans="1:7" x14ac:dyDescent="0.25">
      <c r="A174" t="s">
        <v>72</v>
      </c>
      <c r="B174" t="s">
        <v>831</v>
      </c>
      <c r="D174">
        <f t="shared" si="9"/>
        <v>0</v>
      </c>
      <c r="E174" s="9">
        <f t="shared" si="10"/>
        <v>0</v>
      </c>
      <c r="G174">
        <v>5</v>
      </c>
    </row>
    <row r="175" spans="1:7" x14ac:dyDescent="0.25">
      <c r="A175" t="s">
        <v>72</v>
      </c>
      <c r="B175" t="s">
        <v>832</v>
      </c>
      <c r="C175">
        <v>0</v>
      </c>
      <c r="D175">
        <f t="shared" si="9"/>
        <v>0</v>
      </c>
      <c r="E175" s="9">
        <f t="shared" si="10"/>
        <v>0</v>
      </c>
      <c r="G175">
        <v>5</v>
      </c>
    </row>
    <row r="176" spans="1:7" x14ac:dyDescent="0.25">
      <c r="A176" t="s">
        <v>72</v>
      </c>
      <c r="B176" t="s">
        <v>833</v>
      </c>
      <c r="D176">
        <f t="shared" si="9"/>
        <v>0</v>
      </c>
      <c r="E176" s="9">
        <f t="shared" si="10"/>
        <v>0</v>
      </c>
      <c r="G176">
        <v>5</v>
      </c>
    </row>
    <row r="177" spans="1:7" x14ac:dyDescent="0.25">
      <c r="A177" t="s">
        <v>72</v>
      </c>
      <c r="B177" t="s">
        <v>834</v>
      </c>
      <c r="D177">
        <f t="shared" si="9"/>
        <v>0</v>
      </c>
      <c r="E177" s="9">
        <f t="shared" si="10"/>
        <v>0</v>
      </c>
      <c r="G177">
        <v>5</v>
      </c>
    </row>
  </sheetData>
  <autoFilter ref="A2:G177" xr:uid="{0B0A7524-7C4F-496A-B559-1C5DC6B595B9}">
    <sortState xmlns:xlrd2="http://schemas.microsoft.com/office/spreadsheetml/2017/richdata2" ref="A3:G177">
      <sortCondition ref="A3:A177"/>
      <sortCondition ref="B3:B177"/>
    </sortState>
  </autoFilter>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1BAF-FD95-4E8B-B4D8-22026E33ECC5}">
  <dimension ref="A1:Q2889"/>
  <sheetViews>
    <sheetView workbookViewId="0">
      <pane ySplit="2" topLeftCell="A3" activePane="bottomLeft" state="frozen"/>
      <selection pane="bottomLeft" activeCell="A3" sqref="A3"/>
    </sheetView>
  </sheetViews>
  <sheetFormatPr defaultRowHeight="15" x14ac:dyDescent="0.25"/>
  <cols>
    <col min="1" max="1" width="8.85546875" bestFit="1" customWidth="1"/>
    <col min="2" max="2" width="16.85546875" bestFit="1" customWidth="1"/>
    <col min="3" max="3" width="13.42578125" bestFit="1" customWidth="1"/>
    <col min="4" max="4" width="22.42578125" bestFit="1" customWidth="1"/>
    <col min="5" max="5" width="0" hidden="1" customWidth="1"/>
    <col min="7" max="7" width="8.85546875" bestFit="1" customWidth="1"/>
    <col min="8" max="8" width="16.85546875" bestFit="1" customWidth="1"/>
    <col min="9" max="9" width="5" bestFit="1" customWidth="1"/>
    <col min="10" max="10" width="42.42578125" customWidth="1"/>
    <col min="11" max="11" width="11.140625" bestFit="1" customWidth="1"/>
    <col min="14" max="14" width="16.28515625" bestFit="1" customWidth="1"/>
    <col min="15" max="15" width="5" bestFit="1" customWidth="1"/>
    <col min="16" max="16" width="38.5703125" customWidth="1"/>
    <col min="17" max="17" width="11.140625" bestFit="1" customWidth="1"/>
  </cols>
  <sheetData>
    <row r="1" spans="1:17" x14ac:dyDescent="0.25">
      <c r="A1" s="1" t="s">
        <v>304</v>
      </c>
      <c r="D1" s="4"/>
      <c r="G1" s="1" t="s">
        <v>330</v>
      </c>
      <c r="M1" s="1" t="s">
        <v>331</v>
      </c>
    </row>
    <row r="2" spans="1:17" s="1" customFormat="1" x14ac:dyDescent="0.25">
      <c r="A2" s="1" t="s">
        <v>0</v>
      </c>
      <c r="B2" s="1" t="s">
        <v>1</v>
      </c>
      <c r="C2" s="1" t="s">
        <v>305</v>
      </c>
      <c r="D2" s="17" t="s">
        <v>627</v>
      </c>
      <c r="G2" s="1" t="s">
        <v>0</v>
      </c>
      <c r="H2" s="1" t="s">
        <v>836</v>
      </c>
      <c r="I2" s="1" t="s">
        <v>11</v>
      </c>
      <c r="J2" s="1" t="s">
        <v>94</v>
      </c>
      <c r="K2" s="1" t="s">
        <v>648</v>
      </c>
      <c r="M2" s="1" t="s">
        <v>0</v>
      </c>
      <c r="N2" s="1" t="s">
        <v>836</v>
      </c>
      <c r="O2" s="1" t="s">
        <v>11</v>
      </c>
      <c r="P2" s="1" t="s">
        <v>309</v>
      </c>
      <c r="Q2" s="1" t="s">
        <v>648</v>
      </c>
    </row>
    <row r="3" spans="1:17" x14ac:dyDescent="0.25">
      <c r="A3" t="s">
        <v>8</v>
      </c>
      <c r="B3" s="70" t="s">
        <v>660</v>
      </c>
      <c r="C3" s="70">
        <v>28</v>
      </c>
      <c r="D3" s="73">
        <f>ROUND((C3/96)*(10/100)*15,2)</f>
        <v>0.44</v>
      </c>
      <c r="E3" s="70" t="s">
        <v>629</v>
      </c>
      <c r="G3" t="s">
        <v>8</v>
      </c>
      <c r="H3" t="s">
        <v>660</v>
      </c>
      <c r="I3">
        <v>2007</v>
      </c>
      <c r="J3" t="s">
        <v>95</v>
      </c>
      <c r="K3">
        <v>1</v>
      </c>
      <c r="M3" t="s">
        <v>8</v>
      </c>
      <c r="N3" t="s">
        <v>660</v>
      </c>
      <c r="O3">
        <v>2007</v>
      </c>
      <c r="P3" t="s">
        <v>838</v>
      </c>
      <c r="Q3">
        <v>1</v>
      </c>
    </row>
    <row r="4" spans="1:17" x14ac:dyDescent="0.25">
      <c r="A4" t="s">
        <v>8</v>
      </c>
      <c r="B4" s="18" t="s">
        <v>661</v>
      </c>
      <c r="C4">
        <v>30</v>
      </c>
      <c r="D4" s="9">
        <f t="shared" ref="D4:D33" si="0">ROUND((C4/96)*(10/100)*15,2)</f>
        <v>0.47</v>
      </c>
      <c r="G4" t="s">
        <v>8</v>
      </c>
      <c r="H4" t="s">
        <v>660</v>
      </c>
      <c r="I4">
        <v>2019</v>
      </c>
      <c r="J4" t="s">
        <v>98</v>
      </c>
      <c r="K4">
        <v>3</v>
      </c>
      <c r="M4" t="s">
        <v>8</v>
      </c>
      <c r="N4" t="s">
        <v>660</v>
      </c>
      <c r="O4">
        <v>2019</v>
      </c>
      <c r="P4" t="s">
        <v>839</v>
      </c>
      <c r="Q4">
        <v>3</v>
      </c>
    </row>
    <row r="5" spans="1:17" x14ac:dyDescent="0.25">
      <c r="A5" t="s">
        <v>8</v>
      </c>
      <c r="B5" s="18" t="s">
        <v>662</v>
      </c>
      <c r="C5">
        <v>6</v>
      </c>
      <c r="D5" s="9">
        <f t="shared" si="0"/>
        <v>0.09</v>
      </c>
      <c r="G5" t="s">
        <v>8</v>
      </c>
      <c r="H5" t="s">
        <v>660</v>
      </c>
      <c r="I5">
        <v>2020</v>
      </c>
      <c r="J5" t="s">
        <v>95</v>
      </c>
      <c r="K5">
        <v>1</v>
      </c>
      <c r="M5" t="s">
        <v>8</v>
      </c>
      <c r="N5" t="s">
        <v>660</v>
      </c>
      <c r="O5">
        <v>2020</v>
      </c>
      <c r="P5" t="s">
        <v>840</v>
      </c>
      <c r="Q5">
        <v>1</v>
      </c>
    </row>
    <row r="6" spans="1:17" x14ac:dyDescent="0.25">
      <c r="A6" t="s">
        <v>8</v>
      </c>
      <c r="B6" s="18" t="s">
        <v>663</v>
      </c>
      <c r="C6">
        <v>40</v>
      </c>
      <c r="D6" s="9">
        <f t="shared" si="0"/>
        <v>0.63</v>
      </c>
      <c r="G6" t="s">
        <v>8</v>
      </c>
      <c r="H6" t="s">
        <v>660</v>
      </c>
      <c r="I6">
        <v>2006</v>
      </c>
      <c r="M6" t="s">
        <v>8</v>
      </c>
      <c r="N6" t="s">
        <v>660</v>
      </c>
      <c r="O6">
        <v>2006</v>
      </c>
    </row>
    <row r="7" spans="1:17" x14ac:dyDescent="0.25">
      <c r="A7" t="s">
        <v>8</v>
      </c>
      <c r="B7" s="18" t="s">
        <v>664</v>
      </c>
      <c r="C7">
        <v>30</v>
      </c>
      <c r="D7" s="9">
        <f t="shared" si="0"/>
        <v>0.47</v>
      </c>
      <c r="G7" t="s">
        <v>8</v>
      </c>
      <c r="H7" t="s">
        <v>660</v>
      </c>
      <c r="I7">
        <v>2008</v>
      </c>
      <c r="J7" t="s">
        <v>649</v>
      </c>
      <c r="K7">
        <v>1</v>
      </c>
      <c r="M7" t="s">
        <v>8</v>
      </c>
      <c r="N7" t="s">
        <v>660</v>
      </c>
      <c r="O7">
        <v>2008</v>
      </c>
      <c r="P7" t="s">
        <v>841</v>
      </c>
      <c r="Q7">
        <v>1</v>
      </c>
    </row>
    <row r="8" spans="1:17" x14ac:dyDescent="0.25">
      <c r="A8" t="s">
        <v>8</v>
      </c>
      <c r="B8" s="18" t="s">
        <v>665</v>
      </c>
      <c r="C8">
        <v>30</v>
      </c>
      <c r="D8" s="9">
        <f t="shared" si="0"/>
        <v>0.47</v>
      </c>
      <c r="G8" t="s">
        <v>8</v>
      </c>
      <c r="H8" t="s">
        <v>660</v>
      </c>
      <c r="I8">
        <v>2009</v>
      </c>
      <c r="J8" t="s">
        <v>96</v>
      </c>
      <c r="K8">
        <v>1</v>
      </c>
      <c r="M8" t="s">
        <v>8</v>
      </c>
      <c r="N8" t="s">
        <v>660</v>
      </c>
      <c r="O8">
        <v>2009</v>
      </c>
      <c r="P8" t="s">
        <v>842</v>
      </c>
      <c r="Q8">
        <v>1</v>
      </c>
    </row>
    <row r="9" spans="1:17" x14ac:dyDescent="0.25">
      <c r="A9" t="s">
        <v>8</v>
      </c>
      <c r="B9" s="18" t="s">
        <v>666</v>
      </c>
      <c r="C9">
        <v>64</v>
      </c>
      <c r="D9" s="9">
        <f t="shared" si="0"/>
        <v>1</v>
      </c>
      <c r="G9" t="s">
        <v>8</v>
      </c>
      <c r="H9" t="s">
        <v>660</v>
      </c>
      <c r="I9">
        <v>2010</v>
      </c>
      <c r="M9" t="s">
        <v>8</v>
      </c>
      <c r="N9" t="s">
        <v>660</v>
      </c>
      <c r="O9">
        <v>2010</v>
      </c>
    </row>
    <row r="10" spans="1:17" x14ac:dyDescent="0.25">
      <c r="A10" t="s">
        <v>8</v>
      </c>
      <c r="B10" s="18" t="s">
        <v>667</v>
      </c>
      <c r="C10">
        <v>32</v>
      </c>
      <c r="D10" s="9">
        <f t="shared" si="0"/>
        <v>0.5</v>
      </c>
      <c r="G10" t="s">
        <v>8</v>
      </c>
      <c r="H10" t="s">
        <v>660</v>
      </c>
      <c r="I10">
        <v>2011</v>
      </c>
      <c r="J10" t="s">
        <v>95</v>
      </c>
      <c r="K10">
        <v>1</v>
      </c>
      <c r="M10" t="s">
        <v>8</v>
      </c>
      <c r="N10" t="s">
        <v>660</v>
      </c>
      <c r="O10">
        <v>2011</v>
      </c>
      <c r="P10" t="s">
        <v>843</v>
      </c>
      <c r="Q10">
        <v>1</v>
      </c>
    </row>
    <row r="11" spans="1:17" x14ac:dyDescent="0.25">
      <c r="A11" t="s">
        <v>8</v>
      </c>
      <c r="B11" s="18" t="s">
        <v>668</v>
      </c>
      <c r="C11">
        <v>39</v>
      </c>
      <c r="D11" s="9">
        <f t="shared" si="0"/>
        <v>0.61</v>
      </c>
      <c r="G11" t="s">
        <v>8</v>
      </c>
      <c r="H11" t="s">
        <v>660</v>
      </c>
      <c r="I11">
        <v>2014</v>
      </c>
      <c r="M11" t="s">
        <v>8</v>
      </c>
      <c r="N11" t="s">
        <v>660</v>
      </c>
      <c r="O11">
        <v>2014</v>
      </c>
    </row>
    <row r="12" spans="1:17" x14ac:dyDescent="0.25">
      <c r="A12" t="s">
        <v>8</v>
      </c>
      <c r="B12" s="70" t="s">
        <v>669</v>
      </c>
      <c r="C12" s="70">
        <v>44</v>
      </c>
      <c r="D12" s="73">
        <f t="shared" si="0"/>
        <v>0.69</v>
      </c>
      <c r="E12" s="70" t="s">
        <v>629</v>
      </c>
      <c r="G12" t="s">
        <v>8</v>
      </c>
      <c r="H12" t="s">
        <v>660</v>
      </c>
      <c r="I12">
        <v>2015</v>
      </c>
      <c r="M12" t="s">
        <v>8</v>
      </c>
      <c r="N12" t="s">
        <v>660</v>
      </c>
      <c r="O12">
        <v>2015</v>
      </c>
    </row>
    <row r="13" spans="1:17" x14ac:dyDescent="0.25">
      <c r="A13" t="s">
        <v>8</v>
      </c>
      <c r="B13" s="18" t="s">
        <v>670</v>
      </c>
      <c r="C13">
        <v>15</v>
      </c>
      <c r="D13" s="9">
        <f t="shared" si="0"/>
        <v>0.23</v>
      </c>
      <c r="G13" t="s">
        <v>8</v>
      </c>
      <c r="H13" t="s">
        <v>660</v>
      </c>
      <c r="I13">
        <v>2016</v>
      </c>
      <c r="M13" t="s">
        <v>8</v>
      </c>
      <c r="N13" t="s">
        <v>660</v>
      </c>
      <c r="O13">
        <v>2016</v>
      </c>
    </row>
    <row r="14" spans="1:17" x14ac:dyDescent="0.25">
      <c r="A14" t="s">
        <v>8</v>
      </c>
      <c r="B14" s="18" t="s">
        <v>671</v>
      </c>
      <c r="C14">
        <v>21</v>
      </c>
      <c r="D14" s="9">
        <f t="shared" si="0"/>
        <v>0.33</v>
      </c>
      <c r="G14" t="s">
        <v>8</v>
      </c>
      <c r="H14" t="s">
        <v>660</v>
      </c>
      <c r="I14">
        <v>2017</v>
      </c>
      <c r="J14" t="s">
        <v>97</v>
      </c>
      <c r="K14">
        <v>3</v>
      </c>
      <c r="M14" t="s">
        <v>8</v>
      </c>
      <c r="N14" t="s">
        <v>660</v>
      </c>
      <c r="O14">
        <v>2017</v>
      </c>
      <c r="P14" t="s">
        <v>839</v>
      </c>
      <c r="Q14">
        <v>3</v>
      </c>
    </row>
    <row r="15" spans="1:17" x14ac:dyDescent="0.25">
      <c r="A15" t="s">
        <v>8</v>
      </c>
      <c r="B15" s="18" t="s">
        <v>672</v>
      </c>
      <c r="C15">
        <v>45</v>
      </c>
      <c r="D15" s="9">
        <f t="shared" si="0"/>
        <v>0.7</v>
      </c>
      <c r="G15" t="s">
        <v>8</v>
      </c>
      <c r="H15" t="s">
        <v>660</v>
      </c>
      <c r="I15">
        <v>2018</v>
      </c>
      <c r="J15" t="s">
        <v>98</v>
      </c>
      <c r="K15">
        <v>3</v>
      </c>
      <c r="M15" t="s">
        <v>8</v>
      </c>
      <c r="N15" t="s">
        <v>660</v>
      </c>
      <c r="O15">
        <v>2018</v>
      </c>
      <c r="P15" t="s">
        <v>839</v>
      </c>
      <c r="Q15">
        <v>3</v>
      </c>
    </row>
    <row r="16" spans="1:17" x14ac:dyDescent="0.25">
      <c r="A16" t="s">
        <v>8</v>
      </c>
      <c r="B16" s="18" t="s">
        <v>673</v>
      </c>
      <c r="C16">
        <v>60</v>
      </c>
      <c r="D16" s="9">
        <f t="shared" si="0"/>
        <v>0.94</v>
      </c>
      <c r="G16" t="s">
        <v>8</v>
      </c>
      <c r="H16" t="s">
        <v>660</v>
      </c>
      <c r="I16">
        <v>2013</v>
      </c>
      <c r="M16" t="s">
        <v>8</v>
      </c>
      <c r="N16" t="s">
        <v>660</v>
      </c>
      <c r="O16">
        <v>2013</v>
      </c>
    </row>
    <row r="17" spans="1:17" x14ac:dyDescent="0.25">
      <c r="A17" t="s">
        <v>8</v>
      </c>
      <c r="B17" s="18" t="s">
        <v>674</v>
      </c>
      <c r="C17">
        <v>12</v>
      </c>
      <c r="D17" s="9">
        <f t="shared" si="0"/>
        <v>0.19</v>
      </c>
      <c r="G17" t="s">
        <v>8</v>
      </c>
      <c r="H17" t="s">
        <v>660</v>
      </c>
      <c r="I17">
        <v>2012</v>
      </c>
      <c r="M17" t="s">
        <v>8</v>
      </c>
      <c r="N17" t="s">
        <v>660</v>
      </c>
      <c r="O17">
        <v>2012</v>
      </c>
    </row>
    <row r="18" spans="1:17" x14ac:dyDescent="0.25">
      <c r="A18" t="s">
        <v>8</v>
      </c>
      <c r="B18" s="18" t="s">
        <v>675</v>
      </c>
      <c r="C18">
        <v>15</v>
      </c>
      <c r="D18" s="9">
        <f t="shared" si="0"/>
        <v>0.23</v>
      </c>
      <c r="G18" t="s">
        <v>8</v>
      </c>
      <c r="H18" t="s">
        <v>661</v>
      </c>
      <c r="I18">
        <v>2015</v>
      </c>
      <c r="J18" t="s">
        <v>99</v>
      </c>
      <c r="K18">
        <v>1</v>
      </c>
      <c r="M18" t="s">
        <v>8</v>
      </c>
      <c r="N18" t="s">
        <v>661</v>
      </c>
      <c r="O18">
        <v>2015</v>
      </c>
      <c r="P18" t="s">
        <v>311</v>
      </c>
      <c r="Q18">
        <v>1</v>
      </c>
    </row>
    <row r="19" spans="1:17" x14ac:dyDescent="0.25">
      <c r="A19" t="s">
        <v>8</v>
      </c>
      <c r="B19" s="18" t="s">
        <v>676</v>
      </c>
      <c r="C19">
        <v>90</v>
      </c>
      <c r="D19" s="9">
        <f t="shared" si="0"/>
        <v>1.41</v>
      </c>
      <c r="G19" t="s">
        <v>8</v>
      </c>
      <c r="H19" t="s">
        <v>661</v>
      </c>
      <c r="I19">
        <v>2016</v>
      </c>
      <c r="J19" t="s">
        <v>99</v>
      </c>
      <c r="K19">
        <v>1</v>
      </c>
      <c r="M19" t="s">
        <v>8</v>
      </c>
      <c r="N19" t="s">
        <v>661</v>
      </c>
      <c r="O19">
        <v>2016</v>
      </c>
      <c r="P19" t="s">
        <v>310</v>
      </c>
      <c r="Q19">
        <v>1</v>
      </c>
    </row>
    <row r="20" spans="1:17" x14ac:dyDescent="0.25">
      <c r="A20" t="s">
        <v>8</v>
      </c>
      <c r="B20" s="18" t="s">
        <v>677</v>
      </c>
      <c r="C20">
        <v>30</v>
      </c>
      <c r="D20" s="9">
        <f t="shared" si="0"/>
        <v>0.47</v>
      </c>
      <c r="G20" t="s">
        <v>8</v>
      </c>
      <c r="H20" t="s">
        <v>661</v>
      </c>
      <c r="I20">
        <v>2015</v>
      </c>
      <c r="J20" t="s">
        <v>99</v>
      </c>
      <c r="K20">
        <v>1</v>
      </c>
      <c r="M20" t="s">
        <v>8</v>
      </c>
      <c r="N20" t="s">
        <v>661</v>
      </c>
      <c r="O20">
        <v>2015</v>
      </c>
      <c r="P20" t="s">
        <v>310</v>
      </c>
      <c r="Q20">
        <v>1</v>
      </c>
    </row>
    <row r="21" spans="1:17" x14ac:dyDescent="0.25">
      <c r="A21" t="s">
        <v>8</v>
      </c>
      <c r="B21" s="18" t="s">
        <v>678</v>
      </c>
      <c r="C21">
        <v>35</v>
      </c>
      <c r="D21" s="9">
        <f t="shared" si="0"/>
        <v>0.55000000000000004</v>
      </c>
      <c r="G21" t="s">
        <v>8</v>
      </c>
      <c r="H21" t="s">
        <v>661</v>
      </c>
      <c r="I21">
        <v>2010</v>
      </c>
      <c r="J21" t="s">
        <v>99</v>
      </c>
      <c r="K21">
        <v>1</v>
      </c>
      <c r="M21" t="s">
        <v>8</v>
      </c>
      <c r="N21" t="s">
        <v>661</v>
      </c>
      <c r="O21">
        <v>2010</v>
      </c>
      <c r="P21" t="s">
        <v>310</v>
      </c>
      <c r="Q21">
        <v>1</v>
      </c>
    </row>
    <row r="22" spans="1:17" x14ac:dyDescent="0.25">
      <c r="A22" t="s">
        <v>8</v>
      </c>
      <c r="B22" s="18" t="s">
        <v>679</v>
      </c>
      <c r="C22">
        <v>40</v>
      </c>
      <c r="D22" s="9">
        <f t="shared" si="0"/>
        <v>0.63</v>
      </c>
      <c r="G22" t="s">
        <v>8</v>
      </c>
      <c r="H22" t="s">
        <v>661</v>
      </c>
      <c r="I22">
        <v>2010</v>
      </c>
      <c r="J22" t="s">
        <v>99</v>
      </c>
      <c r="K22">
        <v>1</v>
      </c>
      <c r="M22" t="s">
        <v>8</v>
      </c>
      <c r="N22" t="s">
        <v>661</v>
      </c>
      <c r="O22">
        <v>2010</v>
      </c>
      <c r="P22" t="s">
        <v>311</v>
      </c>
      <c r="Q22">
        <v>1</v>
      </c>
    </row>
    <row r="23" spans="1:17" x14ac:dyDescent="0.25">
      <c r="A23" t="s">
        <v>8</v>
      </c>
      <c r="B23" s="18" t="s">
        <v>680</v>
      </c>
      <c r="C23">
        <v>82</v>
      </c>
      <c r="D23" s="9">
        <f t="shared" si="0"/>
        <v>1.28</v>
      </c>
      <c r="G23" t="s">
        <v>8</v>
      </c>
      <c r="H23" t="s">
        <v>661</v>
      </c>
      <c r="I23">
        <v>2009</v>
      </c>
      <c r="J23" t="s">
        <v>99</v>
      </c>
      <c r="K23">
        <v>1</v>
      </c>
      <c r="M23" t="s">
        <v>8</v>
      </c>
      <c r="N23" t="s">
        <v>661</v>
      </c>
      <c r="O23">
        <v>2009</v>
      </c>
      <c r="P23" t="s">
        <v>310</v>
      </c>
      <c r="Q23">
        <v>1</v>
      </c>
    </row>
    <row r="24" spans="1:17" x14ac:dyDescent="0.25">
      <c r="A24" t="s">
        <v>8</v>
      </c>
      <c r="B24" s="18" t="s">
        <v>681</v>
      </c>
      <c r="C24">
        <v>6</v>
      </c>
      <c r="D24" s="9">
        <f t="shared" si="0"/>
        <v>0.09</v>
      </c>
      <c r="G24" t="s">
        <v>8</v>
      </c>
      <c r="H24" t="s">
        <v>661</v>
      </c>
      <c r="I24">
        <v>2009</v>
      </c>
      <c r="J24" t="s">
        <v>99</v>
      </c>
      <c r="K24">
        <v>1</v>
      </c>
      <c r="M24" t="s">
        <v>8</v>
      </c>
      <c r="N24" t="s">
        <v>661</v>
      </c>
      <c r="O24">
        <v>2009</v>
      </c>
      <c r="P24" t="s">
        <v>311</v>
      </c>
      <c r="Q24">
        <v>1</v>
      </c>
    </row>
    <row r="25" spans="1:17" x14ac:dyDescent="0.25">
      <c r="A25" t="s">
        <v>8</v>
      </c>
      <c r="B25" s="18" t="s">
        <v>682</v>
      </c>
      <c r="C25">
        <v>32</v>
      </c>
      <c r="D25" s="9">
        <f t="shared" si="0"/>
        <v>0.5</v>
      </c>
      <c r="G25" t="s">
        <v>8</v>
      </c>
      <c r="H25" t="s">
        <v>661</v>
      </c>
      <c r="I25">
        <v>2008</v>
      </c>
      <c r="J25" t="s">
        <v>99</v>
      </c>
      <c r="K25">
        <v>1</v>
      </c>
      <c r="M25" t="s">
        <v>8</v>
      </c>
      <c r="N25" t="s">
        <v>661</v>
      </c>
      <c r="O25">
        <v>2008</v>
      </c>
      <c r="P25" t="s">
        <v>310</v>
      </c>
      <c r="Q25">
        <v>1</v>
      </c>
    </row>
    <row r="26" spans="1:17" x14ac:dyDescent="0.25">
      <c r="A26" t="s">
        <v>8</v>
      </c>
      <c r="B26" s="18" t="s">
        <v>683</v>
      </c>
      <c r="C26">
        <v>24</v>
      </c>
      <c r="D26" s="9">
        <f t="shared" si="0"/>
        <v>0.38</v>
      </c>
      <c r="G26" t="s">
        <v>8</v>
      </c>
      <c r="H26" t="s">
        <v>661</v>
      </c>
      <c r="I26">
        <v>2008</v>
      </c>
      <c r="J26" t="s">
        <v>99</v>
      </c>
      <c r="K26">
        <v>1</v>
      </c>
      <c r="M26" t="s">
        <v>8</v>
      </c>
      <c r="N26" t="s">
        <v>661</v>
      </c>
      <c r="O26">
        <v>2008</v>
      </c>
      <c r="P26" t="s">
        <v>311</v>
      </c>
      <c r="Q26">
        <v>1</v>
      </c>
    </row>
    <row r="27" spans="1:17" x14ac:dyDescent="0.25">
      <c r="A27" t="s">
        <v>8</v>
      </c>
      <c r="B27" s="18" t="s">
        <v>684</v>
      </c>
      <c r="C27">
        <v>30</v>
      </c>
      <c r="D27" s="9">
        <f t="shared" si="0"/>
        <v>0.47</v>
      </c>
      <c r="G27" t="s">
        <v>8</v>
      </c>
      <c r="H27" t="s">
        <v>661</v>
      </c>
      <c r="I27">
        <v>2007</v>
      </c>
      <c r="J27" t="s">
        <v>99</v>
      </c>
      <c r="K27">
        <v>1</v>
      </c>
      <c r="M27" t="s">
        <v>8</v>
      </c>
      <c r="N27" t="s">
        <v>661</v>
      </c>
      <c r="O27">
        <v>2007</v>
      </c>
      <c r="P27" t="s">
        <v>310</v>
      </c>
      <c r="Q27">
        <v>1</v>
      </c>
    </row>
    <row r="28" spans="1:17" x14ac:dyDescent="0.25">
      <c r="A28" t="s">
        <v>8</v>
      </c>
      <c r="B28" s="69" t="s">
        <v>685</v>
      </c>
      <c r="C28" s="70">
        <v>26</v>
      </c>
      <c r="D28" s="73">
        <f t="shared" si="0"/>
        <v>0.41</v>
      </c>
      <c r="E28" s="70" t="s">
        <v>629</v>
      </c>
      <c r="G28" t="s">
        <v>8</v>
      </c>
      <c r="H28" t="s">
        <v>661</v>
      </c>
      <c r="I28">
        <v>2016</v>
      </c>
      <c r="J28" t="s">
        <v>99</v>
      </c>
      <c r="K28">
        <v>1</v>
      </c>
      <c r="M28" t="s">
        <v>8</v>
      </c>
      <c r="N28" t="s">
        <v>661</v>
      </c>
      <c r="O28">
        <v>2016</v>
      </c>
      <c r="P28" t="s">
        <v>311</v>
      </c>
      <c r="Q28">
        <v>1</v>
      </c>
    </row>
    <row r="29" spans="1:17" x14ac:dyDescent="0.25">
      <c r="A29" t="s">
        <v>8</v>
      </c>
      <c r="B29" s="18" t="s">
        <v>686</v>
      </c>
      <c r="C29">
        <v>44</v>
      </c>
      <c r="D29" s="9">
        <f t="shared" si="0"/>
        <v>0.69</v>
      </c>
      <c r="G29" t="s">
        <v>8</v>
      </c>
      <c r="H29" t="s">
        <v>661</v>
      </c>
      <c r="I29">
        <v>2006</v>
      </c>
      <c r="J29" t="s">
        <v>99</v>
      </c>
      <c r="K29">
        <v>1</v>
      </c>
      <c r="M29" t="s">
        <v>8</v>
      </c>
      <c r="N29" t="s">
        <v>661</v>
      </c>
      <c r="O29">
        <v>2006</v>
      </c>
      <c r="P29" t="s">
        <v>310</v>
      </c>
      <c r="Q29">
        <v>1</v>
      </c>
    </row>
    <row r="30" spans="1:17" x14ac:dyDescent="0.25">
      <c r="A30" t="s">
        <v>8</v>
      </c>
      <c r="B30" s="18" t="s">
        <v>687</v>
      </c>
      <c r="C30">
        <v>18</v>
      </c>
      <c r="D30" s="9">
        <f t="shared" si="0"/>
        <v>0.28000000000000003</v>
      </c>
      <c r="G30" t="s">
        <v>8</v>
      </c>
      <c r="H30" t="s">
        <v>661</v>
      </c>
      <c r="I30">
        <v>2018</v>
      </c>
      <c r="J30" t="s">
        <v>99</v>
      </c>
      <c r="K30">
        <v>1</v>
      </c>
      <c r="M30" t="s">
        <v>8</v>
      </c>
      <c r="N30" t="s">
        <v>661</v>
      </c>
      <c r="O30">
        <v>2018</v>
      </c>
      <c r="P30" t="s">
        <v>310</v>
      </c>
      <c r="Q30">
        <v>1</v>
      </c>
    </row>
    <row r="31" spans="1:17" x14ac:dyDescent="0.25">
      <c r="A31" t="s">
        <v>8</v>
      </c>
      <c r="B31" s="18" t="s">
        <v>688</v>
      </c>
      <c r="C31">
        <v>33</v>
      </c>
      <c r="D31" s="9">
        <f t="shared" si="0"/>
        <v>0.52</v>
      </c>
      <c r="G31" t="s">
        <v>8</v>
      </c>
      <c r="H31" t="s">
        <v>661</v>
      </c>
      <c r="I31">
        <v>2017</v>
      </c>
      <c r="J31" t="s">
        <v>99</v>
      </c>
      <c r="K31">
        <v>1</v>
      </c>
      <c r="M31" t="s">
        <v>8</v>
      </c>
      <c r="N31" t="s">
        <v>661</v>
      </c>
      <c r="O31">
        <v>2017</v>
      </c>
      <c r="P31" t="s">
        <v>311</v>
      </c>
      <c r="Q31">
        <v>1</v>
      </c>
    </row>
    <row r="32" spans="1:17" x14ac:dyDescent="0.25">
      <c r="A32" t="s">
        <v>8</v>
      </c>
      <c r="B32" s="18" t="s">
        <v>689</v>
      </c>
      <c r="C32">
        <v>64</v>
      </c>
      <c r="D32" s="9">
        <f t="shared" si="0"/>
        <v>1</v>
      </c>
      <c r="G32" t="s">
        <v>8</v>
      </c>
      <c r="H32" t="s">
        <v>661</v>
      </c>
      <c r="I32">
        <v>2020</v>
      </c>
      <c r="J32" t="s">
        <v>99</v>
      </c>
      <c r="K32">
        <v>1</v>
      </c>
      <c r="M32" t="s">
        <v>8</v>
      </c>
      <c r="N32" t="s">
        <v>661</v>
      </c>
      <c r="O32">
        <v>2020</v>
      </c>
      <c r="P32" t="s">
        <v>310</v>
      </c>
      <c r="Q32">
        <v>1</v>
      </c>
    </row>
    <row r="33" spans="1:17" x14ac:dyDescent="0.25">
      <c r="A33" t="s">
        <v>8</v>
      </c>
      <c r="B33" s="18" t="s">
        <v>690</v>
      </c>
      <c r="C33">
        <v>19</v>
      </c>
      <c r="D33" s="9">
        <f t="shared" si="0"/>
        <v>0.3</v>
      </c>
      <c r="G33" t="s">
        <v>8</v>
      </c>
      <c r="H33" t="s">
        <v>661</v>
      </c>
      <c r="I33">
        <v>2007</v>
      </c>
      <c r="J33" t="s">
        <v>99</v>
      </c>
      <c r="K33">
        <v>1</v>
      </c>
      <c r="M33" t="s">
        <v>8</v>
      </c>
      <c r="N33" t="s">
        <v>661</v>
      </c>
      <c r="O33">
        <v>2007</v>
      </c>
      <c r="P33" t="s">
        <v>311</v>
      </c>
      <c r="Q33">
        <v>1</v>
      </c>
    </row>
    <row r="34" spans="1:17" x14ac:dyDescent="0.25">
      <c r="A34" t="s">
        <v>71</v>
      </c>
      <c r="B34" s="18" t="s">
        <v>691</v>
      </c>
      <c r="C34">
        <v>90</v>
      </c>
      <c r="D34" s="9">
        <f>ROUND((C34/96)*(20/100)*21,2)</f>
        <v>3.94</v>
      </c>
      <c r="G34" t="s">
        <v>8</v>
      </c>
      <c r="H34" t="s">
        <v>661</v>
      </c>
      <c r="I34">
        <v>2013</v>
      </c>
      <c r="J34" t="s">
        <v>99</v>
      </c>
      <c r="K34">
        <v>1</v>
      </c>
      <c r="M34" t="s">
        <v>8</v>
      </c>
      <c r="N34" t="s">
        <v>661</v>
      </c>
      <c r="O34">
        <v>2013</v>
      </c>
      <c r="P34" t="s">
        <v>311</v>
      </c>
      <c r="Q34">
        <v>1</v>
      </c>
    </row>
    <row r="35" spans="1:17" x14ac:dyDescent="0.25">
      <c r="A35" t="s">
        <v>71</v>
      </c>
      <c r="B35" s="18" t="s">
        <v>692</v>
      </c>
      <c r="C35">
        <v>90</v>
      </c>
      <c r="D35" s="9">
        <f t="shared" ref="D35:D98" si="1">ROUND((C35/96)*(20/100)*21,2)</f>
        <v>3.94</v>
      </c>
      <c r="G35" t="s">
        <v>8</v>
      </c>
      <c r="H35" t="s">
        <v>661</v>
      </c>
      <c r="I35">
        <v>2017</v>
      </c>
      <c r="J35" t="s">
        <v>99</v>
      </c>
      <c r="K35">
        <v>1</v>
      </c>
      <c r="M35" t="s">
        <v>8</v>
      </c>
      <c r="N35" t="s">
        <v>661</v>
      </c>
      <c r="O35">
        <v>2017</v>
      </c>
      <c r="P35" t="s">
        <v>310</v>
      </c>
      <c r="Q35">
        <v>1</v>
      </c>
    </row>
    <row r="36" spans="1:17" x14ac:dyDescent="0.25">
      <c r="A36" t="s">
        <v>71</v>
      </c>
      <c r="B36" s="18" t="s">
        <v>693</v>
      </c>
      <c r="C36">
        <v>90</v>
      </c>
      <c r="D36" s="9">
        <f t="shared" si="1"/>
        <v>3.94</v>
      </c>
      <c r="G36" t="s">
        <v>8</v>
      </c>
      <c r="H36" t="s">
        <v>661</v>
      </c>
      <c r="I36">
        <v>2014</v>
      </c>
      <c r="J36" t="s">
        <v>99</v>
      </c>
      <c r="K36">
        <v>1</v>
      </c>
      <c r="M36" t="s">
        <v>8</v>
      </c>
      <c r="N36" t="s">
        <v>661</v>
      </c>
      <c r="O36">
        <v>2014</v>
      </c>
      <c r="P36" t="s">
        <v>310</v>
      </c>
      <c r="Q36">
        <v>1</v>
      </c>
    </row>
    <row r="37" spans="1:17" x14ac:dyDescent="0.25">
      <c r="A37" t="s">
        <v>71</v>
      </c>
      <c r="B37" s="18" t="s">
        <v>694</v>
      </c>
      <c r="C37">
        <v>0</v>
      </c>
      <c r="D37" s="9">
        <f t="shared" si="1"/>
        <v>0</v>
      </c>
      <c r="G37" t="s">
        <v>8</v>
      </c>
      <c r="H37" t="s">
        <v>661</v>
      </c>
      <c r="I37">
        <v>2019</v>
      </c>
      <c r="J37" t="s">
        <v>99</v>
      </c>
      <c r="K37">
        <v>1</v>
      </c>
      <c r="M37" t="s">
        <v>8</v>
      </c>
      <c r="N37" t="s">
        <v>661</v>
      </c>
      <c r="O37">
        <v>2019</v>
      </c>
      <c r="P37" t="s">
        <v>310</v>
      </c>
      <c r="Q37">
        <v>1</v>
      </c>
    </row>
    <row r="38" spans="1:17" x14ac:dyDescent="0.25">
      <c r="A38" t="s">
        <v>71</v>
      </c>
      <c r="B38" s="18" t="s">
        <v>695</v>
      </c>
      <c r="C38">
        <v>81</v>
      </c>
      <c r="D38" s="9">
        <f t="shared" si="1"/>
        <v>3.54</v>
      </c>
      <c r="G38" t="s">
        <v>8</v>
      </c>
      <c r="H38" t="s">
        <v>661</v>
      </c>
      <c r="I38">
        <v>2013</v>
      </c>
      <c r="J38" t="s">
        <v>99</v>
      </c>
      <c r="K38">
        <v>1</v>
      </c>
      <c r="M38" t="s">
        <v>8</v>
      </c>
      <c r="N38" t="s">
        <v>661</v>
      </c>
      <c r="O38">
        <v>2013</v>
      </c>
      <c r="P38" t="s">
        <v>310</v>
      </c>
      <c r="Q38">
        <v>1</v>
      </c>
    </row>
    <row r="39" spans="1:17" x14ac:dyDescent="0.25">
      <c r="A39" t="s">
        <v>71</v>
      </c>
      <c r="B39" s="18" t="s">
        <v>696</v>
      </c>
      <c r="C39">
        <v>48</v>
      </c>
      <c r="D39" s="9">
        <f t="shared" si="1"/>
        <v>2.1</v>
      </c>
      <c r="G39" t="s">
        <v>8</v>
      </c>
      <c r="H39" t="s">
        <v>661</v>
      </c>
      <c r="I39">
        <v>2018</v>
      </c>
      <c r="J39" t="s">
        <v>99</v>
      </c>
      <c r="K39">
        <v>1</v>
      </c>
      <c r="M39" t="s">
        <v>8</v>
      </c>
      <c r="N39" t="s">
        <v>661</v>
      </c>
      <c r="O39">
        <v>2018</v>
      </c>
      <c r="P39" t="s">
        <v>311</v>
      </c>
      <c r="Q39">
        <v>1</v>
      </c>
    </row>
    <row r="40" spans="1:17" x14ac:dyDescent="0.25">
      <c r="A40" t="s">
        <v>71</v>
      </c>
      <c r="B40" s="18" t="s">
        <v>697</v>
      </c>
      <c r="C40">
        <v>74</v>
      </c>
      <c r="D40" s="9">
        <f t="shared" si="1"/>
        <v>3.24</v>
      </c>
      <c r="G40" t="s">
        <v>8</v>
      </c>
      <c r="H40" t="s">
        <v>661</v>
      </c>
      <c r="I40">
        <v>2012</v>
      </c>
      <c r="J40" t="s">
        <v>99</v>
      </c>
      <c r="K40">
        <v>1</v>
      </c>
      <c r="M40" t="s">
        <v>8</v>
      </c>
      <c r="N40" t="s">
        <v>661</v>
      </c>
      <c r="O40">
        <v>2012</v>
      </c>
      <c r="P40" t="s">
        <v>310</v>
      </c>
      <c r="Q40">
        <v>1</v>
      </c>
    </row>
    <row r="41" spans="1:17" x14ac:dyDescent="0.25">
      <c r="A41" t="s">
        <v>71</v>
      </c>
      <c r="B41" s="18" t="s">
        <v>698</v>
      </c>
      <c r="C41">
        <v>4</v>
      </c>
      <c r="D41" s="9">
        <f t="shared" si="1"/>
        <v>0.18</v>
      </c>
      <c r="G41" t="s">
        <v>8</v>
      </c>
      <c r="H41" t="s">
        <v>661</v>
      </c>
      <c r="I41">
        <v>2012</v>
      </c>
      <c r="J41" t="s">
        <v>99</v>
      </c>
      <c r="K41">
        <v>1</v>
      </c>
      <c r="M41" t="s">
        <v>8</v>
      </c>
      <c r="N41" t="s">
        <v>661</v>
      </c>
      <c r="O41">
        <v>2012</v>
      </c>
      <c r="P41" t="s">
        <v>311</v>
      </c>
      <c r="Q41">
        <v>1</v>
      </c>
    </row>
    <row r="42" spans="1:17" x14ac:dyDescent="0.25">
      <c r="A42" t="s">
        <v>71</v>
      </c>
      <c r="B42" s="18" t="s">
        <v>699</v>
      </c>
      <c r="C42">
        <v>0</v>
      </c>
      <c r="D42" s="9">
        <f t="shared" si="1"/>
        <v>0</v>
      </c>
      <c r="G42" t="s">
        <v>8</v>
      </c>
      <c r="H42" t="s">
        <v>661</v>
      </c>
      <c r="I42">
        <v>2011</v>
      </c>
      <c r="J42" t="s">
        <v>99</v>
      </c>
      <c r="K42">
        <v>1</v>
      </c>
      <c r="M42" t="s">
        <v>8</v>
      </c>
      <c r="N42" t="s">
        <v>661</v>
      </c>
      <c r="O42">
        <v>2011</v>
      </c>
      <c r="P42" t="s">
        <v>310</v>
      </c>
      <c r="Q42">
        <v>1</v>
      </c>
    </row>
    <row r="43" spans="1:17" x14ac:dyDescent="0.25">
      <c r="A43" t="s">
        <v>71</v>
      </c>
      <c r="B43" s="18" t="s">
        <v>700</v>
      </c>
      <c r="C43">
        <v>0</v>
      </c>
      <c r="D43" s="9">
        <f t="shared" si="1"/>
        <v>0</v>
      </c>
      <c r="G43" t="s">
        <v>8</v>
      </c>
      <c r="H43" t="s">
        <v>661</v>
      </c>
      <c r="I43">
        <v>2011</v>
      </c>
      <c r="J43" t="s">
        <v>99</v>
      </c>
      <c r="K43">
        <v>1</v>
      </c>
      <c r="M43" t="s">
        <v>8</v>
      </c>
      <c r="N43" t="s">
        <v>661</v>
      </c>
      <c r="O43">
        <v>2011</v>
      </c>
      <c r="P43" t="s">
        <v>311</v>
      </c>
      <c r="Q43">
        <v>1</v>
      </c>
    </row>
    <row r="44" spans="1:17" x14ac:dyDescent="0.25">
      <c r="A44" t="s">
        <v>71</v>
      </c>
      <c r="B44" s="18" t="s">
        <v>701</v>
      </c>
      <c r="C44">
        <v>0</v>
      </c>
      <c r="D44" s="9">
        <f t="shared" si="1"/>
        <v>0</v>
      </c>
      <c r="G44" t="s">
        <v>8</v>
      </c>
      <c r="H44" t="s">
        <v>661</v>
      </c>
      <c r="I44">
        <v>2020</v>
      </c>
      <c r="J44" t="s">
        <v>99</v>
      </c>
      <c r="K44">
        <v>1</v>
      </c>
      <c r="M44" t="s">
        <v>8</v>
      </c>
      <c r="N44" t="s">
        <v>661</v>
      </c>
      <c r="O44">
        <v>2020</v>
      </c>
      <c r="P44" t="s">
        <v>311</v>
      </c>
      <c r="Q44">
        <v>1</v>
      </c>
    </row>
    <row r="45" spans="1:17" x14ac:dyDescent="0.25">
      <c r="A45" t="s">
        <v>71</v>
      </c>
      <c r="B45" s="18" t="s">
        <v>702</v>
      </c>
      <c r="C45">
        <v>88</v>
      </c>
      <c r="D45" s="9">
        <f t="shared" si="1"/>
        <v>3.85</v>
      </c>
      <c r="G45" t="s">
        <v>8</v>
      </c>
      <c r="H45" t="s">
        <v>661</v>
      </c>
      <c r="I45">
        <v>2019</v>
      </c>
      <c r="J45" t="s">
        <v>99</v>
      </c>
      <c r="K45">
        <v>1</v>
      </c>
      <c r="M45" t="s">
        <v>8</v>
      </c>
      <c r="N45" t="s">
        <v>661</v>
      </c>
      <c r="O45">
        <v>2019</v>
      </c>
      <c r="P45" t="s">
        <v>311</v>
      </c>
      <c r="Q45">
        <v>1</v>
      </c>
    </row>
    <row r="46" spans="1:17" x14ac:dyDescent="0.25">
      <c r="A46" t="s">
        <v>71</v>
      </c>
      <c r="B46" s="69" t="s">
        <v>703</v>
      </c>
      <c r="C46" s="70">
        <v>74</v>
      </c>
      <c r="D46" s="73">
        <f t="shared" si="1"/>
        <v>3.24</v>
      </c>
      <c r="E46" s="70" t="s">
        <v>629</v>
      </c>
      <c r="G46" t="s">
        <v>8</v>
      </c>
      <c r="H46" t="s">
        <v>661</v>
      </c>
      <c r="I46">
        <v>2006</v>
      </c>
      <c r="J46" t="s">
        <v>99</v>
      </c>
      <c r="K46">
        <v>1</v>
      </c>
      <c r="M46" t="s">
        <v>8</v>
      </c>
      <c r="N46" t="s">
        <v>661</v>
      </c>
      <c r="O46">
        <v>2006</v>
      </c>
      <c r="P46" t="s">
        <v>311</v>
      </c>
      <c r="Q46">
        <v>1</v>
      </c>
    </row>
    <row r="47" spans="1:17" x14ac:dyDescent="0.25">
      <c r="A47" t="s">
        <v>71</v>
      </c>
      <c r="B47" s="18" t="s">
        <v>704</v>
      </c>
      <c r="C47">
        <v>0</v>
      </c>
      <c r="D47" s="9">
        <f t="shared" si="1"/>
        <v>0</v>
      </c>
      <c r="G47" t="s">
        <v>8</v>
      </c>
      <c r="H47" t="s">
        <v>661</v>
      </c>
      <c r="I47">
        <v>2014</v>
      </c>
      <c r="J47" t="s">
        <v>99</v>
      </c>
      <c r="K47">
        <v>1</v>
      </c>
      <c r="M47" t="s">
        <v>8</v>
      </c>
      <c r="N47" t="s">
        <v>661</v>
      </c>
      <c r="O47">
        <v>2014</v>
      </c>
      <c r="P47" t="s">
        <v>311</v>
      </c>
      <c r="Q47">
        <v>1</v>
      </c>
    </row>
    <row r="48" spans="1:17" x14ac:dyDescent="0.25">
      <c r="A48" t="s">
        <v>71</v>
      </c>
      <c r="B48" s="18" t="s">
        <v>705</v>
      </c>
      <c r="C48">
        <v>0</v>
      </c>
      <c r="D48" s="9">
        <f t="shared" si="1"/>
        <v>0</v>
      </c>
      <c r="G48" t="s">
        <v>8</v>
      </c>
      <c r="H48" t="s">
        <v>662</v>
      </c>
      <c r="I48">
        <v>2020</v>
      </c>
      <c r="J48" t="s">
        <v>100</v>
      </c>
      <c r="K48">
        <v>1</v>
      </c>
      <c r="M48" t="s">
        <v>8</v>
      </c>
      <c r="N48" t="s">
        <v>662</v>
      </c>
      <c r="O48">
        <v>2020</v>
      </c>
      <c r="P48" t="s">
        <v>312</v>
      </c>
      <c r="Q48">
        <v>1</v>
      </c>
    </row>
    <row r="49" spans="1:17" x14ac:dyDescent="0.25">
      <c r="A49" t="s">
        <v>71</v>
      </c>
      <c r="B49" s="69" t="s">
        <v>706</v>
      </c>
      <c r="C49" s="70">
        <v>84</v>
      </c>
      <c r="D49" s="73">
        <f t="shared" si="1"/>
        <v>3.68</v>
      </c>
      <c r="E49" s="70" t="s">
        <v>629</v>
      </c>
      <c r="G49" t="s">
        <v>8</v>
      </c>
      <c r="H49" t="s">
        <v>662</v>
      </c>
      <c r="I49">
        <v>2013</v>
      </c>
      <c r="M49" t="s">
        <v>8</v>
      </c>
      <c r="N49" t="s">
        <v>662</v>
      </c>
      <c r="O49">
        <v>2013</v>
      </c>
    </row>
    <row r="50" spans="1:17" x14ac:dyDescent="0.25">
      <c r="A50" t="s">
        <v>71</v>
      </c>
      <c r="B50" s="18" t="s">
        <v>707</v>
      </c>
      <c r="C50">
        <v>0</v>
      </c>
      <c r="D50" s="9">
        <f t="shared" si="1"/>
        <v>0</v>
      </c>
      <c r="G50" t="s">
        <v>8</v>
      </c>
      <c r="H50" t="s">
        <v>662</v>
      </c>
      <c r="I50">
        <v>2018</v>
      </c>
      <c r="M50" t="s">
        <v>8</v>
      </c>
      <c r="N50" t="s">
        <v>662</v>
      </c>
      <c r="O50">
        <v>2018</v>
      </c>
    </row>
    <row r="51" spans="1:17" x14ac:dyDescent="0.25">
      <c r="A51" t="s">
        <v>71</v>
      </c>
      <c r="B51" s="18" t="s">
        <v>708</v>
      </c>
      <c r="C51">
        <v>0</v>
      </c>
      <c r="D51" s="9">
        <f t="shared" si="1"/>
        <v>0</v>
      </c>
      <c r="G51" t="s">
        <v>8</v>
      </c>
      <c r="H51" t="s">
        <v>662</v>
      </c>
      <c r="I51">
        <v>2021</v>
      </c>
      <c r="J51" t="s">
        <v>100</v>
      </c>
      <c r="K51">
        <v>1</v>
      </c>
      <c r="M51" t="s">
        <v>8</v>
      </c>
      <c r="N51" t="s">
        <v>662</v>
      </c>
      <c r="O51">
        <v>2021</v>
      </c>
      <c r="P51" t="s">
        <v>312</v>
      </c>
      <c r="Q51">
        <v>1</v>
      </c>
    </row>
    <row r="52" spans="1:17" x14ac:dyDescent="0.25">
      <c r="A52" t="s">
        <v>71</v>
      </c>
      <c r="B52" s="18" t="s">
        <v>709</v>
      </c>
      <c r="C52">
        <v>59</v>
      </c>
      <c r="D52" s="9">
        <f t="shared" si="1"/>
        <v>2.58</v>
      </c>
      <c r="G52" t="s">
        <v>8</v>
      </c>
      <c r="H52" t="s">
        <v>662</v>
      </c>
      <c r="I52">
        <v>2019</v>
      </c>
      <c r="J52" t="s">
        <v>100</v>
      </c>
      <c r="K52">
        <v>1</v>
      </c>
      <c r="M52" t="s">
        <v>8</v>
      </c>
      <c r="N52" t="s">
        <v>662</v>
      </c>
      <c r="O52">
        <v>2019</v>
      </c>
      <c r="P52" t="s">
        <v>312</v>
      </c>
      <c r="Q52">
        <v>1</v>
      </c>
    </row>
    <row r="53" spans="1:17" x14ac:dyDescent="0.25">
      <c r="A53" t="s">
        <v>71</v>
      </c>
      <c r="B53" s="18" t="s">
        <v>710</v>
      </c>
      <c r="C53">
        <v>13</v>
      </c>
      <c r="D53" s="9">
        <f t="shared" si="1"/>
        <v>0.56999999999999995</v>
      </c>
      <c r="G53" t="s">
        <v>8</v>
      </c>
      <c r="H53" t="s">
        <v>662</v>
      </c>
      <c r="I53">
        <v>2017</v>
      </c>
      <c r="M53" t="s">
        <v>8</v>
      </c>
      <c r="N53" t="s">
        <v>662</v>
      </c>
      <c r="O53">
        <v>2017</v>
      </c>
    </row>
    <row r="54" spans="1:17" x14ac:dyDescent="0.25">
      <c r="A54" t="s">
        <v>71</v>
      </c>
      <c r="B54" s="18" t="s">
        <v>711</v>
      </c>
      <c r="C54">
        <v>0</v>
      </c>
      <c r="D54" s="9">
        <f t="shared" si="1"/>
        <v>0</v>
      </c>
      <c r="G54" t="s">
        <v>8</v>
      </c>
      <c r="H54" t="s">
        <v>662</v>
      </c>
      <c r="I54">
        <v>2015</v>
      </c>
      <c r="M54" t="s">
        <v>8</v>
      </c>
      <c r="N54" t="s">
        <v>662</v>
      </c>
      <c r="O54">
        <v>2015</v>
      </c>
    </row>
    <row r="55" spans="1:17" x14ac:dyDescent="0.25">
      <c r="A55" t="s">
        <v>71</v>
      </c>
      <c r="B55" s="18" t="s">
        <v>712</v>
      </c>
      <c r="C55">
        <v>0</v>
      </c>
      <c r="D55" s="9">
        <f t="shared" si="1"/>
        <v>0</v>
      </c>
      <c r="G55" t="s">
        <v>8</v>
      </c>
      <c r="H55" t="s">
        <v>662</v>
      </c>
      <c r="I55">
        <v>2016</v>
      </c>
      <c r="M55" t="s">
        <v>8</v>
      </c>
      <c r="N55" t="s">
        <v>662</v>
      </c>
      <c r="O55">
        <v>2016</v>
      </c>
    </row>
    <row r="56" spans="1:17" x14ac:dyDescent="0.25">
      <c r="A56" t="s">
        <v>71</v>
      </c>
      <c r="B56" s="18" t="s">
        <v>713</v>
      </c>
      <c r="C56">
        <v>20</v>
      </c>
      <c r="D56" s="9">
        <f t="shared" si="1"/>
        <v>0.88</v>
      </c>
      <c r="G56" t="s">
        <v>8</v>
      </c>
      <c r="H56" t="s">
        <v>662</v>
      </c>
      <c r="I56">
        <v>2014</v>
      </c>
      <c r="M56" t="s">
        <v>8</v>
      </c>
      <c r="N56" t="s">
        <v>662</v>
      </c>
      <c r="O56">
        <v>2014</v>
      </c>
    </row>
    <row r="57" spans="1:17" x14ac:dyDescent="0.25">
      <c r="A57" t="s">
        <v>71</v>
      </c>
      <c r="B57" s="18" t="s">
        <v>714</v>
      </c>
      <c r="C57">
        <v>43</v>
      </c>
      <c r="D57" s="9">
        <f t="shared" si="1"/>
        <v>1.88</v>
      </c>
      <c r="G57" t="s">
        <v>8</v>
      </c>
      <c r="H57" t="s">
        <v>662</v>
      </c>
      <c r="I57">
        <v>2011</v>
      </c>
      <c r="M57" t="s">
        <v>8</v>
      </c>
      <c r="N57" t="s">
        <v>662</v>
      </c>
      <c r="O57">
        <v>2011</v>
      </c>
    </row>
    <row r="58" spans="1:17" x14ac:dyDescent="0.25">
      <c r="A58" t="s">
        <v>71</v>
      </c>
      <c r="B58" s="18" t="s">
        <v>715</v>
      </c>
      <c r="C58">
        <v>33</v>
      </c>
      <c r="D58" s="9">
        <f t="shared" si="1"/>
        <v>1.44</v>
      </c>
      <c r="G58" t="s">
        <v>8</v>
      </c>
      <c r="H58" t="s">
        <v>662</v>
      </c>
      <c r="I58">
        <v>2010</v>
      </c>
      <c r="M58" t="s">
        <v>8</v>
      </c>
      <c r="N58" t="s">
        <v>662</v>
      </c>
      <c r="O58">
        <v>2010</v>
      </c>
    </row>
    <row r="59" spans="1:17" x14ac:dyDescent="0.25">
      <c r="A59" t="s">
        <v>71</v>
      </c>
      <c r="B59" s="18" t="s">
        <v>716</v>
      </c>
      <c r="C59">
        <v>78</v>
      </c>
      <c r="D59" s="9">
        <f t="shared" si="1"/>
        <v>3.41</v>
      </c>
      <c r="G59" t="s">
        <v>8</v>
      </c>
      <c r="H59" t="s">
        <v>662</v>
      </c>
      <c r="I59">
        <v>2009</v>
      </c>
      <c r="M59" t="s">
        <v>8</v>
      </c>
      <c r="N59" t="s">
        <v>662</v>
      </c>
      <c r="O59">
        <v>2009</v>
      </c>
    </row>
    <row r="60" spans="1:17" x14ac:dyDescent="0.25">
      <c r="A60" t="s">
        <v>71</v>
      </c>
      <c r="B60" s="18" t="s">
        <v>717</v>
      </c>
      <c r="C60">
        <v>0</v>
      </c>
      <c r="D60" s="9">
        <f t="shared" si="1"/>
        <v>0</v>
      </c>
      <c r="G60" t="s">
        <v>8</v>
      </c>
      <c r="H60" t="s">
        <v>662</v>
      </c>
      <c r="I60">
        <v>2008</v>
      </c>
      <c r="M60" t="s">
        <v>8</v>
      </c>
      <c r="N60" t="s">
        <v>662</v>
      </c>
      <c r="O60">
        <v>2008</v>
      </c>
    </row>
    <row r="61" spans="1:17" x14ac:dyDescent="0.25">
      <c r="A61" t="s">
        <v>71</v>
      </c>
      <c r="B61" s="18" t="s">
        <v>718</v>
      </c>
      <c r="C61">
        <v>18</v>
      </c>
      <c r="D61" s="9">
        <f t="shared" si="1"/>
        <v>0.79</v>
      </c>
      <c r="G61" t="s">
        <v>8</v>
      </c>
      <c r="H61" t="s">
        <v>662</v>
      </c>
      <c r="I61">
        <v>2012</v>
      </c>
      <c r="M61" t="s">
        <v>8</v>
      </c>
      <c r="N61" t="s">
        <v>662</v>
      </c>
      <c r="O61">
        <v>2012</v>
      </c>
    </row>
    <row r="62" spans="1:17" x14ac:dyDescent="0.25">
      <c r="A62" t="s">
        <v>71</v>
      </c>
      <c r="B62" s="18" t="s">
        <v>719</v>
      </c>
      <c r="C62">
        <v>30</v>
      </c>
      <c r="D62" s="9">
        <f t="shared" si="1"/>
        <v>1.31</v>
      </c>
      <c r="G62" t="s">
        <v>8</v>
      </c>
      <c r="H62" t="s">
        <v>662</v>
      </c>
      <c r="I62">
        <v>2007</v>
      </c>
      <c r="M62" t="s">
        <v>8</v>
      </c>
      <c r="N62" t="s">
        <v>662</v>
      </c>
      <c r="O62">
        <v>2007</v>
      </c>
    </row>
    <row r="63" spans="1:17" x14ac:dyDescent="0.25">
      <c r="A63" t="s">
        <v>71</v>
      </c>
      <c r="B63" s="18" t="s">
        <v>720</v>
      </c>
      <c r="C63">
        <v>96</v>
      </c>
      <c r="D63" s="9">
        <f t="shared" si="1"/>
        <v>4.2</v>
      </c>
      <c r="G63" t="s">
        <v>8</v>
      </c>
      <c r="H63" t="s">
        <v>662</v>
      </c>
      <c r="I63">
        <v>2006</v>
      </c>
      <c r="M63" t="s">
        <v>8</v>
      </c>
      <c r="N63" t="s">
        <v>662</v>
      </c>
      <c r="O63">
        <v>2006</v>
      </c>
    </row>
    <row r="64" spans="1:17" x14ac:dyDescent="0.25">
      <c r="A64" t="s">
        <v>71</v>
      </c>
      <c r="B64" s="18" t="s">
        <v>721</v>
      </c>
      <c r="C64">
        <v>0</v>
      </c>
      <c r="D64" s="9">
        <f t="shared" si="1"/>
        <v>0</v>
      </c>
      <c r="G64" t="s">
        <v>8</v>
      </c>
      <c r="H64" t="s">
        <v>663</v>
      </c>
      <c r="I64">
        <v>2006</v>
      </c>
      <c r="J64" t="s">
        <v>350</v>
      </c>
      <c r="K64">
        <v>1</v>
      </c>
      <c r="M64" t="s">
        <v>8</v>
      </c>
      <c r="N64" t="s">
        <v>663</v>
      </c>
      <c r="O64">
        <v>2006</v>
      </c>
      <c r="P64" t="s">
        <v>844</v>
      </c>
      <c r="Q64">
        <v>0</v>
      </c>
    </row>
    <row r="65" spans="1:17" x14ac:dyDescent="0.25">
      <c r="A65" t="s">
        <v>71</v>
      </c>
      <c r="B65" s="18" t="s">
        <v>722</v>
      </c>
      <c r="C65">
        <v>30</v>
      </c>
      <c r="D65" s="9">
        <f t="shared" si="1"/>
        <v>1.31</v>
      </c>
      <c r="G65" t="s">
        <v>8</v>
      </c>
      <c r="H65" t="s">
        <v>663</v>
      </c>
      <c r="I65">
        <v>2007</v>
      </c>
      <c r="J65" t="s">
        <v>363</v>
      </c>
      <c r="K65">
        <v>1</v>
      </c>
      <c r="M65" t="s">
        <v>8</v>
      </c>
      <c r="N65" t="s">
        <v>663</v>
      </c>
      <c r="O65">
        <v>2007</v>
      </c>
      <c r="P65" t="s">
        <v>845</v>
      </c>
      <c r="Q65">
        <v>0</v>
      </c>
    </row>
    <row r="66" spans="1:17" x14ac:dyDescent="0.25">
      <c r="A66" t="s">
        <v>71</v>
      </c>
      <c r="B66" s="18" t="s">
        <v>723</v>
      </c>
      <c r="C66">
        <v>54</v>
      </c>
      <c r="D66" s="9">
        <f t="shared" si="1"/>
        <v>2.36</v>
      </c>
      <c r="G66" t="s">
        <v>8</v>
      </c>
      <c r="H66" t="s">
        <v>663</v>
      </c>
      <c r="I66">
        <v>2008</v>
      </c>
      <c r="J66" t="s">
        <v>363</v>
      </c>
      <c r="K66">
        <v>1</v>
      </c>
      <c r="M66" t="s">
        <v>8</v>
      </c>
      <c r="N66" t="s">
        <v>663</v>
      </c>
      <c r="O66">
        <v>2008</v>
      </c>
      <c r="P66" t="s">
        <v>845</v>
      </c>
      <c r="Q66">
        <v>0</v>
      </c>
    </row>
    <row r="67" spans="1:17" x14ac:dyDescent="0.25">
      <c r="A67" t="s">
        <v>71</v>
      </c>
      <c r="B67" s="18" t="s">
        <v>724</v>
      </c>
      <c r="C67">
        <v>14</v>
      </c>
      <c r="D67" s="9">
        <f t="shared" si="1"/>
        <v>0.61</v>
      </c>
      <c r="G67" t="s">
        <v>8</v>
      </c>
      <c r="H67" t="s">
        <v>663</v>
      </c>
      <c r="I67">
        <v>2009</v>
      </c>
      <c r="J67" t="s">
        <v>363</v>
      </c>
      <c r="K67">
        <v>1</v>
      </c>
      <c r="M67" t="s">
        <v>8</v>
      </c>
      <c r="N67" t="s">
        <v>663</v>
      </c>
      <c r="O67">
        <v>2009</v>
      </c>
      <c r="P67" t="s">
        <v>845</v>
      </c>
      <c r="Q67">
        <v>0</v>
      </c>
    </row>
    <row r="68" spans="1:17" x14ac:dyDescent="0.25">
      <c r="A68" t="s">
        <v>71</v>
      </c>
      <c r="B68" s="18" t="s">
        <v>725</v>
      </c>
      <c r="C68">
        <v>48</v>
      </c>
      <c r="D68" s="9">
        <f t="shared" si="1"/>
        <v>2.1</v>
      </c>
      <c r="G68" t="s">
        <v>8</v>
      </c>
      <c r="H68" t="s">
        <v>663</v>
      </c>
      <c r="I68">
        <v>2010</v>
      </c>
      <c r="J68" t="s">
        <v>350</v>
      </c>
      <c r="K68">
        <v>1</v>
      </c>
      <c r="M68" t="s">
        <v>8</v>
      </c>
      <c r="N68" t="s">
        <v>663</v>
      </c>
      <c r="O68">
        <v>2010</v>
      </c>
      <c r="P68" t="s">
        <v>846</v>
      </c>
      <c r="Q68">
        <v>1</v>
      </c>
    </row>
    <row r="69" spans="1:17" x14ac:dyDescent="0.25">
      <c r="A69" t="s">
        <v>71</v>
      </c>
      <c r="B69" s="18" t="s">
        <v>726</v>
      </c>
      <c r="C69">
        <v>0</v>
      </c>
      <c r="D69" s="9">
        <f t="shared" si="1"/>
        <v>0</v>
      </c>
      <c r="G69" t="s">
        <v>8</v>
      </c>
      <c r="H69" t="s">
        <v>663</v>
      </c>
      <c r="I69">
        <v>2017</v>
      </c>
      <c r="J69" t="s">
        <v>102</v>
      </c>
      <c r="K69">
        <v>2</v>
      </c>
      <c r="M69" t="s">
        <v>8</v>
      </c>
      <c r="N69" t="s">
        <v>663</v>
      </c>
      <c r="O69">
        <v>2017</v>
      </c>
      <c r="P69" t="s">
        <v>313</v>
      </c>
      <c r="Q69">
        <v>2</v>
      </c>
    </row>
    <row r="70" spans="1:17" x14ac:dyDescent="0.25">
      <c r="A70" t="s">
        <v>71</v>
      </c>
      <c r="B70" s="18" t="s">
        <v>727</v>
      </c>
      <c r="C70">
        <v>42</v>
      </c>
      <c r="D70" s="9">
        <f t="shared" si="1"/>
        <v>1.84</v>
      </c>
      <c r="G70" t="s">
        <v>8</v>
      </c>
      <c r="H70" t="s">
        <v>663</v>
      </c>
      <c r="I70">
        <v>2018</v>
      </c>
      <c r="J70" t="s">
        <v>102</v>
      </c>
      <c r="K70">
        <v>2</v>
      </c>
      <c r="M70" t="s">
        <v>8</v>
      </c>
      <c r="N70" t="s">
        <v>663</v>
      </c>
      <c r="O70">
        <v>2018</v>
      </c>
      <c r="P70" t="s">
        <v>313</v>
      </c>
      <c r="Q70">
        <v>2</v>
      </c>
    </row>
    <row r="71" spans="1:17" x14ac:dyDescent="0.25">
      <c r="A71" t="s">
        <v>71</v>
      </c>
      <c r="B71" s="18" t="s">
        <v>728</v>
      </c>
      <c r="C71">
        <v>0</v>
      </c>
      <c r="D71" s="9">
        <f t="shared" si="1"/>
        <v>0</v>
      </c>
      <c r="G71" t="s">
        <v>8</v>
      </c>
      <c r="H71" t="s">
        <v>663</v>
      </c>
      <c r="I71">
        <v>2011</v>
      </c>
      <c r="J71" t="s">
        <v>350</v>
      </c>
      <c r="K71">
        <v>1</v>
      </c>
      <c r="M71" t="s">
        <v>8</v>
      </c>
      <c r="N71" t="s">
        <v>663</v>
      </c>
      <c r="O71">
        <v>2011</v>
      </c>
      <c r="P71" t="s">
        <v>846</v>
      </c>
      <c r="Q71">
        <v>1</v>
      </c>
    </row>
    <row r="72" spans="1:17" x14ac:dyDescent="0.25">
      <c r="A72" t="s">
        <v>71</v>
      </c>
      <c r="B72" s="18" t="s">
        <v>729</v>
      </c>
      <c r="C72">
        <v>0</v>
      </c>
      <c r="D72" s="9">
        <f t="shared" si="1"/>
        <v>0</v>
      </c>
      <c r="G72" t="s">
        <v>8</v>
      </c>
      <c r="H72" t="s">
        <v>663</v>
      </c>
      <c r="I72">
        <v>2016</v>
      </c>
      <c r="J72" t="s">
        <v>102</v>
      </c>
      <c r="K72">
        <v>2</v>
      </c>
      <c r="M72" t="s">
        <v>8</v>
      </c>
      <c r="N72" t="s">
        <v>663</v>
      </c>
      <c r="O72">
        <v>2016</v>
      </c>
      <c r="P72" t="s">
        <v>313</v>
      </c>
      <c r="Q72">
        <v>2</v>
      </c>
    </row>
    <row r="73" spans="1:17" x14ac:dyDescent="0.25">
      <c r="A73" t="s">
        <v>71</v>
      </c>
      <c r="B73" s="18" t="s">
        <v>730</v>
      </c>
      <c r="C73">
        <v>18</v>
      </c>
      <c r="D73" s="9">
        <f t="shared" si="1"/>
        <v>0.79</v>
      </c>
      <c r="G73" t="s">
        <v>8</v>
      </c>
      <c r="H73" t="s">
        <v>663</v>
      </c>
      <c r="I73">
        <v>2019</v>
      </c>
      <c r="J73" t="s">
        <v>102</v>
      </c>
      <c r="K73">
        <v>2</v>
      </c>
      <c r="M73" t="s">
        <v>8</v>
      </c>
      <c r="N73" t="s">
        <v>663</v>
      </c>
      <c r="O73">
        <v>2019</v>
      </c>
      <c r="P73" t="s">
        <v>313</v>
      </c>
      <c r="Q73">
        <v>2</v>
      </c>
    </row>
    <row r="74" spans="1:17" x14ac:dyDescent="0.25">
      <c r="A74" t="s">
        <v>71</v>
      </c>
      <c r="B74" s="18" t="s">
        <v>731</v>
      </c>
      <c r="C74">
        <v>0</v>
      </c>
      <c r="D74" s="9">
        <f t="shared" si="1"/>
        <v>0</v>
      </c>
      <c r="G74" t="s">
        <v>8</v>
      </c>
      <c r="H74" t="s">
        <v>663</v>
      </c>
      <c r="I74">
        <v>2020</v>
      </c>
      <c r="J74" t="s">
        <v>102</v>
      </c>
      <c r="K74">
        <v>2</v>
      </c>
      <c r="M74" t="s">
        <v>8</v>
      </c>
      <c r="N74" t="s">
        <v>663</v>
      </c>
      <c r="O74">
        <v>2020</v>
      </c>
      <c r="P74" t="s">
        <v>313</v>
      </c>
      <c r="Q74">
        <v>2</v>
      </c>
    </row>
    <row r="75" spans="1:17" x14ac:dyDescent="0.25">
      <c r="A75" t="s">
        <v>71</v>
      </c>
      <c r="B75" s="18" t="s">
        <v>732</v>
      </c>
      <c r="C75">
        <v>48</v>
      </c>
      <c r="D75" s="9">
        <f t="shared" si="1"/>
        <v>2.1</v>
      </c>
      <c r="G75" t="s">
        <v>8</v>
      </c>
      <c r="H75" t="s">
        <v>663</v>
      </c>
      <c r="I75">
        <v>2012</v>
      </c>
      <c r="J75" t="s">
        <v>350</v>
      </c>
      <c r="K75">
        <v>1</v>
      </c>
      <c r="M75" t="s">
        <v>8</v>
      </c>
      <c r="N75" t="s">
        <v>663</v>
      </c>
      <c r="O75">
        <v>2012</v>
      </c>
      <c r="P75" t="s">
        <v>846</v>
      </c>
      <c r="Q75">
        <v>1</v>
      </c>
    </row>
    <row r="76" spans="1:17" x14ac:dyDescent="0.25">
      <c r="A76" t="s">
        <v>71</v>
      </c>
      <c r="B76" s="18" t="s">
        <v>733</v>
      </c>
      <c r="C76">
        <v>60</v>
      </c>
      <c r="D76" s="9">
        <f t="shared" si="1"/>
        <v>2.63</v>
      </c>
      <c r="G76" t="s">
        <v>8</v>
      </c>
      <c r="H76" t="s">
        <v>663</v>
      </c>
      <c r="I76">
        <v>2013</v>
      </c>
      <c r="J76" t="s">
        <v>350</v>
      </c>
      <c r="K76">
        <v>1</v>
      </c>
      <c r="M76" t="s">
        <v>8</v>
      </c>
      <c r="N76" t="s">
        <v>663</v>
      </c>
      <c r="O76">
        <v>2013</v>
      </c>
      <c r="P76" t="s">
        <v>846</v>
      </c>
      <c r="Q76">
        <v>1</v>
      </c>
    </row>
    <row r="77" spans="1:17" x14ac:dyDescent="0.25">
      <c r="A77" t="s">
        <v>71</v>
      </c>
      <c r="B77" s="18" t="s">
        <v>734</v>
      </c>
      <c r="C77">
        <v>0</v>
      </c>
      <c r="D77" s="9">
        <f t="shared" si="1"/>
        <v>0</v>
      </c>
      <c r="G77" t="s">
        <v>8</v>
      </c>
      <c r="H77" t="s">
        <v>663</v>
      </c>
      <c r="I77">
        <v>2015</v>
      </c>
      <c r="J77" t="s">
        <v>102</v>
      </c>
      <c r="K77">
        <v>2</v>
      </c>
      <c r="M77" t="s">
        <v>8</v>
      </c>
      <c r="N77" t="s">
        <v>663</v>
      </c>
      <c r="O77">
        <v>2015</v>
      </c>
      <c r="P77" t="s">
        <v>313</v>
      </c>
      <c r="Q77">
        <v>2</v>
      </c>
    </row>
    <row r="78" spans="1:17" x14ac:dyDescent="0.25">
      <c r="A78" t="s">
        <v>71</v>
      </c>
      <c r="B78" s="18" t="s">
        <v>735</v>
      </c>
      <c r="C78">
        <v>60</v>
      </c>
      <c r="D78" s="9">
        <f t="shared" si="1"/>
        <v>2.63</v>
      </c>
      <c r="G78" t="s">
        <v>8</v>
      </c>
      <c r="H78" t="s">
        <v>663</v>
      </c>
      <c r="I78">
        <v>2014</v>
      </c>
      <c r="J78" t="s">
        <v>101</v>
      </c>
      <c r="K78">
        <v>2</v>
      </c>
      <c r="M78" t="s">
        <v>8</v>
      </c>
      <c r="N78" t="s">
        <v>663</v>
      </c>
      <c r="O78">
        <v>2014</v>
      </c>
      <c r="P78" t="s">
        <v>847</v>
      </c>
      <c r="Q78">
        <v>2</v>
      </c>
    </row>
    <row r="79" spans="1:17" x14ac:dyDescent="0.25">
      <c r="A79" t="s">
        <v>71</v>
      </c>
      <c r="B79" s="18" t="s">
        <v>736</v>
      </c>
      <c r="C79">
        <v>54</v>
      </c>
      <c r="D79" s="9">
        <f t="shared" si="1"/>
        <v>2.36</v>
      </c>
      <c r="G79" t="s">
        <v>8</v>
      </c>
      <c r="H79" t="s">
        <v>664</v>
      </c>
      <c r="I79">
        <v>2013</v>
      </c>
      <c r="J79" t="s">
        <v>103</v>
      </c>
      <c r="K79">
        <v>1</v>
      </c>
      <c r="M79" t="s">
        <v>8</v>
      </c>
      <c r="N79" t="s">
        <v>664</v>
      </c>
      <c r="O79">
        <v>2013</v>
      </c>
      <c r="P79" t="s">
        <v>314</v>
      </c>
      <c r="Q79">
        <v>1</v>
      </c>
    </row>
    <row r="80" spans="1:17" x14ac:dyDescent="0.25">
      <c r="A80" t="s">
        <v>71</v>
      </c>
      <c r="B80" s="18" t="s">
        <v>737</v>
      </c>
      <c r="C80">
        <v>52</v>
      </c>
      <c r="D80" s="9">
        <f t="shared" si="1"/>
        <v>2.2799999999999998</v>
      </c>
      <c r="G80" t="s">
        <v>8</v>
      </c>
      <c r="H80" t="s">
        <v>664</v>
      </c>
      <c r="I80">
        <v>2009</v>
      </c>
      <c r="J80" t="s">
        <v>103</v>
      </c>
      <c r="K80">
        <v>1</v>
      </c>
      <c r="M80" t="s">
        <v>8</v>
      </c>
      <c r="N80" t="s">
        <v>664</v>
      </c>
      <c r="O80">
        <v>2009</v>
      </c>
      <c r="P80" t="s">
        <v>314</v>
      </c>
      <c r="Q80">
        <v>1</v>
      </c>
    </row>
    <row r="81" spans="1:17" x14ac:dyDescent="0.25">
      <c r="A81" t="s">
        <v>71</v>
      </c>
      <c r="B81" s="18" t="s">
        <v>738</v>
      </c>
      <c r="C81" s="70">
        <v>56</v>
      </c>
      <c r="D81" s="73">
        <f t="shared" si="1"/>
        <v>2.4500000000000002</v>
      </c>
      <c r="E81" s="70" t="s">
        <v>629</v>
      </c>
      <c r="G81" t="s">
        <v>8</v>
      </c>
      <c r="H81" t="s">
        <v>664</v>
      </c>
      <c r="I81">
        <v>2020</v>
      </c>
      <c r="J81" t="s">
        <v>103</v>
      </c>
      <c r="K81">
        <v>1</v>
      </c>
      <c r="M81" t="s">
        <v>8</v>
      </c>
      <c r="N81" t="s">
        <v>664</v>
      </c>
      <c r="O81">
        <v>2020</v>
      </c>
      <c r="P81" t="s">
        <v>314</v>
      </c>
      <c r="Q81">
        <v>1</v>
      </c>
    </row>
    <row r="82" spans="1:17" x14ac:dyDescent="0.25">
      <c r="A82" t="s">
        <v>71</v>
      </c>
      <c r="B82" s="18" t="s">
        <v>739</v>
      </c>
      <c r="C82">
        <v>0</v>
      </c>
      <c r="D82" s="9">
        <f t="shared" si="1"/>
        <v>0</v>
      </c>
      <c r="G82" t="s">
        <v>8</v>
      </c>
      <c r="H82" t="s">
        <v>664</v>
      </c>
      <c r="I82">
        <v>2019</v>
      </c>
      <c r="J82" t="s">
        <v>103</v>
      </c>
      <c r="K82">
        <v>1</v>
      </c>
      <c r="M82" t="s">
        <v>8</v>
      </c>
      <c r="N82" t="s">
        <v>664</v>
      </c>
      <c r="O82">
        <v>2019</v>
      </c>
      <c r="P82" t="s">
        <v>314</v>
      </c>
      <c r="Q82">
        <v>1</v>
      </c>
    </row>
    <row r="83" spans="1:17" x14ac:dyDescent="0.25">
      <c r="A83" t="s">
        <v>71</v>
      </c>
      <c r="B83" s="18" t="s">
        <v>740</v>
      </c>
      <c r="C83">
        <v>0</v>
      </c>
      <c r="D83" s="9">
        <f t="shared" si="1"/>
        <v>0</v>
      </c>
      <c r="G83" t="s">
        <v>8</v>
      </c>
      <c r="H83" t="s">
        <v>664</v>
      </c>
      <c r="I83">
        <v>2018</v>
      </c>
      <c r="J83" t="s">
        <v>103</v>
      </c>
      <c r="K83">
        <v>1</v>
      </c>
      <c r="M83" t="s">
        <v>8</v>
      </c>
      <c r="N83" t="s">
        <v>664</v>
      </c>
      <c r="O83">
        <v>2018</v>
      </c>
      <c r="P83" t="s">
        <v>314</v>
      </c>
      <c r="Q83">
        <v>1</v>
      </c>
    </row>
    <row r="84" spans="1:17" x14ac:dyDescent="0.25">
      <c r="A84" t="s">
        <v>71</v>
      </c>
      <c r="B84" s="18" t="s">
        <v>741</v>
      </c>
      <c r="C84">
        <v>0</v>
      </c>
      <c r="D84" s="9">
        <f t="shared" si="1"/>
        <v>0</v>
      </c>
      <c r="G84" t="s">
        <v>8</v>
      </c>
      <c r="H84" t="s">
        <v>664</v>
      </c>
      <c r="I84">
        <v>2017</v>
      </c>
      <c r="J84" t="s">
        <v>103</v>
      </c>
      <c r="K84">
        <v>1</v>
      </c>
      <c r="M84" t="s">
        <v>8</v>
      </c>
      <c r="N84" t="s">
        <v>664</v>
      </c>
      <c r="O84">
        <v>2017</v>
      </c>
      <c r="P84" t="s">
        <v>314</v>
      </c>
      <c r="Q84">
        <v>1</v>
      </c>
    </row>
    <row r="85" spans="1:17" x14ac:dyDescent="0.25">
      <c r="A85" t="s">
        <v>71</v>
      </c>
      <c r="B85" s="18" t="s">
        <v>742</v>
      </c>
      <c r="C85">
        <v>0</v>
      </c>
      <c r="D85" s="9">
        <f t="shared" si="1"/>
        <v>0</v>
      </c>
      <c r="G85" t="s">
        <v>8</v>
      </c>
      <c r="H85" t="s">
        <v>664</v>
      </c>
      <c r="I85">
        <v>2014</v>
      </c>
      <c r="J85" t="s">
        <v>103</v>
      </c>
      <c r="K85">
        <v>1</v>
      </c>
      <c r="M85" t="s">
        <v>8</v>
      </c>
      <c r="N85" t="s">
        <v>664</v>
      </c>
      <c r="O85">
        <v>2014</v>
      </c>
      <c r="P85" t="s">
        <v>314</v>
      </c>
      <c r="Q85">
        <v>1</v>
      </c>
    </row>
    <row r="86" spans="1:17" x14ac:dyDescent="0.25">
      <c r="A86" t="s">
        <v>71</v>
      </c>
      <c r="B86" s="18" t="s">
        <v>743</v>
      </c>
      <c r="C86">
        <v>0</v>
      </c>
      <c r="D86" s="9">
        <f t="shared" si="1"/>
        <v>0</v>
      </c>
      <c r="G86" t="s">
        <v>8</v>
      </c>
      <c r="H86" t="s">
        <v>664</v>
      </c>
      <c r="I86">
        <v>2015</v>
      </c>
      <c r="J86" t="s">
        <v>103</v>
      </c>
      <c r="K86">
        <v>1</v>
      </c>
      <c r="M86" t="s">
        <v>8</v>
      </c>
      <c r="N86" t="s">
        <v>664</v>
      </c>
      <c r="O86">
        <v>2015</v>
      </c>
      <c r="P86" t="s">
        <v>314</v>
      </c>
      <c r="Q86">
        <v>1</v>
      </c>
    </row>
    <row r="87" spans="1:17" x14ac:dyDescent="0.25">
      <c r="A87" t="s">
        <v>71</v>
      </c>
      <c r="B87" s="18" t="s">
        <v>744</v>
      </c>
      <c r="C87">
        <v>59</v>
      </c>
      <c r="D87" s="9">
        <f t="shared" si="1"/>
        <v>2.58</v>
      </c>
      <c r="G87" t="s">
        <v>8</v>
      </c>
      <c r="H87" t="s">
        <v>664</v>
      </c>
      <c r="I87">
        <v>2010</v>
      </c>
      <c r="J87" t="s">
        <v>103</v>
      </c>
      <c r="K87">
        <v>1</v>
      </c>
      <c r="M87" t="s">
        <v>8</v>
      </c>
      <c r="N87" t="s">
        <v>664</v>
      </c>
      <c r="O87">
        <v>2010</v>
      </c>
      <c r="P87" t="s">
        <v>314</v>
      </c>
      <c r="Q87">
        <v>1</v>
      </c>
    </row>
    <row r="88" spans="1:17" x14ac:dyDescent="0.25">
      <c r="A88" t="s">
        <v>71</v>
      </c>
      <c r="B88" s="18" t="s">
        <v>745</v>
      </c>
      <c r="C88">
        <v>4</v>
      </c>
      <c r="D88" s="9">
        <f t="shared" si="1"/>
        <v>0.18</v>
      </c>
      <c r="G88" t="s">
        <v>8</v>
      </c>
      <c r="H88" t="s">
        <v>664</v>
      </c>
      <c r="I88">
        <v>2008</v>
      </c>
      <c r="J88" t="s">
        <v>103</v>
      </c>
      <c r="K88">
        <v>1</v>
      </c>
      <c r="M88" t="s">
        <v>8</v>
      </c>
      <c r="N88" t="s">
        <v>664</v>
      </c>
      <c r="O88">
        <v>2008</v>
      </c>
      <c r="P88" t="s">
        <v>314</v>
      </c>
      <c r="Q88">
        <v>1</v>
      </c>
    </row>
    <row r="89" spans="1:17" x14ac:dyDescent="0.25">
      <c r="A89" t="s">
        <v>71</v>
      </c>
      <c r="B89" s="18" t="s">
        <v>746</v>
      </c>
      <c r="C89">
        <v>0</v>
      </c>
      <c r="D89" s="9">
        <f t="shared" si="1"/>
        <v>0</v>
      </c>
      <c r="G89" t="s">
        <v>8</v>
      </c>
      <c r="H89" t="s">
        <v>664</v>
      </c>
      <c r="I89">
        <v>2006</v>
      </c>
      <c r="J89" t="s">
        <v>103</v>
      </c>
      <c r="K89">
        <v>1</v>
      </c>
      <c r="M89" t="s">
        <v>8</v>
      </c>
      <c r="N89" t="s">
        <v>664</v>
      </c>
      <c r="O89">
        <v>2006</v>
      </c>
      <c r="P89" t="s">
        <v>314</v>
      </c>
      <c r="Q89">
        <v>1</v>
      </c>
    </row>
    <row r="90" spans="1:17" x14ac:dyDescent="0.25">
      <c r="A90" t="s">
        <v>71</v>
      </c>
      <c r="B90" s="18" t="s">
        <v>747</v>
      </c>
      <c r="C90">
        <v>0</v>
      </c>
      <c r="D90" s="9">
        <f t="shared" si="1"/>
        <v>0</v>
      </c>
      <c r="G90" t="s">
        <v>8</v>
      </c>
      <c r="H90" t="s">
        <v>664</v>
      </c>
      <c r="I90">
        <v>2007</v>
      </c>
      <c r="J90" t="s">
        <v>103</v>
      </c>
      <c r="K90">
        <v>1</v>
      </c>
      <c r="M90" t="s">
        <v>8</v>
      </c>
      <c r="N90" t="s">
        <v>664</v>
      </c>
      <c r="O90">
        <v>2007</v>
      </c>
      <c r="P90" t="s">
        <v>314</v>
      </c>
      <c r="Q90">
        <v>1</v>
      </c>
    </row>
    <row r="91" spans="1:17" x14ac:dyDescent="0.25">
      <c r="A91" t="s">
        <v>71</v>
      </c>
      <c r="B91" s="18" t="s">
        <v>748</v>
      </c>
      <c r="C91">
        <v>16</v>
      </c>
      <c r="D91" s="9">
        <f t="shared" si="1"/>
        <v>0.7</v>
      </c>
      <c r="G91" t="s">
        <v>8</v>
      </c>
      <c r="H91" t="s">
        <v>664</v>
      </c>
      <c r="I91">
        <v>2011</v>
      </c>
      <c r="J91" t="s">
        <v>103</v>
      </c>
      <c r="K91">
        <v>1</v>
      </c>
      <c r="M91" t="s">
        <v>8</v>
      </c>
      <c r="N91" t="s">
        <v>664</v>
      </c>
      <c r="O91">
        <v>2011</v>
      </c>
      <c r="P91" t="s">
        <v>314</v>
      </c>
      <c r="Q91">
        <v>1</v>
      </c>
    </row>
    <row r="92" spans="1:17" x14ac:dyDescent="0.25">
      <c r="A92" t="s">
        <v>71</v>
      </c>
      <c r="B92" s="18" t="s">
        <v>749</v>
      </c>
      <c r="C92">
        <v>62</v>
      </c>
      <c r="D92" s="9">
        <f t="shared" si="1"/>
        <v>2.71</v>
      </c>
      <c r="G92" t="s">
        <v>8</v>
      </c>
      <c r="H92" t="s">
        <v>664</v>
      </c>
      <c r="I92">
        <v>2016</v>
      </c>
      <c r="J92" t="s">
        <v>103</v>
      </c>
      <c r="K92">
        <v>1</v>
      </c>
      <c r="M92" t="s">
        <v>8</v>
      </c>
      <c r="N92" t="s">
        <v>664</v>
      </c>
      <c r="O92">
        <v>2016</v>
      </c>
      <c r="P92" t="s">
        <v>314</v>
      </c>
      <c r="Q92">
        <v>1</v>
      </c>
    </row>
    <row r="93" spans="1:17" x14ac:dyDescent="0.25">
      <c r="A93" t="s">
        <v>71</v>
      </c>
      <c r="B93" s="18" t="s">
        <v>750</v>
      </c>
      <c r="C93">
        <v>0</v>
      </c>
      <c r="D93" s="9">
        <f t="shared" si="1"/>
        <v>0</v>
      </c>
      <c r="G93" t="s">
        <v>8</v>
      </c>
      <c r="H93" t="s">
        <v>664</v>
      </c>
      <c r="I93">
        <v>2012</v>
      </c>
      <c r="J93" t="s">
        <v>103</v>
      </c>
      <c r="K93">
        <v>1</v>
      </c>
      <c r="M93" t="s">
        <v>8</v>
      </c>
      <c r="N93" t="s">
        <v>664</v>
      </c>
      <c r="O93">
        <v>2012</v>
      </c>
      <c r="P93" t="s">
        <v>314</v>
      </c>
      <c r="Q93">
        <v>1</v>
      </c>
    </row>
    <row r="94" spans="1:17" x14ac:dyDescent="0.25">
      <c r="A94" t="s">
        <v>71</v>
      </c>
      <c r="B94" s="18" t="s">
        <v>751</v>
      </c>
      <c r="C94">
        <v>0</v>
      </c>
      <c r="D94" s="9">
        <f t="shared" si="1"/>
        <v>0</v>
      </c>
      <c r="G94" t="s">
        <v>8</v>
      </c>
      <c r="H94" t="s">
        <v>665</v>
      </c>
      <c r="I94">
        <v>2012</v>
      </c>
      <c r="J94" t="s">
        <v>103</v>
      </c>
      <c r="K94">
        <v>1</v>
      </c>
      <c r="M94" t="s">
        <v>8</v>
      </c>
      <c r="N94" t="s">
        <v>665</v>
      </c>
      <c r="O94">
        <v>2012</v>
      </c>
      <c r="P94" t="s">
        <v>848</v>
      </c>
      <c r="Q94">
        <v>1</v>
      </c>
    </row>
    <row r="95" spans="1:17" x14ac:dyDescent="0.25">
      <c r="A95" t="s">
        <v>71</v>
      </c>
      <c r="B95" s="18" t="s">
        <v>752</v>
      </c>
      <c r="C95">
        <v>51</v>
      </c>
      <c r="D95" s="9">
        <f t="shared" si="1"/>
        <v>2.23</v>
      </c>
      <c r="G95" t="s">
        <v>8</v>
      </c>
      <c r="H95" t="s">
        <v>665</v>
      </c>
      <c r="I95">
        <v>2017</v>
      </c>
      <c r="J95" t="s">
        <v>103</v>
      </c>
      <c r="K95">
        <v>1</v>
      </c>
      <c r="M95" t="s">
        <v>8</v>
      </c>
      <c r="N95" t="s">
        <v>665</v>
      </c>
      <c r="O95">
        <v>2017</v>
      </c>
      <c r="P95" t="s">
        <v>849</v>
      </c>
      <c r="Q95">
        <v>1</v>
      </c>
    </row>
    <row r="96" spans="1:17" x14ac:dyDescent="0.25">
      <c r="A96" t="s">
        <v>71</v>
      </c>
      <c r="B96" s="18" t="s">
        <v>753</v>
      </c>
      <c r="C96">
        <v>30</v>
      </c>
      <c r="D96" s="9">
        <f t="shared" si="1"/>
        <v>1.31</v>
      </c>
      <c r="G96" t="s">
        <v>8</v>
      </c>
      <c r="H96" t="s">
        <v>665</v>
      </c>
      <c r="I96">
        <v>2006</v>
      </c>
      <c r="J96" t="s">
        <v>103</v>
      </c>
      <c r="K96">
        <v>1</v>
      </c>
      <c r="M96" t="s">
        <v>8</v>
      </c>
      <c r="N96" t="s">
        <v>665</v>
      </c>
      <c r="O96">
        <v>2006</v>
      </c>
      <c r="P96" t="s">
        <v>850</v>
      </c>
      <c r="Q96">
        <v>1</v>
      </c>
    </row>
    <row r="97" spans="1:17" x14ac:dyDescent="0.25">
      <c r="A97" t="s">
        <v>71</v>
      </c>
      <c r="B97" s="18" t="s">
        <v>754</v>
      </c>
      <c r="C97">
        <v>21</v>
      </c>
      <c r="D97" s="9">
        <f t="shared" si="1"/>
        <v>0.92</v>
      </c>
      <c r="G97" t="s">
        <v>8</v>
      </c>
      <c r="H97" t="s">
        <v>665</v>
      </c>
      <c r="I97">
        <v>2007</v>
      </c>
      <c r="J97" t="s">
        <v>103</v>
      </c>
      <c r="K97">
        <v>1</v>
      </c>
      <c r="M97" t="s">
        <v>8</v>
      </c>
      <c r="N97" t="s">
        <v>665</v>
      </c>
      <c r="O97">
        <v>2007</v>
      </c>
      <c r="P97" t="s">
        <v>851</v>
      </c>
      <c r="Q97">
        <v>1</v>
      </c>
    </row>
    <row r="98" spans="1:17" x14ac:dyDescent="0.25">
      <c r="A98" t="s">
        <v>71</v>
      </c>
      <c r="B98" s="18" t="s">
        <v>755</v>
      </c>
      <c r="C98">
        <v>0</v>
      </c>
      <c r="D98" s="9">
        <f t="shared" si="1"/>
        <v>0</v>
      </c>
      <c r="G98" t="s">
        <v>8</v>
      </c>
      <c r="H98" t="s">
        <v>665</v>
      </c>
      <c r="I98">
        <v>2008</v>
      </c>
      <c r="J98" t="s">
        <v>103</v>
      </c>
      <c r="K98">
        <v>1</v>
      </c>
      <c r="M98" t="s">
        <v>8</v>
      </c>
      <c r="N98" t="s">
        <v>665</v>
      </c>
      <c r="O98">
        <v>2008</v>
      </c>
      <c r="P98" t="s">
        <v>851</v>
      </c>
      <c r="Q98">
        <v>1</v>
      </c>
    </row>
    <row r="99" spans="1:17" x14ac:dyDescent="0.25">
      <c r="A99" t="s">
        <v>71</v>
      </c>
      <c r="B99" s="18" t="s">
        <v>756</v>
      </c>
      <c r="C99">
        <v>24</v>
      </c>
      <c r="D99" s="9">
        <f t="shared" ref="D99:D101" si="2">ROUND((C99/96)*(20/100)*21,2)</f>
        <v>1.05</v>
      </c>
      <c r="G99" t="s">
        <v>8</v>
      </c>
      <c r="H99" t="s">
        <v>665</v>
      </c>
      <c r="I99">
        <v>2009</v>
      </c>
      <c r="J99" t="s">
        <v>103</v>
      </c>
      <c r="K99">
        <v>1</v>
      </c>
      <c r="M99" t="s">
        <v>8</v>
      </c>
      <c r="N99" t="s">
        <v>665</v>
      </c>
      <c r="O99">
        <v>2009</v>
      </c>
      <c r="P99" t="s">
        <v>850</v>
      </c>
      <c r="Q99">
        <v>1</v>
      </c>
    </row>
    <row r="100" spans="1:17" x14ac:dyDescent="0.25">
      <c r="A100" t="s">
        <v>71</v>
      </c>
      <c r="B100" s="18" t="s">
        <v>757</v>
      </c>
      <c r="C100">
        <v>15</v>
      </c>
      <c r="D100" s="9">
        <f t="shared" si="2"/>
        <v>0.66</v>
      </c>
      <c r="G100" t="s">
        <v>8</v>
      </c>
      <c r="H100" t="s">
        <v>665</v>
      </c>
      <c r="I100">
        <v>2011</v>
      </c>
      <c r="J100" t="s">
        <v>103</v>
      </c>
      <c r="K100">
        <v>1</v>
      </c>
      <c r="M100" t="s">
        <v>8</v>
      </c>
      <c r="N100" t="s">
        <v>665</v>
      </c>
      <c r="O100">
        <v>2011</v>
      </c>
      <c r="P100" t="s">
        <v>850</v>
      </c>
      <c r="Q100">
        <v>1</v>
      </c>
    </row>
    <row r="101" spans="1:17" x14ac:dyDescent="0.25">
      <c r="A101" t="s">
        <v>71</v>
      </c>
      <c r="B101" s="18" t="s">
        <v>758</v>
      </c>
      <c r="C101">
        <v>24</v>
      </c>
      <c r="D101" s="9">
        <f t="shared" si="2"/>
        <v>1.05</v>
      </c>
      <c r="G101" t="s">
        <v>8</v>
      </c>
      <c r="H101" t="s">
        <v>665</v>
      </c>
      <c r="I101">
        <v>2014</v>
      </c>
      <c r="J101" t="s">
        <v>103</v>
      </c>
      <c r="K101">
        <v>1</v>
      </c>
      <c r="M101" t="s">
        <v>8</v>
      </c>
      <c r="N101" t="s">
        <v>665</v>
      </c>
      <c r="O101">
        <v>2014</v>
      </c>
      <c r="P101" t="s">
        <v>850</v>
      </c>
      <c r="Q101">
        <v>1</v>
      </c>
    </row>
    <row r="102" spans="1:17" x14ac:dyDescent="0.25">
      <c r="A102" s="67" t="s">
        <v>72</v>
      </c>
      <c r="B102" s="71" t="s">
        <v>759</v>
      </c>
      <c r="C102">
        <v>22</v>
      </c>
      <c r="D102" s="9">
        <f>ROUND((C102/96)*(20/100)*12.5,2)</f>
        <v>0.56999999999999995</v>
      </c>
      <c r="G102" t="s">
        <v>8</v>
      </c>
      <c r="H102" t="s">
        <v>665</v>
      </c>
      <c r="I102">
        <v>2016</v>
      </c>
      <c r="J102" t="s">
        <v>650</v>
      </c>
      <c r="K102">
        <v>1</v>
      </c>
      <c r="M102" t="s">
        <v>8</v>
      </c>
      <c r="N102" t="s">
        <v>665</v>
      </c>
      <c r="O102">
        <v>2016</v>
      </c>
      <c r="P102" t="s">
        <v>852</v>
      </c>
      <c r="Q102">
        <v>1</v>
      </c>
    </row>
    <row r="103" spans="1:17" x14ac:dyDescent="0.25">
      <c r="A103" t="s">
        <v>72</v>
      </c>
      <c r="B103" s="18" t="s">
        <v>760</v>
      </c>
      <c r="C103">
        <v>0</v>
      </c>
      <c r="D103" s="9">
        <f t="shared" ref="D103:D166" si="3">ROUND((C103/96)*(20/100)*12.5,2)</f>
        <v>0</v>
      </c>
      <c r="G103" t="s">
        <v>8</v>
      </c>
      <c r="H103" t="s">
        <v>665</v>
      </c>
      <c r="I103">
        <v>2018</v>
      </c>
      <c r="J103" t="s">
        <v>103</v>
      </c>
      <c r="K103">
        <v>1</v>
      </c>
      <c r="M103" t="s">
        <v>8</v>
      </c>
      <c r="N103" t="s">
        <v>665</v>
      </c>
      <c r="O103">
        <v>2018</v>
      </c>
      <c r="P103" t="s">
        <v>852</v>
      </c>
      <c r="Q103">
        <v>1</v>
      </c>
    </row>
    <row r="104" spans="1:17" x14ac:dyDescent="0.25">
      <c r="A104" t="s">
        <v>72</v>
      </c>
      <c r="B104" s="18" t="s">
        <v>761</v>
      </c>
      <c r="C104">
        <v>0</v>
      </c>
      <c r="D104" s="9">
        <f t="shared" si="3"/>
        <v>0</v>
      </c>
      <c r="G104" t="s">
        <v>8</v>
      </c>
      <c r="H104" t="s">
        <v>665</v>
      </c>
      <c r="I104">
        <v>2019</v>
      </c>
      <c r="J104" t="s">
        <v>103</v>
      </c>
      <c r="K104">
        <v>1</v>
      </c>
      <c r="M104" t="s">
        <v>8</v>
      </c>
      <c r="N104" t="s">
        <v>665</v>
      </c>
      <c r="O104">
        <v>2019</v>
      </c>
      <c r="P104" t="s">
        <v>852</v>
      </c>
      <c r="Q104">
        <v>1</v>
      </c>
    </row>
    <row r="105" spans="1:17" x14ac:dyDescent="0.25">
      <c r="A105" t="s">
        <v>72</v>
      </c>
      <c r="B105" s="18" t="s">
        <v>762</v>
      </c>
      <c r="C105">
        <v>0</v>
      </c>
      <c r="D105" s="9">
        <f t="shared" si="3"/>
        <v>0</v>
      </c>
      <c r="G105" t="s">
        <v>8</v>
      </c>
      <c r="H105" t="s">
        <v>665</v>
      </c>
      <c r="I105">
        <v>2020</v>
      </c>
      <c r="J105" t="s">
        <v>103</v>
      </c>
      <c r="K105">
        <v>1</v>
      </c>
      <c r="M105" t="s">
        <v>8</v>
      </c>
      <c r="N105" t="s">
        <v>665</v>
      </c>
      <c r="O105">
        <v>2020</v>
      </c>
      <c r="P105" t="s">
        <v>852</v>
      </c>
      <c r="Q105">
        <v>1</v>
      </c>
    </row>
    <row r="106" spans="1:17" x14ac:dyDescent="0.25">
      <c r="A106" t="s">
        <v>72</v>
      </c>
      <c r="B106" s="18" t="s">
        <v>763</v>
      </c>
      <c r="C106">
        <v>0</v>
      </c>
      <c r="D106" s="9">
        <f t="shared" si="3"/>
        <v>0</v>
      </c>
      <c r="G106" t="s">
        <v>8</v>
      </c>
      <c r="H106" t="s">
        <v>665</v>
      </c>
      <c r="I106">
        <v>2015</v>
      </c>
      <c r="J106" t="s">
        <v>103</v>
      </c>
      <c r="K106">
        <v>1</v>
      </c>
      <c r="M106" t="s">
        <v>8</v>
      </c>
      <c r="N106" t="s">
        <v>665</v>
      </c>
      <c r="O106">
        <v>2015</v>
      </c>
      <c r="P106" t="s">
        <v>853</v>
      </c>
      <c r="Q106">
        <v>1</v>
      </c>
    </row>
    <row r="107" spans="1:17" x14ac:dyDescent="0.25">
      <c r="A107" t="s">
        <v>72</v>
      </c>
      <c r="B107" s="18" t="s">
        <v>764</v>
      </c>
      <c r="C107">
        <v>3</v>
      </c>
      <c r="D107" s="9">
        <f t="shared" si="3"/>
        <v>0.08</v>
      </c>
      <c r="G107" t="s">
        <v>8</v>
      </c>
      <c r="H107" t="s">
        <v>665</v>
      </c>
      <c r="I107">
        <v>2013</v>
      </c>
      <c r="J107" t="s">
        <v>103</v>
      </c>
      <c r="K107">
        <v>1</v>
      </c>
      <c r="M107" t="s">
        <v>8</v>
      </c>
      <c r="N107" t="s">
        <v>665</v>
      </c>
      <c r="O107">
        <v>2013</v>
      </c>
      <c r="P107" t="s">
        <v>850</v>
      </c>
      <c r="Q107">
        <v>1</v>
      </c>
    </row>
    <row r="108" spans="1:17" x14ac:dyDescent="0.25">
      <c r="A108" t="s">
        <v>72</v>
      </c>
      <c r="B108" s="18" t="s">
        <v>765</v>
      </c>
      <c r="C108">
        <v>0</v>
      </c>
      <c r="D108" s="9">
        <f t="shared" si="3"/>
        <v>0</v>
      </c>
      <c r="G108" t="s">
        <v>8</v>
      </c>
      <c r="H108" t="s">
        <v>665</v>
      </c>
      <c r="I108">
        <v>2010</v>
      </c>
      <c r="J108" t="s">
        <v>103</v>
      </c>
      <c r="K108">
        <v>1</v>
      </c>
      <c r="M108" t="s">
        <v>8</v>
      </c>
      <c r="N108" t="s">
        <v>665</v>
      </c>
      <c r="O108">
        <v>2010</v>
      </c>
      <c r="P108" t="s">
        <v>854</v>
      </c>
      <c r="Q108">
        <v>1</v>
      </c>
    </row>
    <row r="109" spans="1:17" x14ac:dyDescent="0.25">
      <c r="A109" t="s">
        <v>72</v>
      </c>
      <c r="B109" s="18" t="s">
        <v>766</v>
      </c>
      <c r="C109">
        <v>96</v>
      </c>
      <c r="D109" s="9">
        <f t="shared" si="3"/>
        <v>2.5</v>
      </c>
      <c r="G109" t="s">
        <v>8</v>
      </c>
      <c r="H109" t="s">
        <v>666</v>
      </c>
      <c r="I109">
        <v>2014</v>
      </c>
      <c r="J109" t="s">
        <v>345</v>
      </c>
      <c r="K109">
        <v>2</v>
      </c>
      <c r="M109" t="s">
        <v>8</v>
      </c>
      <c r="N109" t="s">
        <v>666</v>
      </c>
      <c r="O109">
        <v>2014</v>
      </c>
      <c r="P109" t="s">
        <v>315</v>
      </c>
      <c r="Q109">
        <v>2</v>
      </c>
    </row>
    <row r="110" spans="1:17" x14ac:dyDescent="0.25">
      <c r="A110" t="s">
        <v>72</v>
      </c>
      <c r="B110" s="18" t="s">
        <v>767</v>
      </c>
      <c r="C110">
        <v>0</v>
      </c>
      <c r="D110" s="9">
        <f t="shared" si="3"/>
        <v>0</v>
      </c>
      <c r="G110" t="s">
        <v>8</v>
      </c>
      <c r="H110" t="s">
        <v>666</v>
      </c>
      <c r="I110">
        <v>2017</v>
      </c>
      <c r="J110" t="s">
        <v>345</v>
      </c>
      <c r="K110">
        <v>2</v>
      </c>
      <c r="M110" t="s">
        <v>8</v>
      </c>
      <c r="N110" t="s">
        <v>666</v>
      </c>
      <c r="O110">
        <v>2017</v>
      </c>
      <c r="P110" t="s">
        <v>315</v>
      </c>
      <c r="Q110">
        <v>2</v>
      </c>
    </row>
    <row r="111" spans="1:17" x14ac:dyDescent="0.25">
      <c r="A111" t="s">
        <v>72</v>
      </c>
      <c r="B111" s="18" t="s">
        <v>768</v>
      </c>
      <c r="C111">
        <v>0</v>
      </c>
      <c r="D111" s="9">
        <f t="shared" si="3"/>
        <v>0</v>
      </c>
      <c r="G111" t="s">
        <v>8</v>
      </c>
      <c r="H111" t="s">
        <v>666</v>
      </c>
      <c r="I111">
        <v>2018</v>
      </c>
      <c r="J111" t="s">
        <v>345</v>
      </c>
      <c r="K111">
        <v>2</v>
      </c>
      <c r="M111" t="s">
        <v>8</v>
      </c>
      <c r="N111" t="s">
        <v>666</v>
      </c>
      <c r="O111">
        <v>2018</v>
      </c>
      <c r="P111" t="s">
        <v>315</v>
      </c>
      <c r="Q111">
        <v>2</v>
      </c>
    </row>
    <row r="112" spans="1:17" x14ac:dyDescent="0.25">
      <c r="A112" t="s">
        <v>72</v>
      </c>
      <c r="B112" s="18" t="s">
        <v>769</v>
      </c>
      <c r="C112">
        <v>5</v>
      </c>
      <c r="D112" s="9">
        <f t="shared" si="3"/>
        <v>0.13</v>
      </c>
      <c r="G112" t="s">
        <v>8</v>
      </c>
      <c r="H112" t="s">
        <v>666</v>
      </c>
      <c r="I112">
        <v>2021</v>
      </c>
      <c r="J112" t="s">
        <v>345</v>
      </c>
      <c r="K112">
        <v>2</v>
      </c>
      <c r="M112" t="s">
        <v>8</v>
      </c>
      <c r="N112" t="s">
        <v>666</v>
      </c>
      <c r="O112">
        <v>2021</v>
      </c>
      <c r="P112" t="s">
        <v>315</v>
      </c>
      <c r="Q112">
        <v>2</v>
      </c>
    </row>
    <row r="113" spans="1:17" x14ac:dyDescent="0.25">
      <c r="A113" t="s">
        <v>72</v>
      </c>
      <c r="B113" s="69" t="s">
        <v>770</v>
      </c>
      <c r="C113" s="70">
        <v>75</v>
      </c>
      <c r="D113" s="73">
        <f t="shared" si="3"/>
        <v>1.95</v>
      </c>
      <c r="E113" s="70" t="s">
        <v>629</v>
      </c>
      <c r="G113" t="s">
        <v>8</v>
      </c>
      <c r="H113" t="s">
        <v>666</v>
      </c>
      <c r="M113" t="s">
        <v>8</v>
      </c>
      <c r="N113" t="s">
        <v>666</v>
      </c>
    </row>
    <row r="114" spans="1:17" x14ac:dyDescent="0.25">
      <c r="A114" t="s">
        <v>72</v>
      </c>
      <c r="B114" s="18" t="s">
        <v>771</v>
      </c>
      <c r="C114">
        <v>0</v>
      </c>
      <c r="D114" s="9">
        <f t="shared" si="3"/>
        <v>0</v>
      </c>
      <c r="G114" t="s">
        <v>8</v>
      </c>
      <c r="H114" t="s">
        <v>666</v>
      </c>
      <c r="M114" t="s">
        <v>8</v>
      </c>
      <c r="N114" t="s">
        <v>666</v>
      </c>
    </row>
    <row r="115" spans="1:17" x14ac:dyDescent="0.25">
      <c r="A115" t="s">
        <v>72</v>
      </c>
      <c r="B115" s="18" t="s">
        <v>772</v>
      </c>
      <c r="C115">
        <v>0</v>
      </c>
      <c r="D115" s="9">
        <f t="shared" si="3"/>
        <v>0</v>
      </c>
      <c r="G115" t="s">
        <v>8</v>
      </c>
      <c r="H115" t="s">
        <v>666</v>
      </c>
      <c r="M115" t="s">
        <v>8</v>
      </c>
      <c r="N115" t="s">
        <v>666</v>
      </c>
    </row>
    <row r="116" spans="1:17" x14ac:dyDescent="0.25">
      <c r="A116" t="s">
        <v>72</v>
      </c>
      <c r="B116" s="18" t="s">
        <v>773</v>
      </c>
      <c r="C116">
        <v>0</v>
      </c>
      <c r="D116" s="9">
        <f t="shared" si="3"/>
        <v>0</v>
      </c>
      <c r="G116" t="s">
        <v>8</v>
      </c>
      <c r="H116" t="s">
        <v>666</v>
      </c>
      <c r="M116" t="s">
        <v>8</v>
      </c>
      <c r="N116" t="s">
        <v>666</v>
      </c>
    </row>
    <row r="117" spans="1:17" x14ac:dyDescent="0.25">
      <c r="A117" t="s">
        <v>72</v>
      </c>
      <c r="B117" s="18" t="s">
        <v>774</v>
      </c>
      <c r="C117">
        <v>0</v>
      </c>
      <c r="D117" s="9">
        <f t="shared" si="3"/>
        <v>0</v>
      </c>
      <c r="G117" t="s">
        <v>8</v>
      </c>
      <c r="H117" t="s">
        <v>666</v>
      </c>
      <c r="M117" t="s">
        <v>8</v>
      </c>
      <c r="N117" t="s">
        <v>666</v>
      </c>
    </row>
    <row r="118" spans="1:17" x14ac:dyDescent="0.25">
      <c r="A118" t="s">
        <v>72</v>
      </c>
      <c r="B118" s="18" t="s">
        <v>775</v>
      </c>
      <c r="C118">
        <v>0</v>
      </c>
      <c r="D118" s="9">
        <f t="shared" si="3"/>
        <v>0</v>
      </c>
      <c r="G118" t="s">
        <v>8</v>
      </c>
      <c r="H118" t="s">
        <v>666</v>
      </c>
      <c r="I118">
        <v>2019</v>
      </c>
      <c r="J118" t="s">
        <v>345</v>
      </c>
      <c r="K118">
        <v>2</v>
      </c>
      <c r="M118" t="s">
        <v>8</v>
      </c>
      <c r="N118" t="s">
        <v>666</v>
      </c>
      <c r="O118">
        <v>2019</v>
      </c>
      <c r="P118" t="s">
        <v>315</v>
      </c>
      <c r="Q118">
        <v>2</v>
      </c>
    </row>
    <row r="119" spans="1:17" x14ac:dyDescent="0.25">
      <c r="A119" t="s">
        <v>72</v>
      </c>
      <c r="B119" s="18" t="s">
        <v>776</v>
      </c>
      <c r="C119">
        <v>0</v>
      </c>
      <c r="D119" s="9">
        <f t="shared" si="3"/>
        <v>0</v>
      </c>
      <c r="G119" t="s">
        <v>8</v>
      </c>
      <c r="H119" t="s">
        <v>666</v>
      </c>
      <c r="I119">
        <v>2010</v>
      </c>
      <c r="J119" t="s">
        <v>345</v>
      </c>
      <c r="K119">
        <v>2</v>
      </c>
      <c r="M119" t="s">
        <v>8</v>
      </c>
      <c r="N119" t="s">
        <v>666</v>
      </c>
      <c r="O119">
        <v>2010</v>
      </c>
      <c r="P119" t="s">
        <v>315</v>
      </c>
      <c r="Q119">
        <v>2</v>
      </c>
    </row>
    <row r="120" spans="1:17" x14ac:dyDescent="0.25">
      <c r="A120" t="s">
        <v>72</v>
      </c>
      <c r="B120" s="18" t="s">
        <v>777</v>
      </c>
      <c r="C120">
        <v>0</v>
      </c>
      <c r="D120" s="9">
        <f t="shared" si="3"/>
        <v>0</v>
      </c>
      <c r="G120" t="s">
        <v>8</v>
      </c>
      <c r="H120" t="s">
        <v>666</v>
      </c>
      <c r="I120">
        <v>2020</v>
      </c>
      <c r="J120" t="s">
        <v>345</v>
      </c>
      <c r="K120">
        <v>2</v>
      </c>
      <c r="M120" t="s">
        <v>8</v>
      </c>
      <c r="N120" t="s">
        <v>666</v>
      </c>
      <c r="O120">
        <v>2020</v>
      </c>
      <c r="P120" t="s">
        <v>315</v>
      </c>
      <c r="Q120">
        <v>2</v>
      </c>
    </row>
    <row r="121" spans="1:17" x14ac:dyDescent="0.25">
      <c r="A121" t="s">
        <v>72</v>
      </c>
      <c r="B121" s="18" t="s">
        <v>778</v>
      </c>
      <c r="C121">
        <v>0</v>
      </c>
      <c r="D121" s="9">
        <f t="shared" si="3"/>
        <v>0</v>
      </c>
      <c r="G121" t="s">
        <v>8</v>
      </c>
      <c r="H121" t="s">
        <v>666</v>
      </c>
      <c r="I121">
        <v>2008</v>
      </c>
      <c r="J121" t="s">
        <v>345</v>
      </c>
      <c r="K121">
        <v>2</v>
      </c>
      <c r="M121" t="s">
        <v>8</v>
      </c>
      <c r="N121" t="s">
        <v>666</v>
      </c>
      <c r="O121">
        <v>2008</v>
      </c>
      <c r="P121" t="s">
        <v>315</v>
      </c>
      <c r="Q121">
        <v>2</v>
      </c>
    </row>
    <row r="122" spans="1:17" x14ac:dyDescent="0.25">
      <c r="A122" t="s">
        <v>72</v>
      </c>
      <c r="B122" s="18" t="s">
        <v>779</v>
      </c>
      <c r="C122">
        <v>0</v>
      </c>
      <c r="D122" s="9">
        <f t="shared" si="3"/>
        <v>0</v>
      </c>
      <c r="G122" t="s">
        <v>8</v>
      </c>
      <c r="H122" t="s">
        <v>666</v>
      </c>
      <c r="I122">
        <v>2007</v>
      </c>
      <c r="J122" t="s">
        <v>345</v>
      </c>
      <c r="K122">
        <v>2</v>
      </c>
      <c r="M122" t="s">
        <v>8</v>
      </c>
      <c r="N122" t="s">
        <v>666</v>
      </c>
      <c r="O122">
        <v>2007</v>
      </c>
      <c r="P122" t="s">
        <v>315</v>
      </c>
      <c r="Q122">
        <v>2</v>
      </c>
    </row>
    <row r="123" spans="1:17" x14ac:dyDescent="0.25">
      <c r="A123" t="s">
        <v>72</v>
      </c>
      <c r="B123" s="18" t="s">
        <v>780</v>
      </c>
      <c r="C123">
        <v>0</v>
      </c>
      <c r="D123" s="9">
        <f t="shared" si="3"/>
        <v>0</v>
      </c>
      <c r="G123" t="s">
        <v>8</v>
      </c>
      <c r="H123" t="s">
        <v>666</v>
      </c>
      <c r="M123" t="s">
        <v>8</v>
      </c>
      <c r="N123" t="s">
        <v>666</v>
      </c>
    </row>
    <row r="124" spans="1:17" x14ac:dyDescent="0.25">
      <c r="A124" t="s">
        <v>72</v>
      </c>
      <c r="B124" s="18" t="s">
        <v>781</v>
      </c>
      <c r="C124">
        <v>0</v>
      </c>
      <c r="D124" s="9">
        <f t="shared" si="3"/>
        <v>0</v>
      </c>
      <c r="G124" t="s">
        <v>8</v>
      </c>
      <c r="H124" t="s">
        <v>666</v>
      </c>
      <c r="I124">
        <v>2009</v>
      </c>
      <c r="J124" t="s">
        <v>345</v>
      </c>
      <c r="K124">
        <v>2</v>
      </c>
      <c r="M124" t="s">
        <v>8</v>
      </c>
      <c r="N124" t="s">
        <v>666</v>
      </c>
      <c r="O124">
        <v>2009</v>
      </c>
      <c r="P124" t="s">
        <v>315</v>
      </c>
      <c r="Q124">
        <v>2</v>
      </c>
    </row>
    <row r="125" spans="1:17" x14ac:dyDescent="0.25">
      <c r="A125" t="s">
        <v>72</v>
      </c>
      <c r="B125" s="18" t="s">
        <v>782</v>
      </c>
      <c r="C125">
        <v>0</v>
      </c>
      <c r="D125" s="9">
        <f t="shared" si="3"/>
        <v>0</v>
      </c>
      <c r="G125" t="s">
        <v>8</v>
      </c>
      <c r="H125" t="s">
        <v>666</v>
      </c>
      <c r="I125">
        <v>2012</v>
      </c>
      <c r="J125" t="s">
        <v>345</v>
      </c>
      <c r="K125">
        <v>2</v>
      </c>
      <c r="M125" t="s">
        <v>8</v>
      </c>
      <c r="N125" t="s">
        <v>666</v>
      </c>
      <c r="O125">
        <v>2012</v>
      </c>
      <c r="P125" t="s">
        <v>315</v>
      </c>
      <c r="Q125">
        <v>2</v>
      </c>
    </row>
    <row r="126" spans="1:17" x14ac:dyDescent="0.25">
      <c r="A126" t="s">
        <v>72</v>
      </c>
      <c r="B126" s="18" t="s">
        <v>783</v>
      </c>
      <c r="C126">
        <v>0</v>
      </c>
      <c r="D126" s="9">
        <f t="shared" si="3"/>
        <v>0</v>
      </c>
      <c r="G126" t="s">
        <v>8</v>
      </c>
      <c r="H126" t="s">
        <v>666</v>
      </c>
      <c r="I126">
        <v>2011</v>
      </c>
      <c r="J126" t="s">
        <v>345</v>
      </c>
      <c r="K126">
        <v>2</v>
      </c>
      <c r="M126" t="s">
        <v>8</v>
      </c>
      <c r="N126" t="s">
        <v>666</v>
      </c>
      <c r="O126">
        <v>2011</v>
      </c>
      <c r="P126" t="s">
        <v>315</v>
      </c>
      <c r="Q126">
        <v>2</v>
      </c>
    </row>
    <row r="127" spans="1:17" x14ac:dyDescent="0.25">
      <c r="A127" t="s">
        <v>72</v>
      </c>
      <c r="B127" s="18" t="s">
        <v>784</v>
      </c>
      <c r="C127">
        <v>0</v>
      </c>
      <c r="D127" s="9">
        <f t="shared" si="3"/>
        <v>0</v>
      </c>
      <c r="G127" t="s">
        <v>8</v>
      </c>
      <c r="H127" t="s">
        <v>666</v>
      </c>
      <c r="I127">
        <v>2015</v>
      </c>
      <c r="J127" t="s">
        <v>345</v>
      </c>
      <c r="K127">
        <v>2</v>
      </c>
      <c r="M127" t="s">
        <v>8</v>
      </c>
      <c r="N127" t="s">
        <v>666</v>
      </c>
      <c r="O127">
        <v>2015</v>
      </c>
      <c r="P127" t="s">
        <v>315</v>
      </c>
      <c r="Q127">
        <v>2</v>
      </c>
    </row>
    <row r="128" spans="1:17" x14ac:dyDescent="0.25">
      <c r="A128" t="s">
        <v>72</v>
      </c>
      <c r="B128" s="18" t="s">
        <v>785</v>
      </c>
      <c r="C128">
        <v>12</v>
      </c>
      <c r="D128" s="9">
        <f t="shared" si="3"/>
        <v>0.31</v>
      </c>
      <c r="G128" t="s">
        <v>8</v>
      </c>
      <c r="H128" t="s">
        <v>666</v>
      </c>
      <c r="I128">
        <v>2013</v>
      </c>
      <c r="J128" t="s">
        <v>345</v>
      </c>
      <c r="K128">
        <v>2</v>
      </c>
      <c r="M128" t="s">
        <v>8</v>
      </c>
      <c r="N128" t="s">
        <v>666</v>
      </c>
      <c r="O128">
        <v>2013</v>
      </c>
      <c r="P128" t="s">
        <v>315</v>
      </c>
      <c r="Q128">
        <v>2</v>
      </c>
    </row>
    <row r="129" spans="1:17" x14ac:dyDescent="0.25">
      <c r="A129" t="s">
        <v>72</v>
      </c>
      <c r="B129" s="18" t="s">
        <v>786</v>
      </c>
      <c r="C129">
        <v>72</v>
      </c>
      <c r="D129" s="9">
        <f t="shared" si="3"/>
        <v>1.88</v>
      </c>
      <c r="G129" t="s">
        <v>8</v>
      </c>
      <c r="H129" t="s">
        <v>666</v>
      </c>
      <c r="I129">
        <v>2006</v>
      </c>
      <c r="J129" t="s">
        <v>345</v>
      </c>
      <c r="K129">
        <v>2</v>
      </c>
      <c r="M129" t="s">
        <v>8</v>
      </c>
      <c r="N129" t="s">
        <v>666</v>
      </c>
      <c r="O129">
        <v>2006</v>
      </c>
      <c r="P129" t="s">
        <v>315</v>
      </c>
      <c r="Q129">
        <v>2</v>
      </c>
    </row>
    <row r="130" spans="1:17" x14ac:dyDescent="0.25">
      <c r="A130" t="s">
        <v>72</v>
      </c>
      <c r="B130" s="18" t="s">
        <v>787</v>
      </c>
      <c r="C130">
        <v>0</v>
      </c>
      <c r="D130" s="9">
        <f t="shared" si="3"/>
        <v>0</v>
      </c>
      <c r="G130" t="s">
        <v>8</v>
      </c>
      <c r="H130" t="s">
        <v>666</v>
      </c>
      <c r="I130">
        <v>2016</v>
      </c>
      <c r="J130" t="s">
        <v>345</v>
      </c>
      <c r="K130">
        <v>2</v>
      </c>
      <c r="M130" t="s">
        <v>8</v>
      </c>
      <c r="N130" t="s">
        <v>666</v>
      </c>
      <c r="O130">
        <v>2016</v>
      </c>
      <c r="P130" t="s">
        <v>315</v>
      </c>
      <c r="Q130">
        <v>2</v>
      </c>
    </row>
    <row r="131" spans="1:17" x14ac:dyDescent="0.25">
      <c r="A131" t="s">
        <v>72</v>
      </c>
      <c r="B131" s="18" t="s">
        <v>788</v>
      </c>
      <c r="C131">
        <v>0</v>
      </c>
      <c r="D131" s="9">
        <f t="shared" si="3"/>
        <v>0</v>
      </c>
      <c r="G131" t="s">
        <v>8</v>
      </c>
      <c r="H131" t="s">
        <v>667</v>
      </c>
      <c r="I131">
        <v>2006</v>
      </c>
      <c r="J131" t="s">
        <v>103</v>
      </c>
      <c r="K131">
        <v>1</v>
      </c>
      <c r="M131" t="s">
        <v>8</v>
      </c>
      <c r="N131" t="s">
        <v>667</v>
      </c>
      <c r="O131">
        <v>2006</v>
      </c>
      <c r="P131" t="s">
        <v>855</v>
      </c>
      <c r="Q131">
        <v>1</v>
      </c>
    </row>
    <row r="132" spans="1:17" x14ac:dyDescent="0.25">
      <c r="A132" t="s">
        <v>72</v>
      </c>
      <c r="B132" s="69" t="s">
        <v>789</v>
      </c>
      <c r="C132" s="70">
        <v>24</v>
      </c>
      <c r="D132" s="73">
        <f t="shared" si="3"/>
        <v>0.63</v>
      </c>
      <c r="E132" s="70" t="s">
        <v>629</v>
      </c>
      <c r="G132" t="s">
        <v>8</v>
      </c>
      <c r="H132" t="s">
        <v>667</v>
      </c>
      <c r="I132">
        <v>2020</v>
      </c>
      <c r="J132" t="s">
        <v>103</v>
      </c>
      <c r="K132">
        <v>1</v>
      </c>
      <c r="M132" t="s">
        <v>8</v>
      </c>
      <c r="N132" t="s">
        <v>667</v>
      </c>
      <c r="O132">
        <v>2020</v>
      </c>
      <c r="P132" t="s">
        <v>852</v>
      </c>
      <c r="Q132">
        <v>1</v>
      </c>
    </row>
    <row r="133" spans="1:17" x14ac:dyDescent="0.25">
      <c r="A133" t="s">
        <v>72</v>
      </c>
      <c r="B133" s="18" t="s">
        <v>790</v>
      </c>
      <c r="C133">
        <v>0</v>
      </c>
      <c r="D133" s="9">
        <f t="shared" si="3"/>
        <v>0</v>
      </c>
      <c r="G133" t="s">
        <v>8</v>
      </c>
      <c r="H133" t="s">
        <v>667</v>
      </c>
      <c r="I133">
        <v>2015</v>
      </c>
      <c r="J133" t="s">
        <v>103</v>
      </c>
      <c r="K133">
        <v>1</v>
      </c>
      <c r="M133" t="s">
        <v>8</v>
      </c>
      <c r="N133" t="s">
        <v>667</v>
      </c>
      <c r="O133">
        <v>2015</v>
      </c>
      <c r="P133" t="s">
        <v>852</v>
      </c>
      <c r="Q133">
        <v>1</v>
      </c>
    </row>
    <row r="134" spans="1:17" x14ac:dyDescent="0.25">
      <c r="A134" t="s">
        <v>72</v>
      </c>
      <c r="B134" s="18" t="s">
        <v>791</v>
      </c>
      <c r="C134">
        <v>0</v>
      </c>
      <c r="D134" s="9">
        <f t="shared" si="3"/>
        <v>0</v>
      </c>
      <c r="G134" t="s">
        <v>8</v>
      </c>
      <c r="H134" t="s">
        <v>667</v>
      </c>
      <c r="I134">
        <v>2008</v>
      </c>
      <c r="J134" t="s">
        <v>103</v>
      </c>
      <c r="K134">
        <v>1</v>
      </c>
      <c r="M134" t="s">
        <v>8</v>
      </c>
      <c r="N134" t="s">
        <v>667</v>
      </c>
      <c r="O134">
        <v>2008</v>
      </c>
      <c r="P134" t="s">
        <v>856</v>
      </c>
      <c r="Q134">
        <v>1</v>
      </c>
    </row>
    <row r="135" spans="1:17" x14ac:dyDescent="0.25">
      <c r="A135" t="s">
        <v>72</v>
      </c>
      <c r="B135" s="18" t="s">
        <v>792</v>
      </c>
      <c r="C135">
        <v>0</v>
      </c>
      <c r="D135" s="9">
        <f t="shared" si="3"/>
        <v>0</v>
      </c>
      <c r="G135" t="s">
        <v>8</v>
      </c>
      <c r="H135" t="s">
        <v>667</v>
      </c>
      <c r="I135">
        <v>2018</v>
      </c>
      <c r="J135" t="s">
        <v>103</v>
      </c>
      <c r="K135">
        <v>1</v>
      </c>
      <c r="M135" t="s">
        <v>8</v>
      </c>
      <c r="N135" t="s">
        <v>667</v>
      </c>
      <c r="O135">
        <v>2018</v>
      </c>
      <c r="P135" t="s">
        <v>852</v>
      </c>
      <c r="Q135">
        <v>1</v>
      </c>
    </row>
    <row r="136" spans="1:17" x14ac:dyDescent="0.25">
      <c r="A136" s="67" t="s">
        <v>72</v>
      </c>
      <c r="B136" s="71" t="s">
        <v>793</v>
      </c>
      <c r="C136">
        <v>9</v>
      </c>
      <c r="D136" s="9">
        <f t="shared" si="3"/>
        <v>0.23</v>
      </c>
      <c r="G136" t="s">
        <v>8</v>
      </c>
      <c r="H136" t="s">
        <v>667</v>
      </c>
      <c r="I136">
        <v>2010</v>
      </c>
      <c r="J136" t="s">
        <v>103</v>
      </c>
      <c r="K136">
        <v>1</v>
      </c>
      <c r="M136" t="s">
        <v>8</v>
      </c>
      <c r="N136" t="s">
        <v>667</v>
      </c>
      <c r="O136">
        <v>2010</v>
      </c>
      <c r="P136" t="s">
        <v>856</v>
      </c>
      <c r="Q136">
        <v>1</v>
      </c>
    </row>
    <row r="137" spans="1:17" x14ac:dyDescent="0.25">
      <c r="A137" t="s">
        <v>72</v>
      </c>
      <c r="B137" s="18" t="s">
        <v>794</v>
      </c>
      <c r="C137">
        <v>0</v>
      </c>
      <c r="D137" s="9">
        <f t="shared" si="3"/>
        <v>0</v>
      </c>
      <c r="G137" t="s">
        <v>8</v>
      </c>
      <c r="H137" t="s">
        <v>667</v>
      </c>
      <c r="I137">
        <v>2011</v>
      </c>
      <c r="J137" t="s">
        <v>103</v>
      </c>
      <c r="K137">
        <v>1</v>
      </c>
      <c r="M137" t="s">
        <v>8</v>
      </c>
      <c r="N137" t="s">
        <v>667</v>
      </c>
      <c r="O137">
        <v>2011</v>
      </c>
      <c r="P137" t="s">
        <v>856</v>
      </c>
      <c r="Q137">
        <v>1</v>
      </c>
    </row>
    <row r="138" spans="1:17" x14ac:dyDescent="0.25">
      <c r="A138" t="s">
        <v>72</v>
      </c>
      <c r="B138" s="18" t="s">
        <v>795</v>
      </c>
      <c r="C138">
        <v>0</v>
      </c>
      <c r="D138" s="9">
        <f t="shared" si="3"/>
        <v>0</v>
      </c>
      <c r="G138" t="s">
        <v>8</v>
      </c>
      <c r="H138" t="s">
        <v>667</v>
      </c>
      <c r="I138">
        <v>2021</v>
      </c>
      <c r="J138" t="s">
        <v>103</v>
      </c>
      <c r="K138">
        <v>1</v>
      </c>
      <c r="M138" t="s">
        <v>8</v>
      </c>
      <c r="N138" t="s">
        <v>667</v>
      </c>
      <c r="O138">
        <v>2021</v>
      </c>
      <c r="P138" t="s">
        <v>852</v>
      </c>
      <c r="Q138">
        <v>1</v>
      </c>
    </row>
    <row r="139" spans="1:17" x14ac:dyDescent="0.25">
      <c r="A139" t="s">
        <v>72</v>
      </c>
      <c r="B139" s="18" t="s">
        <v>796</v>
      </c>
      <c r="C139">
        <v>30</v>
      </c>
      <c r="D139" s="9">
        <f t="shared" si="3"/>
        <v>0.78</v>
      </c>
      <c r="G139" t="s">
        <v>8</v>
      </c>
      <c r="H139" t="s">
        <v>667</v>
      </c>
      <c r="I139">
        <v>2012</v>
      </c>
      <c r="J139" t="s">
        <v>103</v>
      </c>
      <c r="K139">
        <v>1</v>
      </c>
      <c r="M139" t="s">
        <v>8</v>
      </c>
      <c r="N139" t="s">
        <v>667</v>
      </c>
      <c r="O139">
        <v>2012</v>
      </c>
      <c r="P139" t="s">
        <v>856</v>
      </c>
      <c r="Q139">
        <v>1</v>
      </c>
    </row>
    <row r="140" spans="1:17" x14ac:dyDescent="0.25">
      <c r="A140" t="s">
        <v>72</v>
      </c>
      <c r="B140" s="18" t="s">
        <v>797</v>
      </c>
      <c r="C140">
        <v>0</v>
      </c>
      <c r="D140" s="9">
        <f t="shared" si="3"/>
        <v>0</v>
      </c>
      <c r="G140" t="s">
        <v>8</v>
      </c>
      <c r="H140" t="s">
        <v>667</v>
      </c>
      <c r="I140">
        <v>2013</v>
      </c>
      <c r="J140" t="s">
        <v>103</v>
      </c>
      <c r="K140">
        <v>1</v>
      </c>
      <c r="M140" t="s">
        <v>8</v>
      </c>
      <c r="N140" t="s">
        <v>667</v>
      </c>
      <c r="O140">
        <v>2013</v>
      </c>
      <c r="P140" t="s">
        <v>856</v>
      </c>
      <c r="Q140">
        <v>1</v>
      </c>
    </row>
    <row r="141" spans="1:17" x14ac:dyDescent="0.25">
      <c r="A141" t="s">
        <v>72</v>
      </c>
      <c r="B141" s="18" t="s">
        <v>798</v>
      </c>
      <c r="C141">
        <v>0</v>
      </c>
      <c r="D141" s="9">
        <f t="shared" si="3"/>
        <v>0</v>
      </c>
      <c r="G141" t="s">
        <v>8</v>
      </c>
      <c r="H141" t="s">
        <v>667</v>
      </c>
      <c r="I141">
        <v>2014</v>
      </c>
      <c r="J141" t="s">
        <v>103</v>
      </c>
      <c r="K141">
        <v>1</v>
      </c>
      <c r="M141" t="s">
        <v>8</v>
      </c>
      <c r="N141" t="s">
        <v>667</v>
      </c>
      <c r="O141">
        <v>2014</v>
      </c>
      <c r="P141" t="s">
        <v>856</v>
      </c>
      <c r="Q141">
        <v>1</v>
      </c>
    </row>
    <row r="142" spans="1:17" x14ac:dyDescent="0.25">
      <c r="A142" t="s">
        <v>72</v>
      </c>
      <c r="B142" s="18" t="s">
        <v>799</v>
      </c>
      <c r="C142">
        <v>50</v>
      </c>
      <c r="D142" s="9">
        <f t="shared" si="3"/>
        <v>1.3</v>
      </c>
      <c r="G142" t="s">
        <v>8</v>
      </c>
      <c r="H142" t="s">
        <v>667</v>
      </c>
      <c r="I142">
        <v>2007</v>
      </c>
      <c r="J142" t="s">
        <v>103</v>
      </c>
      <c r="K142">
        <v>1</v>
      </c>
      <c r="M142" t="s">
        <v>8</v>
      </c>
      <c r="N142" t="s">
        <v>667</v>
      </c>
      <c r="O142">
        <v>2007</v>
      </c>
      <c r="P142" t="s">
        <v>856</v>
      </c>
      <c r="Q142">
        <v>1</v>
      </c>
    </row>
    <row r="143" spans="1:17" x14ac:dyDescent="0.25">
      <c r="A143" t="s">
        <v>72</v>
      </c>
      <c r="B143" s="18" t="s">
        <v>800</v>
      </c>
      <c r="C143">
        <v>0</v>
      </c>
      <c r="D143" s="9">
        <f t="shared" si="3"/>
        <v>0</v>
      </c>
      <c r="G143" t="s">
        <v>8</v>
      </c>
      <c r="H143" t="s">
        <v>667</v>
      </c>
      <c r="I143">
        <v>2016</v>
      </c>
      <c r="J143" t="s">
        <v>103</v>
      </c>
      <c r="K143">
        <v>1</v>
      </c>
      <c r="M143" t="s">
        <v>8</v>
      </c>
      <c r="N143" t="s">
        <v>667</v>
      </c>
      <c r="O143">
        <v>2016</v>
      </c>
      <c r="P143" t="s">
        <v>852</v>
      </c>
      <c r="Q143">
        <v>1</v>
      </c>
    </row>
    <row r="144" spans="1:17" x14ac:dyDescent="0.25">
      <c r="A144" t="s">
        <v>72</v>
      </c>
      <c r="B144" s="18" t="s">
        <v>801</v>
      </c>
      <c r="C144">
        <v>23</v>
      </c>
      <c r="D144" s="9">
        <f t="shared" si="3"/>
        <v>0.6</v>
      </c>
      <c r="G144" t="s">
        <v>8</v>
      </c>
      <c r="H144" t="s">
        <v>667</v>
      </c>
      <c r="I144">
        <v>2017</v>
      </c>
      <c r="J144" t="s">
        <v>103</v>
      </c>
      <c r="K144">
        <v>1</v>
      </c>
      <c r="M144" t="s">
        <v>8</v>
      </c>
      <c r="N144" t="s">
        <v>667</v>
      </c>
      <c r="O144">
        <v>2017</v>
      </c>
      <c r="P144" t="s">
        <v>852</v>
      </c>
      <c r="Q144">
        <v>1</v>
      </c>
    </row>
    <row r="145" spans="1:17" x14ac:dyDescent="0.25">
      <c r="A145" t="s">
        <v>72</v>
      </c>
      <c r="B145" s="18" t="s">
        <v>802</v>
      </c>
      <c r="C145">
        <v>0</v>
      </c>
      <c r="D145" s="9">
        <f t="shared" si="3"/>
        <v>0</v>
      </c>
      <c r="G145" t="s">
        <v>8</v>
      </c>
      <c r="H145" t="s">
        <v>667</v>
      </c>
      <c r="I145">
        <v>2009</v>
      </c>
      <c r="J145" t="s">
        <v>103</v>
      </c>
      <c r="K145">
        <v>1</v>
      </c>
      <c r="M145" t="s">
        <v>8</v>
      </c>
      <c r="N145" t="s">
        <v>667</v>
      </c>
      <c r="O145">
        <v>2009</v>
      </c>
      <c r="P145" t="s">
        <v>856</v>
      </c>
      <c r="Q145">
        <v>1</v>
      </c>
    </row>
    <row r="146" spans="1:17" x14ac:dyDescent="0.25">
      <c r="A146" t="s">
        <v>72</v>
      </c>
      <c r="B146" s="18" t="s">
        <v>803</v>
      </c>
      <c r="C146">
        <v>0</v>
      </c>
      <c r="D146" s="9">
        <f t="shared" si="3"/>
        <v>0</v>
      </c>
      <c r="G146" t="s">
        <v>8</v>
      </c>
      <c r="H146" t="s">
        <v>667</v>
      </c>
      <c r="I146">
        <v>2019</v>
      </c>
      <c r="J146" t="s">
        <v>103</v>
      </c>
      <c r="K146">
        <v>1</v>
      </c>
      <c r="M146" t="s">
        <v>8</v>
      </c>
      <c r="N146" t="s">
        <v>667</v>
      </c>
      <c r="O146">
        <v>2019</v>
      </c>
      <c r="P146" t="s">
        <v>852</v>
      </c>
      <c r="Q146">
        <v>1</v>
      </c>
    </row>
    <row r="147" spans="1:17" x14ac:dyDescent="0.25">
      <c r="A147" t="s">
        <v>72</v>
      </c>
      <c r="B147" s="18" t="s">
        <v>804</v>
      </c>
      <c r="C147">
        <v>0</v>
      </c>
      <c r="D147" s="9">
        <f t="shared" si="3"/>
        <v>0</v>
      </c>
      <c r="G147" t="s">
        <v>8</v>
      </c>
      <c r="H147" t="s">
        <v>668</v>
      </c>
      <c r="M147" t="s">
        <v>8</v>
      </c>
      <c r="N147" t="s">
        <v>668</v>
      </c>
    </row>
    <row r="148" spans="1:17" x14ac:dyDescent="0.25">
      <c r="A148" t="s">
        <v>72</v>
      </c>
      <c r="B148" s="18" t="s">
        <v>805</v>
      </c>
      <c r="C148">
        <v>0</v>
      </c>
      <c r="D148" s="9">
        <f t="shared" si="3"/>
        <v>0</v>
      </c>
      <c r="G148" t="s">
        <v>8</v>
      </c>
      <c r="H148" t="s">
        <v>668</v>
      </c>
      <c r="I148">
        <v>2016</v>
      </c>
      <c r="J148" t="s">
        <v>103</v>
      </c>
      <c r="K148">
        <v>1</v>
      </c>
      <c r="M148" t="s">
        <v>8</v>
      </c>
      <c r="N148" t="s">
        <v>668</v>
      </c>
      <c r="O148">
        <v>2016</v>
      </c>
      <c r="P148" t="s">
        <v>852</v>
      </c>
      <c r="Q148">
        <v>1</v>
      </c>
    </row>
    <row r="149" spans="1:17" x14ac:dyDescent="0.25">
      <c r="A149" t="s">
        <v>72</v>
      </c>
      <c r="B149" s="18" t="s">
        <v>806</v>
      </c>
      <c r="C149">
        <v>0</v>
      </c>
      <c r="D149" s="9">
        <f t="shared" si="3"/>
        <v>0</v>
      </c>
      <c r="G149" t="s">
        <v>8</v>
      </c>
      <c r="H149" t="s">
        <v>668</v>
      </c>
      <c r="I149">
        <v>2015</v>
      </c>
      <c r="J149" t="s">
        <v>103</v>
      </c>
      <c r="K149">
        <v>1</v>
      </c>
      <c r="M149" t="s">
        <v>8</v>
      </c>
      <c r="N149" t="s">
        <v>668</v>
      </c>
      <c r="O149">
        <v>2015</v>
      </c>
      <c r="P149" t="s">
        <v>857</v>
      </c>
      <c r="Q149">
        <v>2</v>
      </c>
    </row>
    <row r="150" spans="1:17" x14ac:dyDescent="0.25">
      <c r="A150" t="s">
        <v>72</v>
      </c>
      <c r="B150" s="18" t="s">
        <v>807</v>
      </c>
      <c r="C150">
        <v>0</v>
      </c>
      <c r="D150" s="9">
        <f t="shared" si="3"/>
        <v>0</v>
      </c>
      <c r="G150" t="s">
        <v>8</v>
      </c>
      <c r="H150" t="s">
        <v>668</v>
      </c>
      <c r="I150">
        <v>2015</v>
      </c>
      <c r="J150" t="s">
        <v>103</v>
      </c>
      <c r="K150">
        <v>1</v>
      </c>
      <c r="M150" t="s">
        <v>8</v>
      </c>
      <c r="N150" t="s">
        <v>668</v>
      </c>
      <c r="O150">
        <v>2015</v>
      </c>
      <c r="P150" t="s">
        <v>858</v>
      </c>
      <c r="Q150">
        <v>1</v>
      </c>
    </row>
    <row r="151" spans="1:17" x14ac:dyDescent="0.25">
      <c r="A151" t="s">
        <v>72</v>
      </c>
      <c r="B151" s="18" t="s">
        <v>808</v>
      </c>
      <c r="C151">
        <v>32</v>
      </c>
      <c r="D151" s="9">
        <f t="shared" si="3"/>
        <v>0.83</v>
      </c>
      <c r="G151" t="s">
        <v>8</v>
      </c>
      <c r="H151" t="s">
        <v>668</v>
      </c>
      <c r="I151">
        <v>2015</v>
      </c>
      <c r="J151" t="s">
        <v>103</v>
      </c>
      <c r="K151">
        <v>1</v>
      </c>
      <c r="M151" t="s">
        <v>8</v>
      </c>
      <c r="N151" t="s">
        <v>668</v>
      </c>
      <c r="O151">
        <v>2015</v>
      </c>
      <c r="P151" t="s">
        <v>316</v>
      </c>
      <c r="Q151">
        <v>2</v>
      </c>
    </row>
    <row r="152" spans="1:17" x14ac:dyDescent="0.25">
      <c r="A152" t="s">
        <v>72</v>
      </c>
      <c r="B152" s="18" t="s">
        <v>809</v>
      </c>
      <c r="C152">
        <v>0</v>
      </c>
      <c r="D152" s="9">
        <f t="shared" si="3"/>
        <v>0</v>
      </c>
      <c r="G152" t="s">
        <v>8</v>
      </c>
      <c r="H152" t="s">
        <v>668</v>
      </c>
      <c r="I152">
        <v>2018</v>
      </c>
      <c r="J152" t="s">
        <v>103</v>
      </c>
      <c r="K152">
        <v>1</v>
      </c>
      <c r="M152" t="s">
        <v>8</v>
      </c>
      <c r="N152" t="s">
        <v>668</v>
      </c>
      <c r="O152">
        <v>2018</v>
      </c>
      <c r="P152" t="s">
        <v>859</v>
      </c>
      <c r="Q152">
        <v>2</v>
      </c>
    </row>
    <row r="153" spans="1:17" x14ac:dyDescent="0.25">
      <c r="A153" t="s">
        <v>72</v>
      </c>
      <c r="B153" s="18" t="s">
        <v>810</v>
      </c>
      <c r="C153">
        <v>0</v>
      </c>
      <c r="D153" s="9">
        <f t="shared" si="3"/>
        <v>0</v>
      </c>
      <c r="G153" t="s">
        <v>8</v>
      </c>
      <c r="H153" t="s">
        <v>668</v>
      </c>
      <c r="I153">
        <v>2016</v>
      </c>
      <c r="J153" t="s">
        <v>103</v>
      </c>
      <c r="K153">
        <v>1</v>
      </c>
      <c r="M153" t="s">
        <v>8</v>
      </c>
      <c r="N153" t="s">
        <v>668</v>
      </c>
      <c r="O153">
        <v>2016</v>
      </c>
      <c r="P153" t="s">
        <v>316</v>
      </c>
      <c r="Q153">
        <v>2</v>
      </c>
    </row>
    <row r="154" spans="1:17" x14ac:dyDescent="0.25">
      <c r="A154" t="s">
        <v>72</v>
      </c>
      <c r="B154" s="18" t="s">
        <v>811</v>
      </c>
      <c r="C154">
        <v>0</v>
      </c>
      <c r="D154" s="9">
        <f t="shared" si="3"/>
        <v>0</v>
      </c>
      <c r="G154" t="s">
        <v>8</v>
      </c>
      <c r="H154" t="s">
        <v>668</v>
      </c>
      <c r="I154">
        <v>2017</v>
      </c>
      <c r="J154" t="s">
        <v>103</v>
      </c>
      <c r="K154">
        <v>1</v>
      </c>
      <c r="M154" t="s">
        <v>8</v>
      </c>
      <c r="N154" t="s">
        <v>668</v>
      </c>
      <c r="O154">
        <v>2017</v>
      </c>
      <c r="P154" t="s">
        <v>860</v>
      </c>
      <c r="Q154">
        <v>1</v>
      </c>
    </row>
    <row r="155" spans="1:17" x14ac:dyDescent="0.25">
      <c r="A155" t="s">
        <v>72</v>
      </c>
      <c r="B155" s="18" t="s">
        <v>812</v>
      </c>
      <c r="C155">
        <v>0</v>
      </c>
      <c r="D155" s="9">
        <f t="shared" si="3"/>
        <v>0</v>
      </c>
      <c r="G155" t="s">
        <v>8</v>
      </c>
      <c r="H155" t="s">
        <v>668</v>
      </c>
      <c r="I155">
        <v>2018</v>
      </c>
      <c r="J155" t="s">
        <v>103</v>
      </c>
      <c r="K155">
        <v>1</v>
      </c>
      <c r="M155" t="s">
        <v>8</v>
      </c>
      <c r="N155" t="s">
        <v>668</v>
      </c>
      <c r="O155">
        <v>2018</v>
      </c>
      <c r="P155" t="s">
        <v>316</v>
      </c>
      <c r="Q155">
        <v>2</v>
      </c>
    </row>
    <row r="156" spans="1:17" x14ac:dyDescent="0.25">
      <c r="A156" t="s">
        <v>72</v>
      </c>
      <c r="B156" s="18" t="s">
        <v>813</v>
      </c>
      <c r="C156">
        <v>90</v>
      </c>
      <c r="D156" s="9">
        <f t="shared" si="3"/>
        <v>2.34</v>
      </c>
      <c r="G156" t="s">
        <v>8</v>
      </c>
      <c r="H156" t="s">
        <v>668</v>
      </c>
      <c r="I156">
        <v>2011</v>
      </c>
      <c r="J156" t="s">
        <v>103</v>
      </c>
      <c r="K156">
        <v>1</v>
      </c>
      <c r="M156" t="s">
        <v>8</v>
      </c>
      <c r="N156" t="s">
        <v>668</v>
      </c>
      <c r="O156">
        <v>2011</v>
      </c>
      <c r="P156" t="s">
        <v>861</v>
      </c>
      <c r="Q156">
        <v>1</v>
      </c>
    </row>
    <row r="157" spans="1:17" x14ac:dyDescent="0.25">
      <c r="A157" t="s">
        <v>72</v>
      </c>
      <c r="B157" s="18" t="s">
        <v>814</v>
      </c>
      <c r="C157">
        <v>0</v>
      </c>
      <c r="D157" s="9">
        <f t="shared" si="3"/>
        <v>0</v>
      </c>
      <c r="G157" t="s">
        <v>8</v>
      </c>
      <c r="H157" t="s">
        <v>668</v>
      </c>
      <c r="I157">
        <v>2021</v>
      </c>
      <c r="J157" t="s">
        <v>103</v>
      </c>
      <c r="K157">
        <v>1</v>
      </c>
      <c r="M157" t="s">
        <v>8</v>
      </c>
      <c r="N157" t="s">
        <v>668</v>
      </c>
      <c r="O157">
        <v>2021</v>
      </c>
      <c r="P157" t="s">
        <v>852</v>
      </c>
      <c r="Q157">
        <v>1</v>
      </c>
    </row>
    <row r="158" spans="1:17" x14ac:dyDescent="0.25">
      <c r="A158" t="s">
        <v>72</v>
      </c>
      <c r="B158" s="18" t="s">
        <v>815</v>
      </c>
      <c r="C158">
        <v>0</v>
      </c>
      <c r="D158" s="9">
        <f t="shared" si="3"/>
        <v>0</v>
      </c>
      <c r="G158" t="s">
        <v>8</v>
      </c>
      <c r="H158" t="s">
        <v>668</v>
      </c>
      <c r="I158">
        <v>2014</v>
      </c>
      <c r="J158" t="s">
        <v>103</v>
      </c>
      <c r="K158">
        <v>1</v>
      </c>
      <c r="M158" t="s">
        <v>8</v>
      </c>
      <c r="N158" t="s">
        <v>668</v>
      </c>
      <c r="O158">
        <v>2014</v>
      </c>
      <c r="P158" t="s">
        <v>861</v>
      </c>
      <c r="Q158">
        <v>1</v>
      </c>
    </row>
    <row r="159" spans="1:17" x14ac:dyDescent="0.25">
      <c r="A159" t="s">
        <v>72</v>
      </c>
      <c r="B159" s="18" t="s">
        <v>816</v>
      </c>
      <c r="C159">
        <v>0</v>
      </c>
      <c r="D159" s="9">
        <f t="shared" si="3"/>
        <v>0</v>
      </c>
      <c r="G159" t="s">
        <v>8</v>
      </c>
      <c r="H159" t="s">
        <v>668</v>
      </c>
      <c r="I159">
        <v>2016</v>
      </c>
      <c r="J159" t="s">
        <v>103</v>
      </c>
      <c r="K159">
        <v>1</v>
      </c>
      <c r="M159" t="s">
        <v>8</v>
      </c>
      <c r="N159" t="s">
        <v>668</v>
      </c>
      <c r="O159">
        <v>2016</v>
      </c>
      <c r="P159" t="s">
        <v>858</v>
      </c>
      <c r="Q159">
        <v>1</v>
      </c>
    </row>
    <row r="160" spans="1:17" x14ac:dyDescent="0.25">
      <c r="A160" t="s">
        <v>72</v>
      </c>
      <c r="B160" s="18" t="s">
        <v>817</v>
      </c>
      <c r="C160">
        <v>19</v>
      </c>
      <c r="D160" s="9">
        <f t="shared" si="3"/>
        <v>0.49</v>
      </c>
      <c r="G160" t="s">
        <v>8</v>
      </c>
      <c r="H160" t="s">
        <v>668</v>
      </c>
      <c r="I160">
        <v>2016</v>
      </c>
      <c r="J160" t="s">
        <v>103</v>
      </c>
      <c r="K160">
        <v>1</v>
      </c>
      <c r="M160" t="s">
        <v>8</v>
      </c>
      <c r="N160" t="s">
        <v>668</v>
      </c>
      <c r="O160">
        <v>2016</v>
      </c>
      <c r="P160" t="s">
        <v>857</v>
      </c>
      <c r="Q160">
        <v>2</v>
      </c>
    </row>
    <row r="161" spans="1:17" x14ac:dyDescent="0.25">
      <c r="A161" t="s">
        <v>72</v>
      </c>
      <c r="B161" s="18" t="s">
        <v>818</v>
      </c>
      <c r="C161">
        <v>0</v>
      </c>
      <c r="D161" s="9">
        <f t="shared" si="3"/>
        <v>0</v>
      </c>
      <c r="G161" t="s">
        <v>8</v>
      </c>
      <c r="H161" t="s">
        <v>668</v>
      </c>
      <c r="I161">
        <v>2017</v>
      </c>
      <c r="J161" t="s">
        <v>103</v>
      </c>
      <c r="K161">
        <v>1</v>
      </c>
      <c r="M161" t="s">
        <v>8</v>
      </c>
      <c r="N161" t="s">
        <v>668</v>
      </c>
      <c r="O161">
        <v>2017</v>
      </c>
      <c r="P161" t="s">
        <v>852</v>
      </c>
      <c r="Q161">
        <v>1</v>
      </c>
    </row>
    <row r="162" spans="1:17" x14ac:dyDescent="0.25">
      <c r="A162" t="s">
        <v>72</v>
      </c>
      <c r="B162" s="18" t="s">
        <v>819</v>
      </c>
      <c r="C162">
        <v>0</v>
      </c>
      <c r="D162" s="9">
        <f t="shared" si="3"/>
        <v>0</v>
      </c>
      <c r="G162" t="s">
        <v>8</v>
      </c>
      <c r="H162" t="s">
        <v>668</v>
      </c>
      <c r="I162">
        <v>2021</v>
      </c>
      <c r="J162" t="s">
        <v>103</v>
      </c>
      <c r="K162">
        <v>1</v>
      </c>
      <c r="M162" t="s">
        <v>8</v>
      </c>
      <c r="N162" t="s">
        <v>668</v>
      </c>
      <c r="O162">
        <v>2021</v>
      </c>
      <c r="P162" t="s">
        <v>857</v>
      </c>
      <c r="Q162">
        <v>2</v>
      </c>
    </row>
    <row r="163" spans="1:17" x14ac:dyDescent="0.25">
      <c r="A163" t="s">
        <v>72</v>
      </c>
      <c r="B163" s="18" t="s">
        <v>820</v>
      </c>
      <c r="C163">
        <v>0</v>
      </c>
      <c r="D163" s="9">
        <f t="shared" si="3"/>
        <v>0</v>
      </c>
      <c r="G163" t="s">
        <v>8</v>
      </c>
      <c r="H163" t="s">
        <v>668</v>
      </c>
      <c r="I163">
        <v>2020</v>
      </c>
      <c r="J163" t="s">
        <v>103</v>
      </c>
      <c r="K163">
        <v>1</v>
      </c>
      <c r="M163" t="s">
        <v>8</v>
      </c>
      <c r="N163" t="s">
        <v>668</v>
      </c>
      <c r="O163">
        <v>2020</v>
      </c>
      <c r="P163" t="s">
        <v>859</v>
      </c>
      <c r="Q163">
        <v>2</v>
      </c>
    </row>
    <row r="164" spans="1:17" x14ac:dyDescent="0.25">
      <c r="A164" t="s">
        <v>72</v>
      </c>
      <c r="B164" s="18" t="s">
        <v>821</v>
      </c>
      <c r="C164">
        <v>0</v>
      </c>
      <c r="D164" s="9">
        <f t="shared" si="3"/>
        <v>0</v>
      </c>
      <c r="G164" t="s">
        <v>8</v>
      </c>
      <c r="H164" t="s">
        <v>668</v>
      </c>
      <c r="I164">
        <v>2021</v>
      </c>
      <c r="J164" t="s">
        <v>103</v>
      </c>
      <c r="K164">
        <v>1</v>
      </c>
      <c r="M164" t="s">
        <v>8</v>
      </c>
      <c r="N164" t="s">
        <v>668</v>
      </c>
      <c r="O164">
        <v>2021</v>
      </c>
      <c r="P164" t="s">
        <v>316</v>
      </c>
      <c r="Q164">
        <v>2</v>
      </c>
    </row>
    <row r="165" spans="1:17" x14ac:dyDescent="0.25">
      <c r="A165" t="s">
        <v>72</v>
      </c>
      <c r="B165" s="18" t="s">
        <v>822</v>
      </c>
      <c r="C165">
        <v>0</v>
      </c>
      <c r="D165" s="9">
        <f t="shared" si="3"/>
        <v>0</v>
      </c>
      <c r="G165" t="s">
        <v>8</v>
      </c>
      <c r="H165" t="s">
        <v>668</v>
      </c>
      <c r="I165">
        <v>2021</v>
      </c>
      <c r="J165" t="s">
        <v>103</v>
      </c>
      <c r="K165">
        <v>1</v>
      </c>
      <c r="M165" t="s">
        <v>8</v>
      </c>
      <c r="N165" t="s">
        <v>668</v>
      </c>
      <c r="O165">
        <v>2021</v>
      </c>
      <c r="P165" t="s">
        <v>858</v>
      </c>
      <c r="Q165">
        <v>1</v>
      </c>
    </row>
    <row r="166" spans="1:17" x14ac:dyDescent="0.25">
      <c r="A166" t="s">
        <v>72</v>
      </c>
      <c r="B166" s="18" t="s">
        <v>827</v>
      </c>
      <c r="C166">
        <v>16</v>
      </c>
      <c r="D166" s="9">
        <f t="shared" si="3"/>
        <v>0.42</v>
      </c>
      <c r="G166" t="s">
        <v>8</v>
      </c>
      <c r="H166" t="s">
        <v>668</v>
      </c>
      <c r="I166">
        <v>2021</v>
      </c>
      <c r="J166" t="s">
        <v>103</v>
      </c>
      <c r="K166">
        <v>1</v>
      </c>
      <c r="M166" t="s">
        <v>8</v>
      </c>
      <c r="N166" t="s">
        <v>668</v>
      </c>
      <c r="O166">
        <v>2021</v>
      </c>
      <c r="P166" t="s">
        <v>862</v>
      </c>
      <c r="Q166">
        <v>1</v>
      </c>
    </row>
    <row r="167" spans="1:17" x14ac:dyDescent="0.25">
      <c r="A167" t="s">
        <v>72</v>
      </c>
      <c r="B167" s="18" t="s">
        <v>823</v>
      </c>
      <c r="C167">
        <v>0</v>
      </c>
      <c r="D167" s="9">
        <f t="shared" ref="D167:D177" si="4">ROUND((C167/96)*(20/100)*12.5,2)</f>
        <v>0</v>
      </c>
      <c r="G167" t="s">
        <v>8</v>
      </c>
      <c r="H167" t="s">
        <v>668</v>
      </c>
      <c r="I167">
        <v>2021</v>
      </c>
      <c r="J167" t="s">
        <v>103</v>
      </c>
      <c r="K167">
        <v>1</v>
      </c>
      <c r="M167" t="s">
        <v>8</v>
      </c>
      <c r="N167" t="s">
        <v>668</v>
      </c>
      <c r="O167">
        <v>2021</v>
      </c>
      <c r="P167" t="s">
        <v>860</v>
      </c>
      <c r="Q167">
        <v>1</v>
      </c>
    </row>
    <row r="168" spans="1:17" x14ac:dyDescent="0.25">
      <c r="A168" t="s">
        <v>72</v>
      </c>
      <c r="B168" s="18" t="s">
        <v>824</v>
      </c>
      <c r="C168">
        <v>0</v>
      </c>
      <c r="D168" s="9">
        <f t="shared" si="4"/>
        <v>0</v>
      </c>
      <c r="G168" t="s">
        <v>8</v>
      </c>
      <c r="H168" t="s">
        <v>668</v>
      </c>
      <c r="I168">
        <v>2021</v>
      </c>
      <c r="J168" t="s">
        <v>103</v>
      </c>
      <c r="K168">
        <v>1</v>
      </c>
      <c r="M168" t="s">
        <v>8</v>
      </c>
      <c r="N168" t="s">
        <v>668</v>
      </c>
      <c r="O168">
        <v>2021</v>
      </c>
      <c r="P168" t="s">
        <v>859</v>
      </c>
      <c r="Q168">
        <v>2</v>
      </c>
    </row>
    <row r="169" spans="1:17" x14ac:dyDescent="0.25">
      <c r="A169" t="s">
        <v>72</v>
      </c>
      <c r="B169" s="18" t="s">
        <v>825</v>
      </c>
      <c r="C169">
        <v>0</v>
      </c>
      <c r="D169" s="9">
        <f t="shared" si="4"/>
        <v>0</v>
      </c>
      <c r="G169" t="s">
        <v>8</v>
      </c>
      <c r="H169" t="s">
        <v>668</v>
      </c>
      <c r="I169">
        <v>2009</v>
      </c>
      <c r="J169" t="s">
        <v>103</v>
      </c>
      <c r="K169">
        <v>1</v>
      </c>
      <c r="M169" t="s">
        <v>8</v>
      </c>
      <c r="N169" t="s">
        <v>668</v>
      </c>
      <c r="O169">
        <v>2009</v>
      </c>
      <c r="P169" t="s">
        <v>861</v>
      </c>
      <c r="Q169">
        <v>1</v>
      </c>
    </row>
    <row r="170" spans="1:17" x14ac:dyDescent="0.25">
      <c r="A170" t="s">
        <v>72</v>
      </c>
      <c r="B170" s="18" t="s">
        <v>826</v>
      </c>
      <c r="C170">
        <v>0</v>
      </c>
      <c r="D170" s="9">
        <f t="shared" si="4"/>
        <v>0</v>
      </c>
      <c r="G170" t="s">
        <v>8</v>
      </c>
      <c r="H170" t="s">
        <v>668</v>
      </c>
      <c r="I170">
        <v>2010</v>
      </c>
      <c r="J170" t="s">
        <v>103</v>
      </c>
      <c r="K170">
        <v>1</v>
      </c>
      <c r="M170" t="s">
        <v>8</v>
      </c>
      <c r="N170" t="s">
        <v>668</v>
      </c>
      <c r="O170">
        <v>2010</v>
      </c>
      <c r="P170" t="s">
        <v>861</v>
      </c>
      <c r="Q170">
        <v>1</v>
      </c>
    </row>
    <row r="171" spans="1:17" x14ac:dyDescent="0.25">
      <c r="A171" t="s">
        <v>72</v>
      </c>
      <c r="B171" s="18" t="s">
        <v>828</v>
      </c>
      <c r="C171">
        <v>0</v>
      </c>
      <c r="D171" s="9">
        <f t="shared" si="4"/>
        <v>0</v>
      </c>
      <c r="G171" t="s">
        <v>8</v>
      </c>
      <c r="H171" t="s">
        <v>668</v>
      </c>
      <c r="I171">
        <v>2013</v>
      </c>
      <c r="J171" t="s">
        <v>103</v>
      </c>
      <c r="K171">
        <v>1</v>
      </c>
      <c r="M171" t="s">
        <v>8</v>
      </c>
      <c r="N171" t="s">
        <v>668</v>
      </c>
      <c r="O171">
        <v>2013</v>
      </c>
      <c r="P171" t="s">
        <v>861</v>
      </c>
      <c r="Q171">
        <v>1</v>
      </c>
    </row>
    <row r="172" spans="1:17" x14ac:dyDescent="0.25">
      <c r="A172" t="s">
        <v>72</v>
      </c>
      <c r="B172" s="18" t="s">
        <v>829</v>
      </c>
      <c r="C172">
        <v>0</v>
      </c>
      <c r="D172" s="9">
        <f t="shared" si="4"/>
        <v>0</v>
      </c>
      <c r="G172" t="s">
        <v>8</v>
      </c>
      <c r="H172" t="s">
        <v>668</v>
      </c>
      <c r="I172">
        <v>2018</v>
      </c>
      <c r="J172" t="s">
        <v>103</v>
      </c>
      <c r="K172">
        <v>1</v>
      </c>
      <c r="M172" t="s">
        <v>8</v>
      </c>
      <c r="N172" t="s">
        <v>668</v>
      </c>
      <c r="O172">
        <v>2018</v>
      </c>
      <c r="P172" t="s">
        <v>852</v>
      </c>
      <c r="Q172">
        <v>1</v>
      </c>
    </row>
    <row r="173" spans="1:17" x14ac:dyDescent="0.25">
      <c r="A173" t="s">
        <v>72</v>
      </c>
      <c r="B173" s="18" t="s">
        <v>830</v>
      </c>
      <c r="C173">
        <v>0</v>
      </c>
      <c r="D173" s="9">
        <f t="shared" si="4"/>
        <v>0</v>
      </c>
      <c r="G173" t="s">
        <v>8</v>
      </c>
      <c r="H173" t="s">
        <v>668</v>
      </c>
      <c r="I173">
        <v>2012</v>
      </c>
      <c r="J173" t="s">
        <v>103</v>
      </c>
      <c r="K173">
        <v>1</v>
      </c>
      <c r="M173" t="s">
        <v>8</v>
      </c>
      <c r="N173" t="s">
        <v>668</v>
      </c>
      <c r="O173">
        <v>2012</v>
      </c>
      <c r="P173" t="s">
        <v>861</v>
      </c>
      <c r="Q173">
        <v>1</v>
      </c>
    </row>
    <row r="174" spans="1:17" x14ac:dyDescent="0.25">
      <c r="A174" t="s">
        <v>72</v>
      </c>
      <c r="B174" s="18" t="s">
        <v>831</v>
      </c>
      <c r="C174">
        <v>0</v>
      </c>
      <c r="D174" s="9">
        <f t="shared" si="4"/>
        <v>0</v>
      </c>
      <c r="G174" t="s">
        <v>8</v>
      </c>
      <c r="H174" t="s">
        <v>668</v>
      </c>
      <c r="I174">
        <v>2008</v>
      </c>
      <c r="J174" t="s">
        <v>103</v>
      </c>
      <c r="K174">
        <v>1</v>
      </c>
      <c r="M174" t="s">
        <v>8</v>
      </c>
      <c r="N174" t="s">
        <v>668</v>
      </c>
      <c r="O174">
        <v>2008</v>
      </c>
      <c r="P174" t="s">
        <v>861</v>
      </c>
      <c r="Q174">
        <v>1</v>
      </c>
    </row>
    <row r="175" spans="1:17" x14ac:dyDescent="0.25">
      <c r="A175" t="s">
        <v>72</v>
      </c>
      <c r="B175" s="18" t="s">
        <v>832</v>
      </c>
      <c r="C175">
        <v>0</v>
      </c>
      <c r="D175" s="9">
        <f t="shared" si="4"/>
        <v>0</v>
      </c>
      <c r="G175" t="s">
        <v>8</v>
      </c>
      <c r="H175" t="s">
        <v>668</v>
      </c>
      <c r="I175">
        <v>2019</v>
      </c>
      <c r="J175" t="s">
        <v>103</v>
      </c>
      <c r="K175">
        <v>1</v>
      </c>
      <c r="M175" t="s">
        <v>8</v>
      </c>
      <c r="N175" t="s">
        <v>668</v>
      </c>
      <c r="O175">
        <v>2019</v>
      </c>
      <c r="P175" t="s">
        <v>858</v>
      </c>
      <c r="Q175">
        <v>1</v>
      </c>
    </row>
    <row r="176" spans="1:17" x14ac:dyDescent="0.25">
      <c r="A176" t="s">
        <v>72</v>
      </c>
      <c r="B176" s="18" t="s">
        <v>833</v>
      </c>
      <c r="C176">
        <v>0</v>
      </c>
      <c r="D176" s="9">
        <f t="shared" si="4"/>
        <v>0</v>
      </c>
      <c r="G176" t="s">
        <v>8</v>
      </c>
      <c r="H176" t="s">
        <v>668</v>
      </c>
      <c r="I176">
        <v>2019</v>
      </c>
      <c r="J176" t="s">
        <v>103</v>
      </c>
      <c r="K176">
        <v>1</v>
      </c>
      <c r="M176" t="s">
        <v>8</v>
      </c>
      <c r="N176" t="s">
        <v>668</v>
      </c>
      <c r="O176">
        <v>2019</v>
      </c>
      <c r="P176" t="s">
        <v>852</v>
      </c>
      <c r="Q176">
        <v>1</v>
      </c>
    </row>
    <row r="177" spans="1:17" x14ac:dyDescent="0.25">
      <c r="A177" t="s">
        <v>72</v>
      </c>
      <c r="B177" s="18" t="s">
        <v>834</v>
      </c>
      <c r="C177">
        <v>0</v>
      </c>
      <c r="D177" s="9">
        <f t="shared" si="4"/>
        <v>0</v>
      </c>
      <c r="G177" t="s">
        <v>8</v>
      </c>
      <c r="H177" t="s">
        <v>668</v>
      </c>
      <c r="I177">
        <v>2020</v>
      </c>
      <c r="J177" t="s">
        <v>103</v>
      </c>
      <c r="K177">
        <v>1</v>
      </c>
      <c r="M177" t="s">
        <v>8</v>
      </c>
      <c r="N177" t="s">
        <v>668</v>
      </c>
      <c r="O177">
        <v>2020</v>
      </c>
      <c r="P177" t="s">
        <v>860</v>
      </c>
      <c r="Q177">
        <v>1</v>
      </c>
    </row>
    <row r="178" spans="1:17" x14ac:dyDescent="0.25">
      <c r="B178" s="67"/>
      <c r="G178" t="s">
        <v>8</v>
      </c>
      <c r="H178" t="s">
        <v>668</v>
      </c>
      <c r="I178">
        <v>2017</v>
      </c>
      <c r="J178" t="s">
        <v>103</v>
      </c>
      <c r="K178">
        <v>1</v>
      </c>
      <c r="M178" t="s">
        <v>8</v>
      </c>
      <c r="N178" t="s">
        <v>668</v>
      </c>
      <c r="O178">
        <v>2017</v>
      </c>
      <c r="P178" t="s">
        <v>857</v>
      </c>
      <c r="Q178">
        <v>2</v>
      </c>
    </row>
    <row r="179" spans="1:17" x14ac:dyDescent="0.25">
      <c r="G179" t="s">
        <v>8</v>
      </c>
      <c r="H179" t="s">
        <v>668</v>
      </c>
      <c r="I179">
        <v>2020</v>
      </c>
      <c r="J179" t="s">
        <v>103</v>
      </c>
      <c r="K179">
        <v>1</v>
      </c>
      <c r="M179" t="s">
        <v>8</v>
      </c>
      <c r="N179" t="s">
        <v>668</v>
      </c>
      <c r="O179">
        <v>2020</v>
      </c>
      <c r="P179" t="s">
        <v>316</v>
      </c>
      <c r="Q179">
        <v>2</v>
      </c>
    </row>
    <row r="180" spans="1:17" x14ac:dyDescent="0.25">
      <c r="G180" t="s">
        <v>8</v>
      </c>
      <c r="H180" t="s">
        <v>668</v>
      </c>
      <c r="I180">
        <v>2018</v>
      </c>
      <c r="J180" t="s">
        <v>103</v>
      </c>
      <c r="K180">
        <v>1</v>
      </c>
      <c r="M180" t="s">
        <v>8</v>
      </c>
      <c r="N180" t="s">
        <v>668</v>
      </c>
      <c r="O180">
        <v>2018</v>
      </c>
      <c r="P180" t="s">
        <v>862</v>
      </c>
      <c r="Q180">
        <v>1</v>
      </c>
    </row>
    <row r="181" spans="1:17" x14ac:dyDescent="0.25">
      <c r="G181" t="s">
        <v>8</v>
      </c>
      <c r="H181" t="s">
        <v>668</v>
      </c>
      <c r="I181">
        <v>2018</v>
      </c>
      <c r="J181" t="s">
        <v>103</v>
      </c>
      <c r="K181">
        <v>1</v>
      </c>
      <c r="M181" t="s">
        <v>8</v>
      </c>
      <c r="N181" t="s">
        <v>668</v>
      </c>
      <c r="O181">
        <v>2018</v>
      </c>
      <c r="P181" t="s">
        <v>860</v>
      </c>
      <c r="Q181">
        <v>1</v>
      </c>
    </row>
    <row r="182" spans="1:17" x14ac:dyDescent="0.25">
      <c r="G182" t="s">
        <v>8</v>
      </c>
      <c r="H182" t="s">
        <v>668</v>
      </c>
      <c r="I182">
        <v>2017</v>
      </c>
      <c r="J182" t="s">
        <v>103</v>
      </c>
      <c r="K182">
        <v>1</v>
      </c>
      <c r="M182" t="s">
        <v>8</v>
      </c>
      <c r="N182" t="s">
        <v>668</v>
      </c>
      <c r="O182">
        <v>2017</v>
      </c>
      <c r="P182" t="s">
        <v>859</v>
      </c>
      <c r="Q182">
        <v>2</v>
      </c>
    </row>
    <row r="183" spans="1:17" x14ac:dyDescent="0.25">
      <c r="G183" t="s">
        <v>8</v>
      </c>
      <c r="H183" t="s">
        <v>668</v>
      </c>
      <c r="I183">
        <v>2018</v>
      </c>
      <c r="J183" t="s">
        <v>103</v>
      </c>
      <c r="K183">
        <v>1</v>
      </c>
      <c r="M183" t="s">
        <v>8</v>
      </c>
      <c r="N183" t="s">
        <v>668</v>
      </c>
      <c r="O183">
        <v>2018</v>
      </c>
      <c r="P183" t="s">
        <v>857</v>
      </c>
      <c r="Q183">
        <v>2</v>
      </c>
    </row>
    <row r="184" spans="1:17" x14ac:dyDescent="0.25">
      <c r="G184" t="s">
        <v>8</v>
      </c>
      <c r="H184" t="s">
        <v>668</v>
      </c>
      <c r="I184">
        <v>2017</v>
      </c>
      <c r="J184" t="s">
        <v>103</v>
      </c>
      <c r="K184">
        <v>1</v>
      </c>
      <c r="M184" t="s">
        <v>8</v>
      </c>
      <c r="N184" t="s">
        <v>668</v>
      </c>
      <c r="O184">
        <v>2017</v>
      </c>
      <c r="P184" t="s">
        <v>316</v>
      </c>
      <c r="Q184">
        <v>2</v>
      </c>
    </row>
    <row r="185" spans="1:17" x14ac:dyDescent="0.25">
      <c r="G185" t="s">
        <v>8</v>
      </c>
      <c r="H185" t="s">
        <v>668</v>
      </c>
      <c r="I185">
        <v>2020</v>
      </c>
      <c r="J185" t="s">
        <v>103</v>
      </c>
      <c r="K185">
        <v>1</v>
      </c>
      <c r="M185" t="s">
        <v>8</v>
      </c>
      <c r="N185" t="s">
        <v>668</v>
      </c>
      <c r="O185">
        <v>2020</v>
      </c>
      <c r="P185" t="s">
        <v>862</v>
      </c>
      <c r="Q185">
        <v>1</v>
      </c>
    </row>
    <row r="186" spans="1:17" x14ac:dyDescent="0.25">
      <c r="G186" t="s">
        <v>8</v>
      </c>
      <c r="H186" t="s">
        <v>668</v>
      </c>
      <c r="I186">
        <v>2007</v>
      </c>
      <c r="J186" t="s">
        <v>103</v>
      </c>
      <c r="K186">
        <v>1</v>
      </c>
      <c r="M186" t="s">
        <v>8</v>
      </c>
      <c r="N186" t="s">
        <v>668</v>
      </c>
      <c r="O186">
        <v>2007</v>
      </c>
      <c r="P186" t="s">
        <v>861</v>
      </c>
      <c r="Q186">
        <v>1</v>
      </c>
    </row>
    <row r="187" spans="1:17" x14ac:dyDescent="0.25">
      <c r="G187" t="s">
        <v>8</v>
      </c>
      <c r="H187" t="s">
        <v>668</v>
      </c>
      <c r="I187">
        <v>2017</v>
      </c>
      <c r="J187" t="s">
        <v>103</v>
      </c>
      <c r="K187">
        <v>1</v>
      </c>
      <c r="M187" t="s">
        <v>8</v>
      </c>
      <c r="N187" t="s">
        <v>668</v>
      </c>
      <c r="O187">
        <v>2017</v>
      </c>
      <c r="P187" t="s">
        <v>858</v>
      </c>
      <c r="Q187">
        <v>1</v>
      </c>
    </row>
    <row r="188" spans="1:17" x14ac:dyDescent="0.25">
      <c r="G188" t="s">
        <v>8</v>
      </c>
      <c r="H188" t="s">
        <v>668</v>
      </c>
      <c r="I188">
        <v>2019</v>
      </c>
      <c r="J188" t="s">
        <v>103</v>
      </c>
      <c r="K188">
        <v>1</v>
      </c>
      <c r="M188" t="s">
        <v>8</v>
      </c>
      <c r="N188" t="s">
        <v>668</v>
      </c>
      <c r="O188">
        <v>2019</v>
      </c>
      <c r="P188" t="s">
        <v>316</v>
      </c>
      <c r="Q188">
        <v>2</v>
      </c>
    </row>
    <row r="189" spans="1:17" x14ac:dyDescent="0.25">
      <c r="G189" t="s">
        <v>8</v>
      </c>
      <c r="H189" t="s">
        <v>668</v>
      </c>
      <c r="I189">
        <v>2018</v>
      </c>
      <c r="J189" t="s">
        <v>103</v>
      </c>
      <c r="K189">
        <v>1</v>
      </c>
      <c r="M189" t="s">
        <v>8</v>
      </c>
      <c r="N189" t="s">
        <v>668</v>
      </c>
      <c r="O189">
        <v>2018</v>
      </c>
      <c r="P189" t="s">
        <v>858</v>
      </c>
      <c r="Q189">
        <v>1</v>
      </c>
    </row>
    <row r="190" spans="1:17" x14ac:dyDescent="0.25">
      <c r="G190" t="s">
        <v>8</v>
      </c>
      <c r="H190" t="s">
        <v>668</v>
      </c>
      <c r="I190">
        <v>2006</v>
      </c>
      <c r="J190" t="s">
        <v>103</v>
      </c>
      <c r="K190">
        <v>1</v>
      </c>
      <c r="M190" t="s">
        <v>8</v>
      </c>
      <c r="N190" t="s">
        <v>668</v>
      </c>
      <c r="O190">
        <v>2006</v>
      </c>
      <c r="P190" t="s">
        <v>861</v>
      </c>
      <c r="Q190">
        <v>1</v>
      </c>
    </row>
    <row r="191" spans="1:17" x14ac:dyDescent="0.25">
      <c r="G191" t="s">
        <v>8</v>
      </c>
      <c r="H191" t="s">
        <v>668</v>
      </c>
      <c r="I191">
        <v>2020</v>
      </c>
      <c r="J191" t="s">
        <v>103</v>
      </c>
      <c r="K191">
        <v>1</v>
      </c>
      <c r="M191" t="s">
        <v>8</v>
      </c>
      <c r="N191" t="s">
        <v>668</v>
      </c>
      <c r="O191">
        <v>2020</v>
      </c>
      <c r="P191" t="s">
        <v>858</v>
      </c>
      <c r="Q191">
        <v>1</v>
      </c>
    </row>
    <row r="192" spans="1:17" x14ac:dyDescent="0.25">
      <c r="G192" t="s">
        <v>8</v>
      </c>
      <c r="H192" t="s">
        <v>668</v>
      </c>
      <c r="I192">
        <v>2020</v>
      </c>
      <c r="J192" t="s">
        <v>103</v>
      </c>
      <c r="K192">
        <v>1</v>
      </c>
      <c r="M192" t="s">
        <v>8</v>
      </c>
      <c r="N192" t="s">
        <v>668</v>
      </c>
      <c r="O192">
        <v>2020</v>
      </c>
      <c r="P192" t="s">
        <v>857</v>
      </c>
      <c r="Q192">
        <v>2</v>
      </c>
    </row>
    <row r="193" spans="7:17" x14ac:dyDescent="0.25">
      <c r="G193" t="s">
        <v>8</v>
      </c>
      <c r="H193" t="s">
        <v>668</v>
      </c>
      <c r="I193">
        <v>2020</v>
      </c>
      <c r="J193" t="s">
        <v>103</v>
      </c>
      <c r="K193">
        <v>1</v>
      </c>
      <c r="M193" t="s">
        <v>8</v>
      </c>
      <c r="N193" t="s">
        <v>668</v>
      </c>
      <c r="O193">
        <v>2020</v>
      </c>
      <c r="P193" t="s">
        <v>852</v>
      </c>
      <c r="Q193">
        <v>1</v>
      </c>
    </row>
    <row r="194" spans="7:17" x14ac:dyDescent="0.25">
      <c r="G194" t="s">
        <v>8</v>
      </c>
      <c r="H194" t="s">
        <v>668</v>
      </c>
      <c r="I194">
        <v>2019</v>
      </c>
      <c r="J194" t="s">
        <v>103</v>
      </c>
      <c r="K194">
        <v>1</v>
      </c>
      <c r="M194" t="s">
        <v>8</v>
      </c>
      <c r="N194" t="s">
        <v>668</v>
      </c>
      <c r="O194">
        <v>2019</v>
      </c>
      <c r="P194" t="s">
        <v>860</v>
      </c>
      <c r="Q194">
        <v>1</v>
      </c>
    </row>
    <row r="195" spans="7:17" x14ac:dyDescent="0.25">
      <c r="G195" t="s">
        <v>8</v>
      </c>
      <c r="H195" t="s">
        <v>668</v>
      </c>
      <c r="I195">
        <v>2019</v>
      </c>
      <c r="J195" t="s">
        <v>103</v>
      </c>
      <c r="K195">
        <v>1</v>
      </c>
      <c r="M195" t="s">
        <v>8</v>
      </c>
      <c r="N195" t="s">
        <v>668</v>
      </c>
      <c r="O195">
        <v>2019</v>
      </c>
      <c r="P195" t="s">
        <v>859</v>
      </c>
      <c r="Q195">
        <v>2</v>
      </c>
    </row>
    <row r="196" spans="7:17" x14ac:dyDescent="0.25">
      <c r="G196" t="s">
        <v>8</v>
      </c>
      <c r="H196" t="s">
        <v>668</v>
      </c>
      <c r="I196">
        <v>2019</v>
      </c>
      <c r="J196" t="s">
        <v>103</v>
      </c>
      <c r="K196">
        <v>1</v>
      </c>
      <c r="M196" t="s">
        <v>8</v>
      </c>
      <c r="N196" t="s">
        <v>668</v>
      </c>
      <c r="O196">
        <v>2019</v>
      </c>
      <c r="P196" t="s">
        <v>862</v>
      </c>
      <c r="Q196">
        <v>1</v>
      </c>
    </row>
    <row r="197" spans="7:17" x14ac:dyDescent="0.25">
      <c r="G197" t="s">
        <v>8</v>
      </c>
      <c r="H197" t="s">
        <v>668</v>
      </c>
      <c r="I197">
        <v>2015</v>
      </c>
      <c r="J197" t="s">
        <v>103</v>
      </c>
      <c r="K197">
        <v>1</v>
      </c>
      <c r="M197" t="s">
        <v>8</v>
      </c>
      <c r="N197" t="s">
        <v>668</v>
      </c>
      <c r="O197">
        <v>2015</v>
      </c>
      <c r="P197" t="s">
        <v>852</v>
      </c>
      <c r="Q197">
        <v>1</v>
      </c>
    </row>
    <row r="198" spans="7:17" x14ac:dyDescent="0.25">
      <c r="G198" t="s">
        <v>8</v>
      </c>
      <c r="H198" t="s">
        <v>669</v>
      </c>
      <c r="I198">
        <v>2018</v>
      </c>
      <c r="J198" t="s">
        <v>103</v>
      </c>
      <c r="K198">
        <v>1</v>
      </c>
      <c r="M198" t="s">
        <v>8</v>
      </c>
      <c r="N198" t="s">
        <v>669</v>
      </c>
      <c r="O198">
        <v>2018</v>
      </c>
      <c r="P198" t="s">
        <v>857</v>
      </c>
      <c r="Q198">
        <v>2</v>
      </c>
    </row>
    <row r="199" spans="7:17" x14ac:dyDescent="0.25">
      <c r="G199" t="s">
        <v>8</v>
      </c>
      <c r="H199" t="s">
        <v>669</v>
      </c>
      <c r="I199">
        <v>2017</v>
      </c>
      <c r="J199" t="s">
        <v>103</v>
      </c>
      <c r="K199">
        <v>1</v>
      </c>
      <c r="M199" t="s">
        <v>8</v>
      </c>
      <c r="N199" t="s">
        <v>669</v>
      </c>
      <c r="O199">
        <v>2017</v>
      </c>
      <c r="P199" t="s">
        <v>860</v>
      </c>
      <c r="Q199">
        <v>1</v>
      </c>
    </row>
    <row r="200" spans="7:17" x14ac:dyDescent="0.25">
      <c r="G200" t="s">
        <v>8</v>
      </c>
      <c r="H200" t="s">
        <v>669</v>
      </c>
      <c r="I200">
        <v>2010</v>
      </c>
      <c r="J200" t="s">
        <v>103</v>
      </c>
      <c r="K200">
        <v>1</v>
      </c>
      <c r="M200" t="s">
        <v>8</v>
      </c>
      <c r="N200" t="s">
        <v>669</v>
      </c>
      <c r="O200">
        <v>2010</v>
      </c>
      <c r="P200" t="s">
        <v>856</v>
      </c>
      <c r="Q200">
        <v>1</v>
      </c>
    </row>
    <row r="201" spans="7:17" x14ac:dyDescent="0.25">
      <c r="G201" t="s">
        <v>8</v>
      </c>
      <c r="H201" t="s">
        <v>669</v>
      </c>
      <c r="I201">
        <v>2006</v>
      </c>
      <c r="J201" t="s">
        <v>103</v>
      </c>
      <c r="K201">
        <v>1</v>
      </c>
      <c r="M201" t="s">
        <v>8</v>
      </c>
      <c r="N201" t="s">
        <v>669</v>
      </c>
      <c r="O201">
        <v>2006</v>
      </c>
      <c r="P201" t="s">
        <v>856</v>
      </c>
      <c r="Q201">
        <v>1</v>
      </c>
    </row>
    <row r="202" spans="7:17" x14ac:dyDescent="0.25">
      <c r="G202" t="s">
        <v>8</v>
      </c>
      <c r="H202" t="s">
        <v>669</v>
      </c>
      <c r="I202">
        <v>2007</v>
      </c>
      <c r="J202" t="s">
        <v>103</v>
      </c>
      <c r="K202">
        <v>1</v>
      </c>
      <c r="M202" t="s">
        <v>8</v>
      </c>
      <c r="N202" t="s">
        <v>669</v>
      </c>
      <c r="O202">
        <v>2007</v>
      </c>
      <c r="P202" t="s">
        <v>856</v>
      </c>
      <c r="Q202">
        <v>1</v>
      </c>
    </row>
    <row r="203" spans="7:17" x14ac:dyDescent="0.25">
      <c r="G203" t="s">
        <v>8</v>
      </c>
      <c r="H203" t="s">
        <v>669</v>
      </c>
      <c r="I203">
        <v>2008</v>
      </c>
      <c r="J203" t="s">
        <v>103</v>
      </c>
      <c r="K203">
        <v>1</v>
      </c>
      <c r="M203" t="s">
        <v>8</v>
      </c>
      <c r="N203" t="s">
        <v>669</v>
      </c>
      <c r="O203">
        <v>2008</v>
      </c>
      <c r="P203" t="s">
        <v>856</v>
      </c>
      <c r="Q203">
        <v>1</v>
      </c>
    </row>
    <row r="204" spans="7:17" x14ac:dyDescent="0.25">
      <c r="G204" t="s">
        <v>8</v>
      </c>
      <c r="H204" t="s">
        <v>669</v>
      </c>
      <c r="I204">
        <v>2009</v>
      </c>
      <c r="J204" t="s">
        <v>103</v>
      </c>
      <c r="K204">
        <v>1</v>
      </c>
      <c r="M204" t="s">
        <v>8</v>
      </c>
      <c r="N204" t="s">
        <v>669</v>
      </c>
      <c r="O204">
        <v>2009</v>
      </c>
      <c r="P204" t="s">
        <v>856</v>
      </c>
      <c r="Q204">
        <v>1</v>
      </c>
    </row>
    <row r="205" spans="7:17" x14ac:dyDescent="0.25">
      <c r="G205" t="s">
        <v>8</v>
      </c>
      <c r="H205" t="s">
        <v>669</v>
      </c>
      <c r="I205">
        <v>2010</v>
      </c>
      <c r="J205" t="s">
        <v>103</v>
      </c>
      <c r="K205">
        <v>1</v>
      </c>
      <c r="M205" t="s">
        <v>8</v>
      </c>
      <c r="N205" t="s">
        <v>669</v>
      </c>
      <c r="O205">
        <v>2010</v>
      </c>
      <c r="P205" t="s">
        <v>316</v>
      </c>
      <c r="Q205">
        <v>2</v>
      </c>
    </row>
    <row r="206" spans="7:17" x14ac:dyDescent="0.25">
      <c r="G206" t="s">
        <v>8</v>
      </c>
      <c r="H206" t="s">
        <v>669</v>
      </c>
      <c r="I206">
        <v>2011</v>
      </c>
      <c r="J206" t="s">
        <v>103</v>
      </c>
      <c r="K206">
        <v>1</v>
      </c>
      <c r="M206" t="s">
        <v>8</v>
      </c>
      <c r="N206" t="s">
        <v>669</v>
      </c>
      <c r="O206">
        <v>2011</v>
      </c>
      <c r="P206" t="s">
        <v>858</v>
      </c>
      <c r="Q206">
        <v>1</v>
      </c>
    </row>
    <row r="207" spans="7:17" x14ac:dyDescent="0.25">
      <c r="G207" t="s">
        <v>8</v>
      </c>
      <c r="H207" t="s">
        <v>669</v>
      </c>
      <c r="I207">
        <v>2010</v>
      </c>
      <c r="J207" t="s">
        <v>103</v>
      </c>
      <c r="K207">
        <v>1</v>
      </c>
      <c r="M207" t="s">
        <v>8</v>
      </c>
      <c r="N207" t="s">
        <v>669</v>
      </c>
      <c r="O207">
        <v>2010</v>
      </c>
      <c r="P207" t="s">
        <v>858</v>
      </c>
      <c r="Q207">
        <v>1</v>
      </c>
    </row>
    <row r="208" spans="7:17" x14ac:dyDescent="0.25">
      <c r="G208" t="s">
        <v>8</v>
      </c>
      <c r="H208" t="s">
        <v>669</v>
      </c>
      <c r="I208">
        <v>2011</v>
      </c>
      <c r="J208" t="s">
        <v>103</v>
      </c>
      <c r="K208">
        <v>1</v>
      </c>
      <c r="M208" t="s">
        <v>8</v>
      </c>
      <c r="N208" t="s">
        <v>669</v>
      </c>
      <c r="O208">
        <v>2011</v>
      </c>
      <c r="P208" t="s">
        <v>856</v>
      </c>
      <c r="Q208">
        <v>1</v>
      </c>
    </row>
    <row r="209" spans="7:17" x14ac:dyDescent="0.25">
      <c r="G209" t="s">
        <v>8</v>
      </c>
      <c r="H209" t="s">
        <v>669</v>
      </c>
      <c r="I209">
        <v>2011</v>
      </c>
      <c r="J209" t="s">
        <v>103</v>
      </c>
      <c r="K209">
        <v>1</v>
      </c>
      <c r="M209" t="s">
        <v>8</v>
      </c>
      <c r="N209" t="s">
        <v>669</v>
      </c>
      <c r="O209">
        <v>2011</v>
      </c>
      <c r="P209" t="s">
        <v>316</v>
      </c>
      <c r="Q209">
        <v>2</v>
      </c>
    </row>
    <row r="210" spans="7:17" x14ac:dyDescent="0.25">
      <c r="G210" t="s">
        <v>8</v>
      </c>
      <c r="H210" t="s">
        <v>669</v>
      </c>
      <c r="I210">
        <v>2020</v>
      </c>
      <c r="J210" t="s">
        <v>103</v>
      </c>
      <c r="K210">
        <v>1</v>
      </c>
      <c r="M210" t="s">
        <v>8</v>
      </c>
      <c r="N210" t="s">
        <v>669</v>
      </c>
      <c r="O210">
        <v>2020</v>
      </c>
      <c r="P210" t="s">
        <v>857</v>
      </c>
      <c r="Q210">
        <v>2</v>
      </c>
    </row>
    <row r="211" spans="7:17" x14ac:dyDescent="0.25">
      <c r="G211" t="s">
        <v>8</v>
      </c>
      <c r="H211" t="s">
        <v>669</v>
      </c>
      <c r="I211">
        <v>2018</v>
      </c>
      <c r="J211" t="s">
        <v>103</v>
      </c>
      <c r="K211">
        <v>1</v>
      </c>
      <c r="M211" t="s">
        <v>8</v>
      </c>
      <c r="N211" t="s">
        <v>669</v>
      </c>
      <c r="O211">
        <v>2018</v>
      </c>
      <c r="P211" t="s">
        <v>852</v>
      </c>
      <c r="Q211">
        <v>1</v>
      </c>
    </row>
    <row r="212" spans="7:17" x14ac:dyDescent="0.25">
      <c r="G212" t="s">
        <v>8</v>
      </c>
      <c r="H212" t="s">
        <v>669</v>
      </c>
      <c r="I212">
        <v>2010</v>
      </c>
      <c r="J212" t="s">
        <v>103</v>
      </c>
      <c r="K212">
        <v>1</v>
      </c>
      <c r="M212" t="s">
        <v>8</v>
      </c>
      <c r="N212" t="s">
        <v>669</v>
      </c>
      <c r="O212">
        <v>2010</v>
      </c>
      <c r="P212" t="s">
        <v>857</v>
      </c>
      <c r="Q212">
        <v>2</v>
      </c>
    </row>
    <row r="213" spans="7:17" x14ac:dyDescent="0.25">
      <c r="G213" t="s">
        <v>8</v>
      </c>
      <c r="H213" t="s">
        <v>669</v>
      </c>
      <c r="I213">
        <v>2020</v>
      </c>
      <c r="J213" t="s">
        <v>103</v>
      </c>
      <c r="K213">
        <v>1</v>
      </c>
      <c r="M213" t="s">
        <v>8</v>
      </c>
      <c r="N213" t="s">
        <v>669</v>
      </c>
      <c r="O213">
        <v>2020</v>
      </c>
      <c r="P213" t="s">
        <v>316</v>
      </c>
      <c r="Q213">
        <v>2</v>
      </c>
    </row>
    <row r="214" spans="7:17" x14ac:dyDescent="0.25">
      <c r="G214" t="s">
        <v>8</v>
      </c>
      <c r="H214" t="s">
        <v>669</v>
      </c>
      <c r="I214">
        <v>2021</v>
      </c>
      <c r="J214" t="s">
        <v>103</v>
      </c>
      <c r="K214">
        <v>1</v>
      </c>
      <c r="M214" t="s">
        <v>8</v>
      </c>
      <c r="N214" t="s">
        <v>669</v>
      </c>
      <c r="O214">
        <v>2021</v>
      </c>
      <c r="P214" t="s">
        <v>857</v>
      </c>
      <c r="Q214">
        <v>2</v>
      </c>
    </row>
    <row r="215" spans="7:17" x14ac:dyDescent="0.25">
      <c r="G215" t="s">
        <v>8</v>
      </c>
      <c r="H215" t="s">
        <v>669</v>
      </c>
      <c r="I215">
        <v>2019</v>
      </c>
      <c r="J215" t="s">
        <v>103</v>
      </c>
      <c r="K215">
        <v>1</v>
      </c>
      <c r="M215" t="s">
        <v>8</v>
      </c>
      <c r="N215" t="s">
        <v>669</v>
      </c>
      <c r="O215">
        <v>2019</v>
      </c>
      <c r="P215" t="s">
        <v>862</v>
      </c>
      <c r="Q215">
        <v>1</v>
      </c>
    </row>
    <row r="216" spans="7:17" x14ac:dyDescent="0.25">
      <c r="G216" t="s">
        <v>8</v>
      </c>
      <c r="H216" t="s">
        <v>669</v>
      </c>
      <c r="I216">
        <v>2020</v>
      </c>
      <c r="J216" t="s">
        <v>103</v>
      </c>
      <c r="K216">
        <v>1</v>
      </c>
      <c r="M216" t="s">
        <v>8</v>
      </c>
      <c r="N216" t="s">
        <v>669</v>
      </c>
      <c r="O216">
        <v>2020</v>
      </c>
      <c r="P216" t="s">
        <v>862</v>
      </c>
      <c r="Q216">
        <v>1</v>
      </c>
    </row>
    <row r="217" spans="7:17" x14ac:dyDescent="0.25">
      <c r="G217" t="s">
        <v>8</v>
      </c>
      <c r="H217" t="s">
        <v>669</v>
      </c>
      <c r="I217">
        <v>2019</v>
      </c>
      <c r="J217" t="s">
        <v>103</v>
      </c>
      <c r="K217">
        <v>1</v>
      </c>
      <c r="M217" t="s">
        <v>8</v>
      </c>
      <c r="N217" t="s">
        <v>669</v>
      </c>
      <c r="O217">
        <v>2019</v>
      </c>
      <c r="P217" t="s">
        <v>859</v>
      </c>
      <c r="Q217">
        <v>2</v>
      </c>
    </row>
    <row r="218" spans="7:17" x14ac:dyDescent="0.25">
      <c r="G218" t="s">
        <v>8</v>
      </c>
      <c r="H218" t="s">
        <v>669</v>
      </c>
      <c r="I218">
        <v>2019</v>
      </c>
      <c r="J218" t="s">
        <v>103</v>
      </c>
      <c r="K218">
        <v>1</v>
      </c>
      <c r="M218" t="s">
        <v>8</v>
      </c>
      <c r="N218" t="s">
        <v>669</v>
      </c>
      <c r="O218">
        <v>2019</v>
      </c>
      <c r="P218" t="s">
        <v>860</v>
      </c>
      <c r="Q218">
        <v>1</v>
      </c>
    </row>
    <row r="219" spans="7:17" x14ac:dyDescent="0.25">
      <c r="G219" t="s">
        <v>8</v>
      </c>
      <c r="H219" t="s">
        <v>669</v>
      </c>
      <c r="I219">
        <v>2021</v>
      </c>
      <c r="J219" t="s">
        <v>103</v>
      </c>
      <c r="K219">
        <v>1</v>
      </c>
      <c r="M219" t="s">
        <v>8</v>
      </c>
      <c r="N219" t="s">
        <v>669</v>
      </c>
      <c r="O219">
        <v>2021</v>
      </c>
      <c r="P219" t="s">
        <v>860</v>
      </c>
      <c r="Q219">
        <v>1</v>
      </c>
    </row>
    <row r="220" spans="7:17" x14ac:dyDescent="0.25">
      <c r="G220" t="s">
        <v>8</v>
      </c>
      <c r="H220" t="s">
        <v>669</v>
      </c>
      <c r="I220">
        <v>2020</v>
      </c>
      <c r="J220" t="s">
        <v>103</v>
      </c>
      <c r="K220">
        <v>1</v>
      </c>
      <c r="M220" t="s">
        <v>8</v>
      </c>
      <c r="N220" t="s">
        <v>669</v>
      </c>
      <c r="O220">
        <v>2020</v>
      </c>
      <c r="P220" t="s">
        <v>852</v>
      </c>
      <c r="Q220">
        <v>1</v>
      </c>
    </row>
    <row r="221" spans="7:17" x14ac:dyDescent="0.25">
      <c r="G221" t="s">
        <v>8</v>
      </c>
      <c r="H221" t="s">
        <v>669</v>
      </c>
      <c r="I221">
        <v>2021</v>
      </c>
      <c r="J221" t="s">
        <v>103</v>
      </c>
      <c r="K221">
        <v>1</v>
      </c>
      <c r="M221" t="s">
        <v>8</v>
      </c>
      <c r="N221" t="s">
        <v>669</v>
      </c>
      <c r="O221">
        <v>2021</v>
      </c>
      <c r="P221" t="s">
        <v>858</v>
      </c>
      <c r="Q221">
        <v>1</v>
      </c>
    </row>
    <row r="222" spans="7:17" x14ac:dyDescent="0.25">
      <c r="G222" t="s">
        <v>8</v>
      </c>
      <c r="H222" t="s">
        <v>669</v>
      </c>
      <c r="I222">
        <v>2019</v>
      </c>
      <c r="J222" t="s">
        <v>103</v>
      </c>
      <c r="K222">
        <v>1</v>
      </c>
      <c r="M222" t="s">
        <v>8</v>
      </c>
      <c r="N222" t="s">
        <v>669</v>
      </c>
      <c r="O222">
        <v>2019</v>
      </c>
      <c r="P222" t="s">
        <v>316</v>
      </c>
      <c r="Q222">
        <v>2</v>
      </c>
    </row>
    <row r="223" spans="7:17" x14ac:dyDescent="0.25">
      <c r="G223" t="s">
        <v>8</v>
      </c>
      <c r="H223" t="s">
        <v>669</v>
      </c>
      <c r="I223">
        <v>2020</v>
      </c>
      <c r="J223" t="s">
        <v>103</v>
      </c>
      <c r="K223">
        <v>1</v>
      </c>
      <c r="M223" t="s">
        <v>8</v>
      </c>
      <c r="N223" t="s">
        <v>669</v>
      </c>
      <c r="O223">
        <v>2020</v>
      </c>
      <c r="P223" t="s">
        <v>858</v>
      </c>
      <c r="Q223">
        <v>1</v>
      </c>
    </row>
    <row r="224" spans="7:17" x14ac:dyDescent="0.25">
      <c r="G224" t="s">
        <v>8</v>
      </c>
      <c r="H224" t="s">
        <v>669</v>
      </c>
      <c r="I224">
        <v>2019</v>
      </c>
      <c r="J224" t="s">
        <v>103</v>
      </c>
      <c r="K224">
        <v>1</v>
      </c>
      <c r="M224" t="s">
        <v>8</v>
      </c>
      <c r="N224" t="s">
        <v>669</v>
      </c>
      <c r="O224">
        <v>2019</v>
      </c>
      <c r="P224" t="s">
        <v>852</v>
      </c>
      <c r="Q224">
        <v>1</v>
      </c>
    </row>
    <row r="225" spans="7:17" x14ac:dyDescent="0.25">
      <c r="G225" t="s">
        <v>8</v>
      </c>
      <c r="H225" t="s">
        <v>669</v>
      </c>
      <c r="I225">
        <v>2020</v>
      </c>
      <c r="J225" t="s">
        <v>103</v>
      </c>
      <c r="K225">
        <v>1</v>
      </c>
      <c r="M225" t="s">
        <v>8</v>
      </c>
      <c r="N225" t="s">
        <v>669</v>
      </c>
      <c r="O225">
        <v>2020</v>
      </c>
      <c r="P225" t="s">
        <v>860</v>
      </c>
      <c r="Q225">
        <v>1</v>
      </c>
    </row>
    <row r="226" spans="7:17" x14ac:dyDescent="0.25">
      <c r="G226" t="s">
        <v>8</v>
      </c>
      <c r="H226" t="s">
        <v>669</v>
      </c>
      <c r="I226">
        <v>2020</v>
      </c>
      <c r="J226" t="s">
        <v>103</v>
      </c>
      <c r="K226">
        <v>1</v>
      </c>
      <c r="M226" t="s">
        <v>8</v>
      </c>
      <c r="N226" t="s">
        <v>669</v>
      </c>
      <c r="O226">
        <v>2020</v>
      </c>
      <c r="P226" t="s">
        <v>859</v>
      </c>
      <c r="Q226">
        <v>2</v>
      </c>
    </row>
    <row r="227" spans="7:17" x14ac:dyDescent="0.25">
      <c r="G227" t="s">
        <v>8</v>
      </c>
      <c r="H227" t="s">
        <v>669</v>
      </c>
      <c r="I227">
        <v>2021</v>
      </c>
      <c r="J227" t="s">
        <v>103</v>
      </c>
      <c r="K227">
        <v>1</v>
      </c>
      <c r="M227" t="s">
        <v>8</v>
      </c>
      <c r="N227" t="s">
        <v>669</v>
      </c>
      <c r="O227">
        <v>2021</v>
      </c>
      <c r="P227" t="s">
        <v>316</v>
      </c>
      <c r="Q227">
        <v>2</v>
      </c>
    </row>
    <row r="228" spans="7:17" x14ac:dyDescent="0.25">
      <c r="G228" t="s">
        <v>8</v>
      </c>
      <c r="H228" t="s">
        <v>669</v>
      </c>
      <c r="I228">
        <v>2019</v>
      </c>
      <c r="J228" t="s">
        <v>103</v>
      </c>
      <c r="K228">
        <v>1</v>
      </c>
      <c r="M228" t="s">
        <v>8</v>
      </c>
      <c r="N228" t="s">
        <v>669</v>
      </c>
      <c r="O228">
        <v>2019</v>
      </c>
      <c r="P228" t="s">
        <v>858</v>
      </c>
      <c r="Q228">
        <v>1</v>
      </c>
    </row>
    <row r="229" spans="7:17" x14ac:dyDescent="0.25">
      <c r="G229" t="s">
        <v>8</v>
      </c>
      <c r="H229" t="s">
        <v>669</v>
      </c>
      <c r="I229">
        <v>2016</v>
      </c>
      <c r="J229" t="s">
        <v>103</v>
      </c>
      <c r="K229">
        <v>1</v>
      </c>
      <c r="M229" t="s">
        <v>8</v>
      </c>
      <c r="N229" t="s">
        <v>669</v>
      </c>
      <c r="O229">
        <v>2016</v>
      </c>
      <c r="P229" t="s">
        <v>316</v>
      </c>
      <c r="Q229">
        <v>2</v>
      </c>
    </row>
    <row r="230" spans="7:17" x14ac:dyDescent="0.25">
      <c r="G230" t="s">
        <v>8</v>
      </c>
      <c r="H230" t="s">
        <v>669</v>
      </c>
      <c r="I230">
        <v>2021</v>
      </c>
      <c r="J230" t="s">
        <v>103</v>
      </c>
      <c r="K230">
        <v>1</v>
      </c>
      <c r="M230" t="s">
        <v>8</v>
      </c>
      <c r="N230" t="s">
        <v>669</v>
      </c>
      <c r="O230">
        <v>2021</v>
      </c>
      <c r="P230" t="s">
        <v>862</v>
      </c>
      <c r="Q230">
        <v>1</v>
      </c>
    </row>
    <row r="231" spans="7:17" x14ac:dyDescent="0.25">
      <c r="G231" t="s">
        <v>8</v>
      </c>
      <c r="H231" t="s">
        <v>669</v>
      </c>
      <c r="I231">
        <v>2017</v>
      </c>
      <c r="J231" t="s">
        <v>103</v>
      </c>
      <c r="K231">
        <v>1</v>
      </c>
      <c r="M231" t="s">
        <v>8</v>
      </c>
      <c r="N231" t="s">
        <v>669</v>
      </c>
      <c r="O231">
        <v>2017</v>
      </c>
      <c r="P231" t="s">
        <v>859</v>
      </c>
      <c r="Q231">
        <v>2</v>
      </c>
    </row>
    <row r="232" spans="7:17" x14ac:dyDescent="0.25">
      <c r="G232" t="s">
        <v>8</v>
      </c>
      <c r="H232" t="s">
        <v>669</v>
      </c>
      <c r="I232">
        <v>2018</v>
      </c>
      <c r="J232" t="s">
        <v>103</v>
      </c>
      <c r="K232">
        <v>1</v>
      </c>
      <c r="M232" t="s">
        <v>8</v>
      </c>
      <c r="N232" t="s">
        <v>669</v>
      </c>
      <c r="O232">
        <v>2018</v>
      </c>
      <c r="P232" t="s">
        <v>860</v>
      </c>
      <c r="Q232">
        <v>1</v>
      </c>
    </row>
    <row r="233" spans="7:17" x14ac:dyDescent="0.25">
      <c r="G233" t="s">
        <v>8</v>
      </c>
      <c r="H233" t="s">
        <v>669</v>
      </c>
      <c r="I233">
        <v>2011</v>
      </c>
      <c r="J233" t="s">
        <v>103</v>
      </c>
      <c r="K233">
        <v>1</v>
      </c>
      <c r="M233" t="s">
        <v>8</v>
      </c>
      <c r="N233" t="s">
        <v>669</v>
      </c>
      <c r="O233">
        <v>2011</v>
      </c>
      <c r="P233" t="s">
        <v>857</v>
      </c>
      <c r="Q233">
        <v>2</v>
      </c>
    </row>
    <row r="234" spans="7:17" x14ac:dyDescent="0.25">
      <c r="G234" t="s">
        <v>8</v>
      </c>
      <c r="H234" t="s">
        <v>669</v>
      </c>
      <c r="I234">
        <v>2018</v>
      </c>
      <c r="J234" t="s">
        <v>103</v>
      </c>
      <c r="K234">
        <v>1</v>
      </c>
      <c r="M234" t="s">
        <v>8</v>
      </c>
      <c r="N234" t="s">
        <v>669</v>
      </c>
      <c r="O234">
        <v>2018</v>
      </c>
      <c r="P234" t="s">
        <v>862</v>
      </c>
      <c r="Q234">
        <v>1</v>
      </c>
    </row>
    <row r="235" spans="7:17" x14ac:dyDescent="0.25">
      <c r="G235" t="s">
        <v>8</v>
      </c>
      <c r="H235" t="s">
        <v>669</v>
      </c>
      <c r="I235">
        <v>2012</v>
      </c>
      <c r="J235" t="s">
        <v>103</v>
      </c>
      <c r="K235">
        <v>1</v>
      </c>
      <c r="M235" t="s">
        <v>8</v>
      </c>
      <c r="N235" t="s">
        <v>669</v>
      </c>
      <c r="O235">
        <v>2012</v>
      </c>
      <c r="P235" t="s">
        <v>858</v>
      </c>
      <c r="Q235">
        <v>1</v>
      </c>
    </row>
    <row r="236" spans="7:17" x14ac:dyDescent="0.25">
      <c r="G236" t="s">
        <v>8</v>
      </c>
      <c r="H236" t="s">
        <v>669</v>
      </c>
      <c r="I236">
        <v>2017</v>
      </c>
      <c r="J236" t="s">
        <v>103</v>
      </c>
      <c r="K236">
        <v>1</v>
      </c>
      <c r="M236" t="s">
        <v>8</v>
      </c>
      <c r="N236" t="s">
        <v>669</v>
      </c>
      <c r="O236">
        <v>2017</v>
      </c>
      <c r="P236" t="s">
        <v>857</v>
      </c>
      <c r="Q236">
        <v>2</v>
      </c>
    </row>
    <row r="237" spans="7:17" x14ac:dyDescent="0.25">
      <c r="G237" t="s">
        <v>8</v>
      </c>
      <c r="H237" t="s">
        <v>669</v>
      </c>
      <c r="I237">
        <v>2018</v>
      </c>
      <c r="J237" t="s">
        <v>103</v>
      </c>
      <c r="K237">
        <v>1</v>
      </c>
      <c r="M237" t="s">
        <v>8</v>
      </c>
      <c r="N237" t="s">
        <v>669</v>
      </c>
      <c r="O237">
        <v>2018</v>
      </c>
      <c r="P237" t="s">
        <v>858</v>
      </c>
      <c r="Q237">
        <v>1</v>
      </c>
    </row>
    <row r="238" spans="7:17" x14ac:dyDescent="0.25">
      <c r="G238" t="s">
        <v>8</v>
      </c>
      <c r="H238" t="s">
        <v>669</v>
      </c>
      <c r="I238">
        <v>2017</v>
      </c>
      <c r="J238" t="s">
        <v>103</v>
      </c>
      <c r="K238">
        <v>1</v>
      </c>
      <c r="M238" t="s">
        <v>8</v>
      </c>
      <c r="N238" t="s">
        <v>669</v>
      </c>
      <c r="O238">
        <v>2017</v>
      </c>
      <c r="P238" t="s">
        <v>316</v>
      </c>
      <c r="Q238">
        <v>2</v>
      </c>
    </row>
    <row r="239" spans="7:17" x14ac:dyDescent="0.25">
      <c r="G239" t="s">
        <v>8</v>
      </c>
      <c r="H239" t="s">
        <v>669</v>
      </c>
      <c r="I239">
        <v>2017</v>
      </c>
      <c r="J239" t="s">
        <v>103</v>
      </c>
      <c r="K239">
        <v>1</v>
      </c>
      <c r="M239" t="s">
        <v>8</v>
      </c>
      <c r="N239" t="s">
        <v>669</v>
      </c>
      <c r="O239">
        <v>2017</v>
      </c>
      <c r="P239" t="s">
        <v>852</v>
      </c>
      <c r="Q239">
        <v>1</v>
      </c>
    </row>
    <row r="240" spans="7:17" x14ac:dyDescent="0.25">
      <c r="G240" t="s">
        <v>8</v>
      </c>
      <c r="H240" t="s">
        <v>669</v>
      </c>
      <c r="I240">
        <v>2016</v>
      </c>
      <c r="J240" t="s">
        <v>103</v>
      </c>
      <c r="K240">
        <v>1</v>
      </c>
      <c r="M240" t="s">
        <v>8</v>
      </c>
      <c r="N240" t="s">
        <v>669</v>
      </c>
      <c r="O240">
        <v>2016</v>
      </c>
      <c r="P240" t="s">
        <v>857</v>
      </c>
      <c r="Q240">
        <v>2</v>
      </c>
    </row>
    <row r="241" spans="7:17" x14ac:dyDescent="0.25">
      <c r="G241" t="s">
        <v>8</v>
      </c>
      <c r="H241" t="s">
        <v>669</v>
      </c>
      <c r="I241">
        <v>2016</v>
      </c>
      <c r="J241" t="s">
        <v>103</v>
      </c>
      <c r="K241">
        <v>1</v>
      </c>
      <c r="M241" t="s">
        <v>8</v>
      </c>
      <c r="N241" t="s">
        <v>669</v>
      </c>
      <c r="O241">
        <v>2016</v>
      </c>
      <c r="P241" t="s">
        <v>858</v>
      </c>
      <c r="Q241">
        <v>1</v>
      </c>
    </row>
    <row r="242" spans="7:17" x14ac:dyDescent="0.25">
      <c r="G242" t="s">
        <v>8</v>
      </c>
      <c r="H242" t="s">
        <v>669</v>
      </c>
      <c r="I242">
        <v>2015</v>
      </c>
      <c r="J242" t="s">
        <v>103</v>
      </c>
      <c r="K242">
        <v>1</v>
      </c>
      <c r="M242" t="s">
        <v>8</v>
      </c>
      <c r="N242" t="s">
        <v>669</v>
      </c>
      <c r="O242">
        <v>2015</v>
      </c>
      <c r="P242" t="s">
        <v>316</v>
      </c>
      <c r="Q242">
        <v>2</v>
      </c>
    </row>
    <row r="243" spans="7:17" x14ac:dyDescent="0.25">
      <c r="G243" t="s">
        <v>8</v>
      </c>
      <c r="H243" t="s">
        <v>669</v>
      </c>
      <c r="I243">
        <v>2018</v>
      </c>
      <c r="J243" t="s">
        <v>103</v>
      </c>
      <c r="K243">
        <v>1</v>
      </c>
      <c r="M243" t="s">
        <v>8</v>
      </c>
      <c r="N243" t="s">
        <v>669</v>
      </c>
      <c r="O243">
        <v>2018</v>
      </c>
      <c r="P243" t="s">
        <v>316</v>
      </c>
      <c r="Q243">
        <v>2</v>
      </c>
    </row>
    <row r="244" spans="7:17" x14ac:dyDescent="0.25">
      <c r="G244" t="s">
        <v>8</v>
      </c>
      <c r="H244" t="s">
        <v>669</v>
      </c>
      <c r="I244">
        <v>2016</v>
      </c>
      <c r="J244" t="s">
        <v>103</v>
      </c>
      <c r="K244">
        <v>1</v>
      </c>
      <c r="M244" t="s">
        <v>8</v>
      </c>
      <c r="N244" t="s">
        <v>669</v>
      </c>
      <c r="O244">
        <v>2016</v>
      </c>
      <c r="P244" t="s">
        <v>852</v>
      </c>
      <c r="Q244">
        <v>1</v>
      </c>
    </row>
    <row r="245" spans="7:17" x14ac:dyDescent="0.25">
      <c r="G245" t="s">
        <v>8</v>
      </c>
      <c r="H245" t="s">
        <v>669</v>
      </c>
      <c r="I245">
        <v>2012</v>
      </c>
      <c r="J245" t="s">
        <v>103</v>
      </c>
      <c r="K245">
        <v>1</v>
      </c>
      <c r="M245" t="s">
        <v>8</v>
      </c>
      <c r="N245" t="s">
        <v>669</v>
      </c>
      <c r="O245">
        <v>2012</v>
      </c>
      <c r="P245" t="s">
        <v>316</v>
      </c>
      <c r="Q245">
        <v>2</v>
      </c>
    </row>
    <row r="246" spans="7:17" x14ac:dyDescent="0.25">
      <c r="G246" t="s">
        <v>8</v>
      </c>
      <c r="H246" t="s">
        <v>669</v>
      </c>
      <c r="I246">
        <v>2015</v>
      </c>
      <c r="J246" t="s">
        <v>103</v>
      </c>
      <c r="K246">
        <v>1</v>
      </c>
      <c r="M246" t="s">
        <v>8</v>
      </c>
      <c r="N246" t="s">
        <v>669</v>
      </c>
      <c r="O246">
        <v>2015</v>
      </c>
      <c r="P246" t="s">
        <v>857</v>
      </c>
      <c r="Q246">
        <v>2</v>
      </c>
    </row>
    <row r="247" spans="7:17" x14ac:dyDescent="0.25">
      <c r="G247" t="s">
        <v>8</v>
      </c>
      <c r="H247" t="s">
        <v>669</v>
      </c>
      <c r="I247">
        <v>2015</v>
      </c>
      <c r="J247" t="s">
        <v>103</v>
      </c>
      <c r="K247">
        <v>1</v>
      </c>
      <c r="M247" t="s">
        <v>8</v>
      </c>
      <c r="N247" t="s">
        <v>669</v>
      </c>
      <c r="O247">
        <v>2015</v>
      </c>
      <c r="P247" t="s">
        <v>858</v>
      </c>
      <c r="Q247">
        <v>1</v>
      </c>
    </row>
    <row r="248" spans="7:17" x14ac:dyDescent="0.25">
      <c r="G248" t="s">
        <v>8</v>
      </c>
      <c r="H248" t="s">
        <v>669</v>
      </c>
      <c r="I248">
        <v>2021</v>
      </c>
      <c r="J248" t="s">
        <v>103</v>
      </c>
      <c r="K248">
        <v>1</v>
      </c>
      <c r="M248" t="s">
        <v>8</v>
      </c>
      <c r="N248" t="s">
        <v>669</v>
      </c>
      <c r="O248">
        <v>2021</v>
      </c>
      <c r="P248" t="s">
        <v>859</v>
      </c>
      <c r="Q248">
        <v>2</v>
      </c>
    </row>
    <row r="249" spans="7:17" x14ac:dyDescent="0.25">
      <c r="G249" t="s">
        <v>8</v>
      </c>
      <c r="H249" t="s">
        <v>669</v>
      </c>
      <c r="I249">
        <v>2018</v>
      </c>
      <c r="J249" t="s">
        <v>103</v>
      </c>
      <c r="K249">
        <v>1</v>
      </c>
      <c r="M249" t="s">
        <v>8</v>
      </c>
      <c r="N249" t="s">
        <v>669</v>
      </c>
      <c r="O249">
        <v>2018</v>
      </c>
      <c r="P249" t="s">
        <v>859</v>
      </c>
      <c r="Q249">
        <v>2</v>
      </c>
    </row>
    <row r="250" spans="7:17" x14ac:dyDescent="0.25">
      <c r="G250" t="s">
        <v>8</v>
      </c>
      <c r="H250" t="s">
        <v>669</v>
      </c>
      <c r="I250">
        <v>2021</v>
      </c>
      <c r="J250" t="s">
        <v>103</v>
      </c>
      <c r="K250">
        <v>1</v>
      </c>
      <c r="M250" t="s">
        <v>8</v>
      </c>
      <c r="N250" t="s">
        <v>669</v>
      </c>
      <c r="O250">
        <v>2021</v>
      </c>
      <c r="P250" t="s">
        <v>852</v>
      </c>
      <c r="Q250">
        <v>1</v>
      </c>
    </row>
    <row r="251" spans="7:17" x14ac:dyDescent="0.25">
      <c r="G251" t="s">
        <v>8</v>
      </c>
      <c r="H251" t="s">
        <v>669</v>
      </c>
      <c r="I251">
        <v>2015</v>
      </c>
      <c r="J251" t="s">
        <v>103</v>
      </c>
      <c r="K251">
        <v>1</v>
      </c>
      <c r="M251" t="s">
        <v>8</v>
      </c>
      <c r="N251" t="s">
        <v>669</v>
      </c>
      <c r="O251">
        <v>2015</v>
      </c>
      <c r="P251" t="s">
        <v>852</v>
      </c>
      <c r="Q251">
        <v>1</v>
      </c>
    </row>
    <row r="252" spans="7:17" x14ac:dyDescent="0.25">
      <c r="G252" t="s">
        <v>8</v>
      </c>
      <c r="H252" t="s">
        <v>669</v>
      </c>
      <c r="I252">
        <v>2014</v>
      </c>
      <c r="J252" t="s">
        <v>103</v>
      </c>
      <c r="K252">
        <v>1</v>
      </c>
      <c r="M252" t="s">
        <v>8</v>
      </c>
      <c r="N252" t="s">
        <v>669</v>
      </c>
      <c r="O252">
        <v>2014</v>
      </c>
      <c r="P252" t="s">
        <v>856</v>
      </c>
      <c r="Q252">
        <v>1</v>
      </c>
    </row>
    <row r="253" spans="7:17" x14ac:dyDescent="0.25">
      <c r="G253" t="s">
        <v>8</v>
      </c>
      <c r="H253" t="s">
        <v>669</v>
      </c>
      <c r="I253">
        <v>2013</v>
      </c>
      <c r="J253" t="s">
        <v>103</v>
      </c>
      <c r="K253">
        <v>1</v>
      </c>
      <c r="M253" t="s">
        <v>8</v>
      </c>
      <c r="N253" t="s">
        <v>669</v>
      </c>
      <c r="O253">
        <v>2013</v>
      </c>
      <c r="P253" t="s">
        <v>856</v>
      </c>
      <c r="Q253">
        <v>1</v>
      </c>
    </row>
    <row r="254" spans="7:17" x14ac:dyDescent="0.25">
      <c r="G254" t="s">
        <v>8</v>
      </c>
      <c r="H254" t="s">
        <v>669</v>
      </c>
      <c r="I254">
        <v>2017</v>
      </c>
      <c r="J254" t="s">
        <v>103</v>
      </c>
      <c r="K254">
        <v>1</v>
      </c>
      <c r="M254" t="s">
        <v>8</v>
      </c>
      <c r="N254" t="s">
        <v>669</v>
      </c>
      <c r="O254">
        <v>2017</v>
      </c>
      <c r="P254" t="s">
        <v>858</v>
      </c>
      <c r="Q254">
        <v>1</v>
      </c>
    </row>
    <row r="255" spans="7:17" x14ac:dyDescent="0.25">
      <c r="G255" t="s">
        <v>8</v>
      </c>
      <c r="H255" t="s">
        <v>669</v>
      </c>
      <c r="I255">
        <v>2013</v>
      </c>
      <c r="J255" t="s">
        <v>103</v>
      </c>
      <c r="K255">
        <v>1</v>
      </c>
      <c r="M255" t="s">
        <v>8</v>
      </c>
      <c r="N255" t="s">
        <v>669</v>
      </c>
      <c r="O255">
        <v>2013</v>
      </c>
      <c r="P255" t="s">
        <v>316</v>
      </c>
      <c r="Q255">
        <v>2</v>
      </c>
    </row>
    <row r="256" spans="7:17" x14ac:dyDescent="0.25">
      <c r="G256" t="s">
        <v>8</v>
      </c>
      <c r="H256" t="s">
        <v>669</v>
      </c>
      <c r="I256">
        <v>2013</v>
      </c>
      <c r="J256" t="s">
        <v>103</v>
      </c>
      <c r="K256">
        <v>1</v>
      </c>
      <c r="M256" t="s">
        <v>8</v>
      </c>
      <c r="N256" t="s">
        <v>669</v>
      </c>
      <c r="O256">
        <v>2013</v>
      </c>
      <c r="P256" t="s">
        <v>858</v>
      </c>
      <c r="Q256">
        <v>1</v>
      </c>
    </row>
    <row r="257" spans="7:17" x14ac:dyDescent="0.25">
      <c r="G257" t="s">
        <v>8</v>
      </c>
      <c r="H257" t="s">
        <v>669</v>
      </c>
      <c r="I257">
        <v>2014</v>
      </c>
      <c r="J257" t="s">
        <v>103</v>
      </c>
      <c r="K257">
        <v>1</v>
      </c>
      <c r="M257" t="s">
        <v>8</v>
      </c>
      <c r="N257" t="s">
        <v>669</v>
      </c>
      <c r="O257">
        <v>2014</v>
      </c>
      <c r="P257" t="s">
        <v>857</v>
      </c>
      <c r="Q257">
        <v>2</v>
      </c>
    </row>
    <row r="258" spans="7:17" x14ac:dyDescent="0.25">
      <c r="G258" t="s">
        <v>8</v>
      </c>
      <c r="H258" t="s">
        <v>669</v>
      </c>
      <c r="I258">
        <v>2014</v>
      </c>
      <c r="J258" t="s">
        <v>103</v>
      </c>
      <c r="K258">
        <v>1</v>
      </c>
      <c r="M258" t="s">
        <v>8</v>
      </c>
      <c r="N258" t="s">
        <v>669</v>
      </c>
      <c r="O258">
        <v>2014</v>
      </c>
      <c r="P258" t="s">
        <v>858</v>
      </c>
      <c r="Q258">
        <v>1</v>
      </c>
    </row>
    <row r="259" spans="7:17" x14ac:dyDescent="0.25">
      <c r="G259" t="s">
        <v>8</v>
      </c>
      <c r="H259" t="s">
        <v>669</v>
      </c>
      <c r="I259">
        <v>2014</v>
      </c>
      <c r="J259" t="s">
        <v>103</v>
      </c>
      <c r="K259">
        <v>1</v>
      </c>
      <c r="M259" t="s">
        <v>8</v>
      </c>
      <c r="N259" t="s">
        <v>669</v>
      </c>
      <c r="O259">
        <v>2014</v>
      </c>
      <c r="P259" t="s">
        <v>316</v>
      </c>
      <c r="Q259">
        <v>2</v>
      </c>
    </row>
    <row r="260" spans="7:17" x14ac:dyDescent="0.25">
      <c r="G260" t="s">
        <v>8</v>
      </c>
      <c r="H260" t="s">
        <v>669</v>
      </c>
      <c r="I260">
        <v>2012</v>
      </c>
      <c r="J260" t="s">
        <v>103</v>
      </c>
      <c r="K260">
        <v>1</v>
      </c>
      <c r="M260" t="s">
        <v>8</v>
      </c>
      <c r="N260" t="s">
        <v>669</v>
      </c>
      <c r="O260">
        <v>2012</v>
      </c>
      <c r="P260" t="s">
        <v>856</v>
      </c>
      <c r="Q260">
        <v>1</v>
      </c>
    </row>
    <row r="261" spans="7:17" x14ac:dyDescent="0.25">
      <c r="G261" t="s">
        <v>8</v>
      </c>
      <c r="H261" t="s">
        <v>670</v>
      </c>
      <c r="I261">
        <v>2011</v>
      </c>
      <c r="J261" t="s">
        <v>100</v>
      </c>
      <c r="K261">
        <v>1</v>
      </c>
      <c r="M261" t="s">
        <v>8</v>
      </c>
      <c r="N261" t="s">
        <v>670</v>
      </c>
      <c r="O261">
        <v>2011</v>
      </c>
      <c r="P261" t="s">
        <v>863</v>
      </c>
      <c r="Q261">
        <v>0</v>
      </c>
    </row>
    <row r="262" spans="7:17" x14ac:dyDescent="0.25">
      <c r="G262" t="s">
        <v>8</v>
      </c>
      <c r="H262" t="s">
        <v>670</v>
      </c>
      <c r="I262">
        <v>2020</v>
      </c>
      <c r="J262" t="s">
        <v>100</v>
      </c>
      <c r="K262">
        <v>1</v>
      </c>
      <c r="M262" t="s">
        <v>8</v>
      </c>
      <c r="N262" t="s">
        <v>670</v>
      </c>
      <c r="O262">
        <v>2020</v>
      </c>
      <c r="P262" t="s">
        <v>863</v>
      </c>
      <c r="Q262">
        <v>0</v>
      </c>
    </row>
    <row r="263" spans="7:17" x14ac:dyDescent="0.25">
      <c r="G263" t="s">
        <v>8</v>
      </c>
      <c r="H263" t="s">
        <v>670</v>
      </c>
      <c r="I263">
        <v>2006</v>
      </c>
      <c r="J263" t="s">
        <v>100</v>
      </c>
      <c r="K263">
        <v>1</v>
      </c>
      <c r="M263" t="s">
        <v>8</v>
      </c>
      <c r="N263" t="s">
        <v>670</v>
      </c>
      <c r="O263">
        <v>2006</v>
      </c>
      <c r="P263" t="s">
        <v>863</v>
      </c>
      <c r="Q263">
        <v>0</v>
      </c>
    </row>
    <row r="264" spans="7:17" x14ac:dyDescent="0.25">
      <c r="G264" t="s">
        <v>8</v>
      </c>
      <c r="H264" t="s">
        <v>670</v>
      </c>
      <c r="I264">
        <v>2016</v>
      </c>
      <c r="J264" t="s">
        <v>100</v>
      </c>
      <c r="K264">
        <v>1</v>
      </c>
      <c r="M264" t="s">
        <v>8</v>
      </c>
      <c r="N264" t="s">
        <v>670</v>
      </c>
      <c r="O264">
        <v>2016</v>
      </c>
      <c r="P264" t="s">
        <v>863</v>
      </c>
      <c r="Q264">
        <v>0</v>
      </c>
    </row>
    <row r="265" spans="7:17" x14ac:dyDescent="0.25">
      <c r="G265" t="s">
        <v>8</v>
      </c>
      <c r="H265" t="s">
        <v>670</v>
      </c>
      <c r="I265">
        <v>2015</v>
      </c>
      <c r="J265" t="s">
        <v>100</v>
      </c>
      <c r="K265">
        <v>1</v>
      </c>
      <c r="M265" t="s">
        <v>8</v>
      </c>
      <c r="N265" t="s">
        <v>670</v>
      </c>
      <c r="O265">
        <v>2015</v>
      </c>
      <c r="P265" t="s">
        <v>863</v>
      </c>
      <c r="Q265">
        <v>0</v>
      </c>
    </row>
    <row r="266" spans="7:17" x14ac:dyDescent="0.25">
      <c r="G266" t="s">
        <v>8</v>
      </c>
      <c r="H266" t="s">
        <v>670</v>
      </c>
      <c r="I266">
        <v>2014</v>
      </c>
      <c r="J266" t="s">
        <v>100</v>
      </c>
      <c r="K266">
        <v>1</v>
      </c>
      <c r="M266" t="s">
        <v>8</v>
      </c>
      <c r="N266" t="s">
        <v>670</v>
      </c>
      <c r="O266">
        <v>2014</v>
      </c>
      <c r="P266" t="s">
        <v>863</v>
      </c>
      <c r="Q266">
        <v>0</v>
      </c>
    </row>
    <row r="267" spans="7:17" x14ac:dyDescent="0.25">
      <c r="G267" t="s">
        <v>8</v>
      </c>
      <c r="H267" t="s">
        <v>670</v>
      </c>
      <c r="I267">
        <v>2013</v>
      </c>
      <c r="J267" t="s">
        <v>100</v>
      </c>
      <c r="K267">
        <v>1</v>
      </c>
      <c r="M267" t="s">
        <v>8</v>
      </c>
      <c r="N267" t="s">
        <v>670</v>
      </c>
      <c r="O267">
        <v>2013</v>
      </c>
      <c r="P267" t="s">
        <v>863</v>
      </c>
      <c r="Q267">
        <v>0</v>
      </c>
    </row>
    <row r="268" spans="7:17" x14ac:dyDescent="0.25">
      <c r="G268" t="s">
        <v>8</v>
      </c>
      <c r="H268" t="s">
        <v>670</v>
      </c>
      <c r="I268">
        <v>2012</v>
      </c>
      <c r="J268" t="s">
        <v>100</v>
      </c>
      <c r="K268">
        <v>1</v>
      </c>
      <c r="M268" t="s">
        <v>8</v>
      </c>
      <c r="N268" t="s">
        <v>670</v>
      </c>
      <c r="O268">
        <v>2012</v>
      </c>
      <c r="P268" t="s">
        <v>863</v>
      </c>
      <c r="Q268">
        <v>0</v>
      </c>
    </row>
    <row r="269" spans="7:17" x14ac:dyDescent="0.25">
      <c r="G269" t="s">
        <v>8</v>
      </c>
      <c r="H269" t="s">
        <v>670</v>
      </c>
      <c r="I269">
        <v>2009</v>
      </c>
      <c r="J269" t="s">
        <v>100</v>
      </c>
      <c r="K269">
        <v>1</v>
      </c>
      <c r="M269" t="s">
        <v>8</v>
      </c>
      <c r="N269" t="s">
        <v>670</v>
      </c>
      <c r="O269">
        <v>2009</v>
      </c>
      <c r="P269" t="s">
        <v>863</v>
      </c>
      <c r="Q269">
        <v>0</v>
      </c>
    </row>
    <row r="270" spans="7:17" x14ac:dyDescent="0.25">
      <c r="G270" t="s">
        <v>8</v>
      </c>
      <c r="H270" t="s">
        <v>670</v>
      </c>
      <c r="I270">
        <v>2007</v>
      </c>
      <c r="J270" t="s">
        <v>100</v>
      </c>
      <c r="K270">
        <v>1</v>
      </c>
      <c r="M270" t="s">
        <v>8</v>
      </c>
      <c r="N270" t="s">
        <v>670</v>
      </c>
      <c r="O270">
        <v>2007</v>
      </c>
      <c r="P270" t="s">
        <v>863</v>
      </c>
      <c r="Q270">
        <v>0</v>
      </c>
    </row>
    <row r="271" spans="7:17" x14ac:dyDescent="0.25">
      <c r="G271" t="s">
        <v>8</v>
      </c>
      <c r="H271" t="s">
        <v>670</v>
      </c>
      <c r="I271">
        <v>2017</v>
      </c>
      <c r="J271" t="s">
        <v>100</v>
      </c>
      <c r="K271">
        <v>1</v>
      </c>
      <c r="M271" t="s">
        <v>8</v>
      </c>
      <c r="N271" t="s">
        <v>670</v>
      </c>
      <c r="O271">
        <v>2017</v>
      </c>
      <c r="P271" t="s">
        <v>863</v>
      </c>
      <c r="Q271">
        <v>0</v>
      </c>
    </row>
    <row r="272" spans="7:17" x14ac:dyDescent="0.25">
      <c r="G272" t="s">
        <v>8</v>
      </c>
      <c r="H272" t="s">
        <v>670</v>
      </c>
      <c r="I272">
        <v>2019</v>
      </c>
      <c r="J272" t="s">
        <v>100</v>
      </c>
      <c r="K272">
        <v>1</v>
      </c>
      <c r="M272" t="s">
        <v>8</v>
      </c>
      <c r="N272" t="s">
        <v>670</v>
      </c>
      <c r="O272">
        <v>2019</v>
      </c>
      <c r="P272" t="s">
        <v>863</v>
      </c>
      <c r="Q272">
        <v>0</v>
      </c>
    </row>
    <row r="273" spans="7:17" x14ac:dyDescent="0.25">
      <c r="G273" t="s">
        <v>8</v>
      </c>
      <c r="H273" t="s">
        <v>670</v>
      </c>
      <c r="I273">
        <v>2008</v>
      </c>
      <c r="J273" t="s">
        <v>100</v>
      </c>
      <c r="K273">
        <v>1</v>
      </c>
      <c r="M273" t="s">
        <v>8</v>
      </c>
      <c r="N273" t="s">
        <v>670</v>
      </c>
      <c r="O273">
        <v>2008</v>
      </c>
      <c r="P273" t="s">
        <v>863</v>
      </c>
      <c r="Q273">
        <v>0</v>
      </c>
    </row>
    <row r="274" spans="7:17" x14ac:dyDescent="0.25">
      <c r="G274" t="s">
        <v>8</v>
      </c>
      <c r="H274" t="s">
        <v>670</v>
      </c>
      <c r="I274">
        <v>2018</v>
      </c>
      <c r="J274" t="s">
        <v>100</v>
      </c>
      <c r="K274">
        <v>1</v>
      </c>
      <c r="M274" t="s">
        <v>8</v>
      </c>
      <c r="N274" t="s">
        <v>670</v>
      </c>
      <c r="O274">
        <v>2018</v>
      </c>
      <c r="P274" t="s">
        <v>863</v>
      </c>
      <c r="Q274">
        <v>0</v>
      </c>
    </row>
    <row r="275" spans="7:17" x14ac:dyDescent="0.25">
      <c r="G275" t="s">
        <v>8</v>
      </c>
      <c r="H275" t="s">
        <v>670</v>
      </c>
      <c r="I275">
        <v>2010</v>
      </c>
      <c r="J275" t="s">
        <v>100</v>
      </c>
      <c r="K275">
        <v>1</v>
      </c>
      <c r="M275" t="s">
        <v>8</v>
      </c>
      <c r="N275" t="s">
        <v>670</v>
      </c>
      <c r="O275">
        <v>2010</v>
      </c>
      <c r="P275" t="s">
        <v>863</v>
      </c>
      <c r="Q275">
        <v>0</v>
      </c>
    </row>
    <row r="276" spans="7:17" x14ac:dyDescent="0.25">
      <c r="G276" t="s">
        <v>8</v>
      </c>
      <c r="H276" t="s">
        <v>671</v>
      </c>
      <c r="I276">
        <v>2013</v>
      </c>
      <c r="J276" t="s">
        <v>100</v>
      </c>
      <c r="K276">
        <v>1</v>
      </c>
      <c r="M276" t="s">
        <v>8</v>
      </c>
      <c r="N276" t="s">
        <v>671</v>
      </c>
      <c r="O276">
        <v>2013</v>
      </c>
      <c r="P276" t="s">
        <v>864</v>
      </c>
      <c r="Q276">
        <v>0</v>
      </c>
    </row>
    <row r="277" spans="7:17" x14ac:dyDescent="0.25">
      <c r="G277" t="s">
        <v>8</v>
      </c>
      <c r="H277" t="s">
        <v>671</v>
      </c>
      <c r="I277">
        <v>2020</v>
      </c>
      <c r="J277" t="s">
        <v>100</v>
      </c>
      <c r="K277">
        <v>1</v>
      </c>
      <c r="M277" t="s">
        <v>8</v>
      </c>
      <c r="N277" t="s">
        <v>671</v>
      </c>
      <c r="O277">
        <v>2020</v>
      </c>
      <c r="P277" t="s">
        <v>865</v>
      </c>
      <c r="Q277">
        <v>2</v>
      </c>
    </row>
    <row r="278" spans="7:17" x14ac:dyDescent="0.25">
      <c r="G278" t="s">
        <v>8</v>
      </c>
      <c r="H278" t="s">
        <v>671</v>
      </c>
      <c r="I278">
        <v>2010</v>
      </c>
      <c r="J278" t="s">
        <v>100</v>
      </c>
      <c r="K278">
        <v>1</v>
      </c>
      <c r="M278" t="s">
        <v>8</v>
      </c>
      <c r="N278" t="s">
        <v>671</v>
      </c>
      <c r="O278">
        <v>2010</v>
      </c>
      <c r="P278" t="s">
        <v>864</v>
      </c>
      <c r="Q278">
        <v>0</v>
      </c>
    </row>
    <row r="279" spans="7:17" x14ac:dyDescent="0.25">
      <c r="G279" t="s">
        <v>8</v>
      </c>
      <c r="H279" t="s">
        <v>671</v>
      </c>
      <c r="I279">
        <v>2018</v>
      </c>
      <c r="J279" t="s">
        <v>100</v>
      </c>
      <c r="K279">
        <v>1</v>
      </c>
      <c r="M279" t="s">
        <v>8</v>
      </c>
      <c r="N279" t="s">
        <v>671</v>
      </c>
      <c r="O279">
        <v>2018</v>
      </c>
      <c r="P279" t="s">
        <v>866</v>
      </c>
      <c r="Q279">
        <v>2</v>
      </c>
    </row>
    <row r="280" spans="7:17" x14ac:dyDescent="0.25">
      <c r="G280" t="s">
        <v>8</v>
      </c>
      <c r="H280" t="s">
        <v>671</v>
      </c>
      <c r="I280">
        <v>2006</v>
      </c>
      <c r="J280" t="s">
        <v>100</v>
      </c>
      <c r="K280">
        <v>1</v>
      </c>
      <c r="M280" t="s">
        <v>8</v>
      </c>
      <c r="N280" t="s">
        <v>671</v>
      </c>
      <c r="O280">
        <v>2006</v>
      </c>
      <c r="P280" t="s">
        <v>864</v>
      </c>
      <c r="Q280">
        <v>0</v>
      </c>
    </row>
    <row r="281" spans="7:17" x14ac:dyDescent="0.25">
      <c r="G281" t="s">
        <v>8</v>
      </c>
      <c r="H281" t="s">
        <v>671</v>
      </c>
      <c r="I281">
        <v>2007</v>
      </c>
      <c r="J281" t="s">
        <v>100</v>
      </c>
      <c r="K281">
        <v>1</v>
      </c>
      <c r="M281" t="s">
        <v>8</v>
      </c>
      <c r="N281" t="s">
        <v>671</v>
      </c>
      <c r="O281">
        <v>2007</v>
      </c>
      <c r="P281" t="s">
        <v>864</v>
      </c>
      <c r="Q281">
        <v>0</v>
      </c>
    </row>
    <row r="282" spans="7:17" x14ac:dyDescent="0.25">
      <c r="G282" t="s">
        <v>8</v>
      </c>
      <c r="H282" t="s">
        <v>671</v>
      </c>
      <c r="I282">
        <v>2009</v>
      </c>
      <c r="J282" t="s">
        <v>100</v>
      </c>
      <c r="K282">
        <v>1</v>
      </c>
      <c r="M282" t="s">
        <v>8</v>
      </c>
      <c r="N282" t="s">
        <v>671</v>
      </c>
      <c r="O282">
        <v>2009</v>
      </c>
      <c r="P282" t="s">
        <v>864</v>
      </c>
      <c r="Q282">
        <v>0</v>
      </c>
    </row>
    <row r="283" spans="7:17" x14ac:dyDescent="0.25">
      <c r="G283" t="s">
        <v>8</v>
      </c>
      <c r="H283" t="s">
        <v>671</v>
      </c>
      <c r="I283">
        <v>2012</v>
      </c>
      <c r="J283" t="s">
        <v>100</v>
      </c>
      <c r="K283">
        <v>1</v>
      </c>
      <c r="M283" t="s">
        <v>8</v>
      </c>
      <c r="N283" t="s">
        <v>671</v>
      </c>
      <c r="O283">
        <v>2012</v>
      </c>
      <c r="P283" t="s">
        <v>864</v>
      </c>
      <c r="Q283">
        <v>0</v>
      </c>
    </row>
    <row r="284" spans="7:17" x14ac:dyDescent="0.25">
      <c r="G284" t="s">
        <v>8</v>
      </c>
      <c r="H284" t="s">
        <v>671</v>
      </c>
      <c r="I284">
        <v>2014</v>
      </c>
      <c r="J284" t="s">
        <v>100</v>
      </c>
      <c r="K284">
        <v>1</v>
      </c>
      <c r="M284" t="s">
        <v>8</v>
      </c>
      <c r="N284" t="s">
        <v>671</v>
      </c>
      <c r="O284">
        <v>2014</v>
      </c>
      <c r="P284" t="s">
        <v>864</v>
      </c>
      <c r="Q284">
        <v>0</v>
      </c>
    </row>
    <row r="285" spans="7:17" x14ac:dyDescent="0.25">
      <c r="G285" t="s">
        <v>8</v>
      </c>
      <c r="H285" t="s">
        <v>671</v>
      </c>
      <c r="I285">
        <v>2015</v>
      </c>
      <c r="J285" t="s">
        <v>100</v>
      </c>
      <c r="K285">
        <v>1</v>
      </c>
      <c r="M285" t="s">
        <v>8</v>
      </c>
      <c r="N285" t="s">
        <v>671</v>
      </c>
      <c r="O285">
        <v>2015</v>
      </c>
      <c r="P285" t="s">
        <v>864</v>
      </c>
      <c r="Q285">
        <v>0</v>
      </c>
    </row>
    <row r="286" spans="7:17" x14ac:dyDescent="0.25">
      <c r="G286" t="s">
        <v>8</v>
      </c>
      <c r="H286" t="s">
        <v>671</v>
      </c>
      <c r="I286">
        <v>2017</v>
      </c>
      <c r="J286" t="s">
        <v>100</v>
      </c>
      <c r="K286">
        <v>1</v>
      </c>
      <c r="M286" t="s">
        <v>8</v>
      </c>
      <c r="N286" t="s">
        <v>671</v>
      </c>
      <c r="O286">
        <v>2017</v>
      </c>
      <c r="P286" t="s">
        <v>864</v>
      </c>
      <c r="Q286">
        <v>0</v>
      </c>
    </row>
    <row r="287" spans="7:17" x14ac:dyDescent="0.25">
      <c r="G287" t="s">
        <v>8</v>
      </c>
      <c r="H287" t="s">
        <v>671</v>
      </c>
      <c r="I287">
        <v>2019</v>
      </c>
      <c r="J287" t="s">
        <v>100</v>
      </c>
      <c r="K287">
        <v>1</v>
      </c>
      <c r="M287" t="s">
        <v>8</v>
      </c>
      <c r="N287" t="s">
        <v>671</v>
      </c>
      <c r="O287">
        <v>2019</v>
      </c>
      <c r="P287" t="s">
        <v>865</v>
      </c>
      <c r="Q287">
        <v>2</v>
      </c>
    </row>
    <row r="288" spans="7:17" x14ac:dyDescent="0.25">
      <c r="G288" t="s">
        <v>8</v>
      </c>
      <c r="H288" t="s">
        <v>671</v>
      </c>
      <c r="I288">
        <v>2016</v>
      </c>
      <c r="J288" t="s">
        <v>100</v>
      </c>
      <c r="K288">
        <v>1</v>
      </c>
      <c r="M288" t="s">
        <v>8</v>
      </c>
      <c r="N288" t="s">
        <v>671</v>
      </c>
      <c r="O288">
        <v>2016</v>
      </c>
      <c r="P288" t="s">
        <v>864</v>
      </c>
      <c r="Q288">
        <v>0</v>
      </c>
    </row>
    <row r="289" spans="7:17" x14ac:dyDescent="0.25">
      <c r="G289" t="s">
        <v>8</v>
      </c>
      <c r="H289" t="s">
        <v>671</v>
      </c>
      <c r="I289">
        <v>2008</v>
      </c>
      <c r="J289" t="s">
        <v>100</v>
      </c>
      <c r="K289">
        <v>1</v>
      </c>
      <c r="M289" t="s">
        <v>8</v>
      </c>
      <c r="N289" t="s">
        <v>671</v>
      </c>
      <c r="O289">
        <v>2008</v>
      </c>
      <c r="P289" t="s">
        <v>864</v>
      </c>
      <c r="Q289">
        <v>0</v>
      </c>
    </row>
    <row r="290" spans="7:17" x14ac:dyDescent="0.25">
      <c r="G290" t="s">
        <v>8</v>
      </c>
      <c r="H290" t="s">
        <v>671</v>
      </c>
      <c r="I290">
        <v>2011</v>
      </c>
      <c r="J290" t="s">
        <v>100</v>
      </c>
      <c r="K290">
        <v>1</v>
      </c>
      <c r="M290" t="s">
        <v>8</v>
      </c>
      <c r="N290" t="s">
        <v>671</v>
      </c>
      <c r="O290">
        <v>2011</v>
      </c>
      <c r="P290" t="s">
        <v>864</v>
      </c>
      <c r="Q290">
        <v>0</v>
      </c>
    </row>
    <row r="291" spans="7:17" x14ac:dyDescent="0.25">
      <c r="G291" t="s">
        <v>8</v>
      </c>
      <c r="H291" t="s">
        <v>672</v>
      </c>
      <c r="I291">
        <v>2019</v>
      </c>
      <c r="J291" t="s">
        <v>350</v>
      </c>
      <c r="K291">
        <v>1</v>
      </c>
      <c r="M291" t="s">
        <v>8</v>
      </c>
      <c r="N291" t="s">
        <v>672</v>
      </c>
      <c r="O291">
        <v>2019</v>
      </c>
      <c r="P291" t="s">
        <v>867</v>
      </c>
      <c r="Q291">
        <v>2</v>
      </c>
    </row>
    <row r="292" spans="7:17" x14ac:dyDescent="0.25">
      <c r="G292" t="s">
        <v>8</v>
      </c>
      <c r="H292" t="s">
        <v>672</v>
      </c>
      <c r="I292">
        <v>2011</v>
      </c>
      <c r="J292" t="s">
        <v>350</v>
      </c>
      <c r="K292">
        <v>1</v>
      </c>
      <c r="M292" t="s">
        <v>8</v>
      </c>
      <c r="N292" t="s">
        <v>672</v>
      </c>
      <c r="O292">
        <v>2011</v>
      </c>
      <c r="P292" t="s">
        <v>867</v>
      </c>
      <c r="Q292">
        <v>2</v>
      </c>
    </row>
    <row r="293" spans="7:17" x14ac:dyDescent="0.25">
      <c r="G293" t="s">
        <v>8</v>
      </c>
      <c r="H293" t="s">
        <v>672</v>
      </c>
      <c r="I293">
        <v>2012</v>
      </c>
      <c r="J293" t="s">
        <v>350</v>
      </c>
      <c r="K293">
        <v>1</v>
      </c>
      <c r="M293" t="s">
        <v>8</v>
      </c>
      <c r="N293" t="s">
        <v>672</v>
      </c>
      <c r="O293">
        <v>2012</v>
      </c>
      <c r="P293" t="s">
        <v>867</v>
      </c>
      <c r="Q293">
        <v>2</v>
      </c>
    </row>
    <row r="294" spans="7:17" x14ac:dyDescent="0.25">
      <c r="G294" t="s">
        <v>8</v>
      </c>
      <c r="H294" t="s">
        <v>672</v>
      </c>
      <c r="I294">
        <v>2006</v>
      </c>
      <c r="J294" t="s">
        <v>350</v>
      </c>
      <c r="K294">
        <v>1</v>
      </c>
      <c r="M294" t="s">
        <v>8</v>
      </c>
      <c r="N294" t="s">
        <v>672</v>
      </c>
      <c r="O294">
        <v>2006</v>
      </c>
      <c r="P294" t="s">
        <v>867</v>
      </c>
      <c r="Q294">
        <v>2</v>
      </c>
    </row>
    <row r="295" spans="7:17" x14ac:dyDescent="0.25">
      <c r="G295" t="s">
        <v>8</v>
      </c>
      <c r="H295" t="s">
        <v>672</v>
      </c>
      <c r="I295">
        <v>2007</v>
      </c>
      <c r="J295" t="s">
        <v>350</v>
      </c>
      <c r="K295">
        <v>1</v>
      </c>
      <c r="M295" t="s">
        <v>8</v>
      </c>
      <c r="N295" t="s">
        <v>672</v>
      </c>
      <c r="O295">
        <v>2007</v>
      </c>
      <c r="P295" t="s">
        <v>867</v>
      </c>
      <c r="Q295">
        <v>2</v>
      </c>
    </row>
    <row r="296" spans="7:17" x14ac:dyDescent="0.25">
      <c r="G296" t="s">
        <v>8</v>
      </c>
      <c r="H296" t="s">
        <v>672</v>
      </c>
      <c r="I296">
        <v>2013</v>
      </c>
      <c r="J296" t="s">
        <v>350</v>
      </c>
      <c r="K296">
        <v>1</v>
      </c>
      <c r="M296" t="s">
        <v>8</v>
      </c>
      <c r="N296" t="s">
        <v>672</v>
      </c>
      <c r="O296">
        <v>2013</v>
      </c>
      <c r="P296" t="s">
        <v>867</v>
      </c>
      <c r="Q296">
        <v>2</v>
      </c>
    </row>
    <row r="297" spans="7:17" x14ac:dyDescent="0.25">
      <c r="G297" t="s">
        <v>8</v>
      </c>
      <c r="H297" t="s">
        <v>672</v>
      </c>
      <c r="I297">
        <v>2008</v>
      </c>
      <c r="J297" t="s">
        <v>350</v>
      </c>
      <c r="K297">
        <v>1</v>
      </c>
      <c r="M297" t="s">
        <v>8</v>
      </c>
      <c r="N297" t="s">
        <v>672</v>
      </c>
      <c r="O297">
        <v>2008</v>
      </c>
      <c r="P297" t="s">
        <v>867</v>
      </c>
      <c r="Q297">
        <v>2</v>
      </c>
    </row>
    <row r="298" spans="7:17" x14ac:dyDescent="0.25">
      <c r="G298" t="s">
        <v>8</v>
      </c>
      <c r="H298" t="s">
        <v>672</v>
      </c>
      <c r="I298">
        <v>2009</v>
      </c>
      <c r="J298" t="s">
        <v>350</v>
      </c>
      <c r="K298">
        <v>1</v>
      </c>
      <c r="M298" t="s">
        <v>8</v>
      </c>
      <c r="N298" t="s">
        <v>672</v>
      </c>
      <c r="O298">
        <v>2009</v>
      </c>
      <c r="P298" t="s">
        <v>867</v>
      </c>
      <c r="Q298">
        <v>2</v>
      </c>
    </row>
    <row r="299" spans="7:17" x14ac:dyDescent="0.25">
      <c r="G299" t="s">
        <v>8</v>
      </c>
      <c r="H299" t="s">
        <v>672</v>
      </c>
      <c r="I299">
        <v>2014</v>
      </c>
      <c r="J299" t="s">
        <v>350</v>
      </c>
      <c r="K299">
        <v>1</v>
      </c>
      <c r="M299" t="s">
        <v>8</v>
      </c>
      <c r="N299" t="s">
        <v>672</v>
      </c>
      <c r="O299">
        <v>2014</v>
      </c>
      <c r="P299" t="s">
        <v>867</v>
      </c>
      <c r="Q299">
        <v>2</v>
      </c>
    </row>
    <row r="300" spans="7:17" x14ac:dyDescent="0.25">
      <c r="G300" t="s">
        <v>8</v>
      </c>
      <c r="H300" t="s">
        <v>672</v>
      </c>
      <c r="I300">
        <v>2015</v>
      </c>
      <c r="J300" t="s">
        <v>350</v>
      </c>
      <c r="K300">
        <v>1</v>
      </c>
      <c r="M300" t="s">
        <v>8</v>
      </c>
      <c r="N300" t="s">
        <v>672</v>
      </c>
      <c r="O300">
        <v>2015</v>
      </c>
      <c r="P300" t="s">
        <v>867</v>
      </c>
      <c r="Q300">
        <v>2</v>
      </c>
    </row>
    <row r="301" spans="7:17" x14ac:dyDescent="0.25">
      <c r="G301" t="s">
        <v>8</v>
      </c>
      <c r="H301" t="s">
        <v>672</v>
      </c>
      <c r="I301">
        <v>2016</v>
      </c>
      <c r="J301" t="s">
        <v>350</v>
      </c>
      <c r="K301">
        <v>1</v>
      </c>
      <c r="M301" t="s">
        <v>8</v>
      </c>
      <c r="N301" t="s">
        <v>672</v>
      </c>
      <c r="O301">
        <v>2016</v>
      </c>
      <c r="P301" t="s">
        <v>867</v>
      </c>
      <c r="Q301">
        <v>2</v>
      </c>
    </row>
    <row r="302" spans="7:17" x14ac:dyDescent="0.25">
      <c r="G302" t="s">
        <v>8</v>
      </c>
      <c r="H302" t="s">
        <v>672</v>
      </c>
      <c r="I302">
        <v>2018</v>
      </c>
      <c r="J302" t="s">
        <v>350</v>
      </c>
      <c r="K302">
        <v>1</v>
      </c>
      <c r="M302" t="s">
        <v>8</v>
      </c>
      <c r="N302" t="s">
        <v>672</v>
      </c>
      <c r="O302">
        <v>2018</v>
      </c>
      <c r="P302" t="s">
        <v>867</v>
      </c>
      <c r="Q302">
        <v>2</v>
      </c>
    </row>
    <row r="303" spans="7:17" x14ac:dyDescent="0.25">
      <c r="G303" t="s">
        <v>8</v>
      </c>
      <c r="H303" t="s">
        <v>672</v>
      </c>
      <c r="I303">
        <v>2017</v>
      </c>
      <c r="J303" t="s">
        <v>350</v>
      </c>
      <c r="K303">
        <v>1</v>
      </c>
      <c r="M303" t="s">
        <v>8</v>
      </c>
      <c r="N303" t="s">
        <v>672</v>
      </c>
      <c r="O303">
        <v>2017</v>
      </c>
      <c r="P303" t="s">
        <v>867</v>
      </c>
      <c r="Q303">
        <v>2</v>
      </c>
    </row>
    <row r="304" spans="7:17" x14ac:dyDescent="0.25">
      <c r="G304" t="s">
        <v>8</v>
      </c>
      <c r="H304" t="s">
        <v>672</v>
      </c>
      <c r="I304">
        <v>2020</v>
      </c>
      <c r="J304" t="s">
        <v>350</v>
      </c>
      <c r="K304">
        <v>1</v>
      </c>
      <c r="M304" t="s">
        <v>8</v>
      </c>
      <c r="N304" t="s">
        <v>672</v>
      </c>
      <c r="O304">
        <v>2020</v>
      </c>
      <c r="P304" t="s">
        <v>867</v>
      </c>
      <c r="Q304">
        <v>2</v>
      </c>
    </row>
    <row r="305" spans="7:17" x14ac:dyDescent="0.25">
      <c r="G305" t="s">
        <v>8</v>
      </c>
      <c r="H305" t="s">
        <v>672</v>
      </c>
      <c r="I305">
        <v>2010</v>
      </c>
      <c r="J305" t="s">
        <v>350</v>
      </c>
      <c r="K305">
        <v>1</v>
      </c>
      <c r="M305" t="s">
        <v>8</v>
      </c>
      <c r="N305" t="s">
        <v>672</v>
      </c>
      <c r="O305">
        <v>2010</v>
      </c>
      <c r="P305" t="s">
        <v>867</v>
      </c>
      <c r="Q305">
        <v>2</v>
      </c>
    </row>
    <row r="306" spans="7:17" x14ac:dyDescent="0.25">
      <c r="G306" t="s">
        <v>8</v>
      </c>
      <c r="H306" t="s">
        <v>673</v>
      </c>
      <c r="I306">
        <v>2016</v>
      </c>
      <c r="J306" t="s">
        <v>105</v>
      </c>
      <c r="K306">
        <v>2</v>
      </c>
      <c r="M306" t="s">
        <v>8</v>
      </c>
      <c r="N306" t="s">
        <v>673</v>
      </c>
      <c r="O306">
        <v>2016</v>
      </c>
      <c r="P306" t="s">
        <v>868</v>
      </c>
      <c r="Q306">
        <v>2</v>
      </c>
    </row>
    <row r="307" spans="7:17" x14ac:dyDescent="0.25">
      <c r="G307" t="s">
        <v>8</v>
      </c>
      <c r="H307" t="s">
        <v>673</v>
      </c>
      <c r="I307">
        <v>2009</v>
      </c>
      <c r="J307" t="s">
        <v>105</v>
      </c>
      <c r="K307">
        <v>2</v>
      </c>
      <c r="M307" t="s">
        <v>8</v>
      </c>
      <c r="N307" t="s">
        <v>673</v>
      </c>
      <c r="O307">
        <v>2009</v>
      </c>
      <c r="P307" t="s">
        <v>868</v>
      </c>
      <c r="Q307">
        <v>2</v>
      </c>
    </row>
    <row r="308" spans="7:17" x14ac:dyDescent="0.25">
      <c r="G308" t="s">
        <v>8</v>
      </c>
      <c r="H308" t="s">
        <v>673</v>
      </c>
      <c r="I308">
        <v>2013</v>
      </c>
      <c r="J308" t="s">
        <v>105</v>
      </c>
      <c r="K308">
        <v>2</v>
      </c>
      <c r="M308" t="s">
        <v>8</v>
      </c>
      <c r="N308" t="s">
        <v>673</v>
      </c>
      <c r="O308">
        <v>2013</v>
      </c>
      <c r="P308" t="s">
        <v>868</v>
      </c>
      <c r="Q308">
        <v>2</v>
      </c>
    </row>
    <row r="309" spans="7:17" x14ac:dyDescent="0.25">
      <c r="G309" t="s">
        <v>8</v>
      </c>
      <c r="H309" t="s">
        <v>673</v>
      </c>
      <c r="I309">
        <v>2006</v>
      </c>
      <c r="J309" t="s">
        <v>104</v>
      </c>
      <c r="K309">
        <v>2</v>
      </c>
      <c r="M309" t="s">
        <v>8</v>
      </c>
      <c r="N309" t="s">
        <v>673</v>
      </c>
      <c r="O309">
        <v>2006</v>
      </c>
      <c r="P309" t="s">
        <v>868</v>
      </c>
      <c r="Q309">
        <v>2</v>
      </c>
    </row>
    <row r="310" spans="7:17" x14ac:dyDescent="0.25">
      <c r="G310" t="s">
        <v>8</v>
      </c>
      <c r="H310" t="s">
        <v>673</v>
      </c>
      <c r="I310">
        <v>2008</v>
      </c>
      <c r="J310" t="s">
        <v>105</v>
      </c>
      <c r="K310">
        <v>2</v>
      </c>
      <c r="M310" t="s">
        <v>8</v>
      </c>
      <c r="N310" t="s">
        <v>673</v>
      </c>
      <c r="O310">
        <v>2008</v>
      </c>
      <c r="P310" t="s">
        <v>868</v>
      </c>
      <c r="Q310">
        <v>2</v>
      </c>
    </row>
    <row r="311" spans="7:17" x14ac:dyDescent="0.25">
      <c r="G311" t="s">
        <v>8</v>
      </c>
      <c r="H311" t="s">
        <v>673</v>
      </c>
      <c r="I311">
        <v>2010</v>
      </c>
      <c r="J311" t="s">
        <v>105</v>
      </c>
      <c r="K311">
        <v>2</v>
      </c>
      <c r="M311" t="s">
        <v>8</v>
      </c>
      <c r="N311" t="s">
        <v>673</v>
      </c>
      <c r="O311">
        <v>2010</v>
      </c>
      <c r="P311" t="s">
        <v>868</v>
      </c>
      <c r="Q311">
        <v>2</v>
      </c>
    </row>
    <row r="312" spans="7:17" x14ac:dyDescent="0.25">
      <c r="G312" t="s">
        <v>8</v>
      </c>
      <c r="H312" t="s">
        <v>673</v>
      </c>
      <c r="I312">
        <v>2011</v>
      </c>
      <c r="J312" t="s">
        <v>105</v>
      </c>
      <c r="K312">
        <v>2</v>
      </c>
      <c r="M312" t="s">
        <v>8</v>
      </c>
      <c r="N312" t="s">
        <v>673</v>
      </c>
      <c r="O312">
        <v>2011</v>
      </c>
      <c r="P312" t="s">
        <v>868</v>
      </c>
      <c r="Q312">
        <v>2</v>
      </c>
    </row>
    <row r="313" spans="7:17" x14ac:dyDescent="0.25">
      <c r="G313" t="s">
        <v>8</v>
      </c>
      <c r="H313" t="s">
        <v>673</v>
      </c>
      <c r="I313">
        <v>2015</v>
      </c>
      <c r="J313" t="s">
        <v>105</v>
      </c>
      <c r="K313">
        <v>2</v>
      </c>
      <c r="M313" t="s">
        <v>8</v>
      </c>
      <c r="N313" t="s">
        <v>673</v>
      </c>
      <c r="O313">
        <v>2015</v>
      </c>
      <c r="P313" t="s">
        <v>868</v>
      </c>
      <c r="Q313">
        <v>2</v>
      </c>
    </row>
    <row r="314" spans="7:17" x14ac:dyDescent="0.25">
      <c r="G314" t="s">
        <v>8</v>
      </c>
      <c r="H314" t="s">
        <v>673</v>
      </c>
      <c r="I314">
        <v>2020</v>
      </c>
      <c r="J314" t="s">
        <v>104</v>
      </c>
      <c r="K314">
        <v>2</v>
      </c>
      <c r="M314" t="s">
        <v>8</v>
      </c>
      <c r="N314" t="s">
        <v>673</v>
      </c>
      <c r="O314">
        <v>2020</v>
      </c>
      <c r="P314" t="s">
        <v>868</v>
      </c>
      <c r="Q314">
        <v>2</v>
      </c>
    </row>
    <row r="315" spans="7:17" x14ac:dyDescent="0.25">
      <c r="G315" t="s">
        <v>8</v>
      </c>
      <c r="H315" t="s">
        <v>673</v>
      </c>
      <c r="I315">
        <v>2017</v>
      </c>
      <c r="J315" t="s">
        <v>104</v>
      </c>
      <c r="K315">
        <v>2</v>
      </c>
      <c r="M315" t="s">
        <v>8</v>
      </c>
      <c r="N315" t="s">
        <v>673</v>
      </c>
      <c r="O315">
        <v>2017</v>
      </c>
      <c r="P315" t="s">
        <v>868</v>
      </c>
      <c r="Q315">
        <v>2</v>
      </c>
    </row>
    <row r="316" spans="7:17" x14ac:dyDescent="0.25">
      <c r="G316" t="s">
        <v>8</v>
      </c>
      <c r="H316" t="s">
        <v>673</v>
      </c>
      <c r="I316">
        <v>2019</v>
      </c>
      <c r="J316" t="s">
        <v>104</v>
      </c>
      <c r="K316">
        <v>2</v>
      </c>
      <c r="M316" t="s">
        <v>8</v>
      </c>
      <c r="N316" t="s">
        <v>673</v>
      </c>
      <c r="O316">
        <v>2019</v>
      </c>
      <c r="P316" t="s">
        <v>868</v>
      </c>
      <c r="Q316">
        <v>2</v>
      </c>
    </row>
    <row r="317" spans="7:17" x14ac:dyDescent="0.25">
      <c r="G317" t="s">
        <v>8</v>
      </c>
      <c r="H317" t="s">
        <v>673</v>
      </c>
      <c r="I317">
        <v>2018</v>
      </c>
      <c r="J317" t="s">
        <v>104</v>
      </c>
      <c r="K317">
        <v>2</v>
      </c>
      <c r="M317" t="s">
        <v>8</v>
      </c>
      <c r="N317" t="s">
        <v>673</v>
      </c>
      <c r="O317">
        <v>2018</v>
      </c>
      <c r="P317" t="s">
        <v>868</v>
      </c>
      <c r="Q317">
        <v>2</v>
      </c>
    </row>
    <row r="318" spans="7:17" x14ac:dyDescent="0.25">
      <c r="G318" t="s">
        <v>8</v>
      </c>
      <c r="H318" t="s">
        <v>673</v>
      </c>
      <c r="I318">
        <v>2014</v>
      </c>
      <c r="J318" t="s">
        <v>105</v>
      </c>
      <c r="K318">
        <v>2</v>
      </c>
      <c r="M318" t="s">
        <v>8</v>
      </c>
      <c r="N318" t="s">
        <v>673</v>
      </c>
      <c r="O318">
        <v>2014</v>
      </c>
      <c r="P318" t="s">
        <v>868</v>
      </c>
      <c r="Q318">
        <v>2</v>
      </c>
    </row>
    <row r="319" spans="7:17" x14ac:dyDescent="0.25">
      <c r="G319" t="s">
        <v>8</v>
      </c>
      <c r="H319" t="s">
        <v>673</v>
      </c>
      <c r="I319">
        <v>2007</v>
      </c>
      <c r="J319" t="s">
        <v>104</v>
      </c>
      <c r="K319">
        <v>2</v>
      </c>
      <c r="M319" t="s">
        <v>8</v>
      </c>
      <c r="N319" t="s">
        <v>673</v>
      </c>
      <c r="O319">
        <v>2007</v>
      </c>
      <c r="P319" t="s">
        <v>868</v>
      </c>
      <c r="Q319">
        <v>2</v>
      </c>
    </row>
    <row r="320" spans="7:17" x14ac:dyDescent="0.25">
      <c r="G320" t="s">
        <v>8</v>
      </c>
      <c r="H320" t="s">
        <v>673</v>
      </c>
      <c r="I320">
        <v>2012</v>
      </c>
      <c r="J320" t="s">
        <v>105</v>
      </c>
      <c r="K320">
        <v>2</v>
      </c>
      <c r="M320" t="s">
        <v>8</v>
      </c>
      <c r="N320" t="s">
        <v>673</v>
      </c>
      <c r="O320">
        <v>2012</v>
      </c>
      <c r="P320" t="s">
        <v>868</v>
      </c>
      <c r="Q320">
        <v>2</v>
      </c>
    </row>
    <row r="321" spans="7:17" x14ac:dyDescent="0.25">
      <c r="G321" t="s">
        <v>8</v>
      </c>
      <c r="H321" t="s">
        <v>674</v>
      </c>
      <c r="M321" t="s">
        <v>8</v>
      </c>
      <c r="N321" t="s">
        <v>674</v>
      </c>
    </row>
    <row r="322" spans="7:17" x14ac:dyDescent="0.25">
      <c r="G322" t="s">
        <v>8</v>
      </c>
      <c r="H322" t="s">
        <v>674</v>
      </c>
      <c r="I322">
        <v>2021</v>
      </c>
      <c r="J322" t="s">
        <v>106</v>
      </c>
      <c r="K322">
        <v>2</v>
      </c>
      <c r="M322" t="s">
        <v>8</v>
      </c>
      <c r="N322" t="s">
        <v>674</v>
      </c>
      <c r="O322">
        <v>2021</v>
      </c>
      <c r="P322" t="s">
        <v>869</v>
      </c>
      <c r="Q322">
        <v>2</v>
      </c>
    </row>
    <row r="323" spans="7:17" x14ac:dyDescent="0.25">
      <c r="G323" t="s">
        <v>8</v>
      </c>
      <c r="H323" t="s">
        <v>674</v>
      </c>
      <c r="M323" t="s">
        <v>8</v>
      </c>
      <c r="N323" t="s">
        <v>674</v>
      </c>
    </row>
    <row r="324" spans="7:17" x14ac:dyDescent="0.25">
      <c r="G324" t="s">
        <v>8</v>
      </c>
      <c r="H324" t="s">
        <v>674</v>
      </c>
      <c r="M324" t="s">
        <v>8</v>
      </c>
      <c r="N324" t="s">
        <v>674</v>
      </c>
    </row>
    <row r="325" spans="7:17" x14ac:dyDescent="0.25">
      <c r="G325" t="s">
        <v>8</v>
      </c>
      <c r="H325" t="s">
        <v>674</v>
      </c>
      <c r="M325" t="s">
        <v>8</v>
      </c>
      <c r="N325" t="s">
        <v>674</v>
      </c>
    </row>
    <row r="326" spans="7:17" x14ac:dyDescent="0.25">
      <c r="G326" t="s">
        <v>8</v>
      </c>
      <c r="H326" t="s">
        <v>674</v>
      </c>
      <c r="M326" t="s">
        <v>8</v>
      </c>
      <c r="N326" t="s">
        <v>674</v>
      </c>
    </row>
    <row r="327" spans="7:17" x14ac:dyDescent="0.25">
      <c r="G327" t="s">
        <v>8</v>
      </c>
      <c r="H327" t="s">
        <v>674</v>
      </c>
      <c r="I327">
        <v>2018</v>
      </c>
      <c r="J327" t="s">
        <v>370</v>
      </c>
      <c r="K327">
        <v>1</v>
      </c>
      <c r="M327" t="s">
        <v>8</v>
      </c>
      <c r="N327" t="s">
        <v>674</v>
      </c>
      <c r="O327">
        <v>2018</v>
      </c>
      <c r="P327" t="s">
        <v>870</v>
      </c>
      <c r="Q327">
        <v>1</v>
      </c>
    </row>
    <row r="328" spans="7:17" x14ac:dyDescent="0.25">
      <c r="G328" t="s">
        <v>8</v>
      </c>
      <c r="H328" t="s">
        <v>674</v>
      </c>
      <c r="M328" t="s">
        <v>8</v>
      </c>
      <c r="N328" t="s">
        <v>674</v>
      </c>
    </row>
    <row r="329" spans="7:17" x14ac:dyDescent="0.25">
      <c r="G329" t="s">
        <v>8</v>
      </c>
      <c r="H329" t="s">
        <v>674</v>
      </c>
      <c r="M329" t="s">
        <v>8</v>
      </c>
      <c r="N329" t="s">
        <v>674</v>
      </c>
    </row>
    <row r="330" spans="7:17" x14ac:dyDescent="0.25">
      <c r="G330" t="s">
        <v>8</v>
      </c>
      <c r="H330" t="s">
        <v>674</v>
      </c>
      <c r="M330" t="s">
        <v>8</v>
      </c>
      <c r="N330" t="s">
        <v>674</v>
      </c>
    </row>
    <row r="331" spans="7:17" x14ac:dyDescent="0.25">
      <c r="G331" t="s">
        <v>8</v>
      </c>
      <c r="H331" t="s">
        <v>674</v>
      </c>
      <c r="I331">
        <v>2020</v>
      </c>
      <c r="J331" t="s">
        <v>106</v>
      </c>
      <c r="K331">
        <v>2</v>
      </c>
      <c r="M331" t="s">
        <v>8</v>
      </c>
      <c r="N331" t="s">
        <v>674</v>
      </c>
      <c r="O331">
        <v>2020</v>
      </c>
      <c r="P331" t="s">
        <v>869</v>
      </c>
      <c r="Q331">
        <v>2</v>
      </c>
    </row>
    <row r="332" spans="7:17" x14ac:dyDescent="0.25">
      <c r="G332" t="s">
        <v>8</v>
      </c>
      <c r="H332" t="s">
        <v>674</v>
      </c>
      <c r="I332">
        <v>2019</v>
      </c>
      <c r="J332" t="s">
        <v>100</v>
      </c>
      <c r="K332">
        <v>1</v>
      </c>
      <c r="M332" t="s">
        <v>8</v>
      </c>
      <c r="N332" t="s">
        <v>674</v>
      </c>
      <c r="O332">
        <v>2019</v>
      </c>
      <c r="P332" t="s">
        <v>870</v>
      </c>
      <c r="Q332">
        <v>1</v>
      </c>
    </row>
    <row r="333" spans="7:17" x14ac:dyDescent="0.25">
      <c r="G333" t="s">
        <v>8</v>
      </c>
      <c r="H333" t="s">
        <v>674</v>
      </c>
      <c r="M333" t="s">
        <v>8</v>
      </c>
      <c r="N333" t="s">
        <v>674</v>
      </c>
    </row>
    <row r="334" spans="7:17" x14ac:dyDescent="0.25">
      <c r="G334" t="s">
        <v>8</v>
      </c>
      <c r="H334" t="s">
        <v>674</v>
      </c>
      <c r="M334" t="s">
        <v>8</v>
      </c>
      <c r="N334" t="s">
        <v>674</v>
      </c>
    </row>
    <row r="335" spans="7:17" x14ac:dyDescent="0.25">
      <c r="G335" t="s">
        <v>8</v>
      </c>
      <c r="H335" t="s">
        <v>674</v>
      </c>
      <c r="M335" t="s">
        <v>8</v>
      </c>
      <c r="N335" t="s">
        <v>674</v>
      </c>
    </row>
    <row r="336" spans="7:17" x14ac:dyDescent="0.25">
      <c r="G336" t="s">
        <v>8</v>
      </c>
      <c r="H336" t="s">
        <v>675</v>
      </c>
      <c r="I336">
        <v>2012</v>
      </c>
      <c r="J336" t="s">
        <v>349</v>
      </c>
      <c r="K336">
        <v>1</v>
      </c>
      <c r="M336" t="s">
        <v>8</v>
      </c>
      <c r="N336" t="s">
        <v>675</v>
      </c>
      <c r="O336">
        <v>2012</v>
      </c>
      <c r="P336" t="s">
        <v>871</v>
      </c>
      <c r="Q336">
        <v>0</v>
      </c>
    </row>
    <row r="337" spans="7:17" x14ac:dyDescent="0.25">
      <c r="G337" t="s">
        <v>8</v>
      </c>
      <c r="H337" t="s">
        <v>675</v>
      </c>
      <c r="I337">
        <v>2014</v>
      </c>
      <c r="J337" t="s">
        <v>349</v>
      </c>
      <c r="K337">
        <v>1</v>
      </c>
      <c r="M337" t="s">
        <v>8</v>
      </c>
      <c r="N337" t="s">
        <v>675</v>
      </c>
      <c r="O337">
        <v>2014</v>
      </c>
      <c r="P337" t="s">
        <v>872</v>
      </c>
      <c r="Q337">
        <v>0</v>
      </c>
    </row>
    <row r="338" spans="7:17" x14ac:dyDescent="0.25">
      <c r="G338" t="s">
        <v>8</v>
      </c>
      <c r="H338" t="s">
        <v>675</v>
      </c>
      <c r="I338">
        <v>2013</v>
      </c>
      <c r="J338" t="s">
        <v>349</v>
      </c>
      <c r="K338">
        <v>1</v>
      </c>
      <c r="M338" t="s">
        <v>8</v>
      </c>
      <c r="N338" t="s">
        <v>675</v>
      </c>
      <c r="O338">
        <v>2013</v>
      </c>
      <c r="P338" t="s">
        <v>871</v>
      </c>
      <c r="Q338">
        <v>0</v>
      </c>
    </row>
    <row r="339" spans="7:17" x14ac:dyDescent="0.25">
      <c r="G339" t="s">
        <v>8</v>
      </c>
      <c r="H339" t="s">
        <v>675</v>
      </c>
      <c r="I339">
        <v>2008</v>
      </c>
      <c r="J339" t="s">
        <v>349</v>
      </c>
      <c r="K339">
        <v>1</v>
      </c>
      <c r="M339" t="s">
        <v>8</v>
      </c>
      <c r="N339" t="s">
        <v>675</v>
      </c>
      <c r="O339">
        <v>2008</v>
      </c>
      <c r="P339" t="s">
        <v>871</v>
      </c>
      <c r="Q339">
        <v>0</v>
      </c>
    </row>
    <row r="340" spans="7:17" x14ac:dyDescent="0.25">
      <c r="G340" t="s">
        <v>8</v>
      </c>
      <c r="H340" t="s">
        <v>675</v>
      </c>
      <c r="I340">
        <v>2009</v>
      </c>
      <c r="J340" t="s">
        <v>349</v>
      </c>
      <c r="K340">
        <v>1</v>
      </c>
      <c r="M340" t="s">
        <v>8</v>
      </c>
      <c r="N340" t="s">
        <v>675</v>
      </c>
      <c r="O340">
        <v>2009</v>
      </c>
      <c r="P340" t="s">
        <v>871</v>
      </c>
      <c r="Q340">
        <v>0</v>
      </c>
    </row>
    <row r="341" spans="7:17" x14ac:dyDescent="0.25">
      <c r="G341" t="s">
        <v>8</v>
      </c>
      <c r="H341" t="s">
        <v>675</v>
      </c>
      <c r="I341">
        <v>2010</v>
      </c>
      <c r="J341" t="s">
        <v>349</v>
      </c>
      <c r="K341">
        <v>1</v>
      </c>
      <c r="M341" t="s">
        <v>8</v>
      </c>
      <c r="N341" t="s">
        <v>675</v>
      </c>
      <c r="O341">
        <v>2010</v>
      </c>
      <c r="P341" t="s">
        <v>871</v>
      </c>
      <c r="Q341">
        <v>0</v>
      </c>
    </row>
    <row r="342" spans="7:17" x14ac:dyDescent="0.25">
      <c r="G342" t="s">
        <v>8</v>
      </c>
      <c r="H342" t="s">
        <v>675</v>
      </c>
      <c r="I342">
        <v>2011</v>
      </c>
      <c r="J342" t="s">
        <v>349</v>
      </c>
      <c r="K342">
        <v>1</v>
      </c>
      <c r="M342" t="s">
        <v>8</v>
      </c>
      <c r="N342" t="s">
        <v>675</v>
      </c>
      <c r="O342">
        <v>2011</v>
      </c>
      <c r="P342" t="s">
        <v>871</v>
      </c>
      <c r="Q342">
        <v>0</v>
      </c>
    </row>
    <row r="343" spans="7:17" x14ac:dyDescent="0.25">
      <c r="G343" t="s">
        <v>8</v>
      </c>
      <c r="H343" t="s">
        <v>675</v>
      </c>
      <c r="I343">
        <v>2020</v>
      </c>
      <c r="J343" t="s">
        <v>349</v>
      </c>
      <c r="K343">
        <v>1</v>
      </c>
      <c r="M343" t="s">
        <v>8</v>
      </c>
      <c r="N343" t="s">
        <v>675</v>
      </c>
      <c r="O343">
        <v>2020</v>
      </c>
      <c r="P343" t="s">
        <v>873</v>
      </c>
      <c r="Q343">
        <v>0</v>
      </c>
    </row>
    <row r="344" spans="7:17" x14ac:dyDescent="0.25">
      <c r="G344" t="s">
        <v>8</v>
      </c>
      <c r="H344" t="s">
        <v>675</v>
      </c>
      <c r="I344">
        <v>2015</v>
      </c>
      <c r="J344" t="s">
        <v>349</v>
      </c>
      <c r="K344">
        <v>1</v>
      </c>
      <c r="M344" t="s">
        <v>8</v>
      </c>
      <c r="N344" t="s">
        <v>675</v>
      </c>
      <c r="O344">
        <v>2015</v>
      </c>
      <c r="P344" t="s">
        <v>871</v>
      </c>
      <c r="Q344">
        <v>0</v>
      </c>
    </row>
    <row r="345" spans="7:17" x14ac:dyDescent="0.25">
      <c r="G345" t="s">
        <v>8</v>
      </c>
      <c r="H345" t="s">
        <v>675</v>
      </c>
      <c r="I345">
        <v>2006</v>
      </c>
      <c r="J345" t="s">
        <v>349</v>
      </c>
      <c r="K345">
        <v>1</v>
      </c>
      <c r="M345" t="s">
        <v>8</v>
      </c>
      <c r="N345" t="s">
        <v>675</v>
      </c>
      <c r="O345">
        <v>2006</v>
      </c>
      <c r="P345" t="s">
        <v>874</v>
      </c>
      <c r="Q345">
        <v>0</v>
      </c>
    </row>
    <row r="346" spans="7:17" x14ac:dyDescent="0.25">
      <c r="G346" t="s">
        <v>8</v>
      </c>
      <c r="H346" t="s">
        <v>675</v>
      </c>
      <c r="I346">
        <v>2019</v>
      </c>
      <c r="J346" t="s">
        <v>349</v>
      </c>
      <c r="K346">
        <v>1</v>
      </c>
      <c r="M346" t="s">
        <v>8</v>
      </c>
      <c r="N346" t="s">
        <v>675</v>
      </c>
      <c r="O346">
        <v>2019</v>
      </c>
      <c r="P346" t="s">
        <v>875</v>
      </c>
      <c r="Q346">
        <v>0</v>
      </c>
    </row>
    <row r="347" spans="7:17" x14ac:dyDescent="0.25">
      <c r="G347" t="s">
        <v>8</v>
      </c>
      <c r="H347" t="s">
        <v>675</v>
      </c>
      <c r="I347">
        <v>2018</v>
      </c>
      <c r="J347" t="s">
        <v>349</v>
      </c>
      <c r="K347">
        <v>1</v>
      </c>
      <c r="M347" t="s">
        <v>8</v>
      </c>
      <c r="N347" t="s">
        <v>675</v>
      </c>
      <c r="O347">
        <v>2018</v>
      </c>
      <c r="P347" t="s">
        <v>875</v>
      </c>
      <c r="Q347">
        <v>0</v>
      </c>
    </row>
    <row r="348" spans="7:17" x14ac:dyDescent="0.25">
      <c r="G348" t="s">
        <v>8</v>
      </c>
      <c r="H348" t="s">
        <v>675</v>
      </c>
      <c r="I348">
        <v>2017</v>
      </c>
      <c r="J348" t="s">
        <v>349</v>
      </c>
      <c r="K348">
        <v>1</v>
      </c>
      <c r="M348" t="s">
        <v>8</v>
      </c>
      <c r="N348" t="s">
        <v>675</v>
      </c>
      <c r="O348">
        <v>2017</v>
      </c>
      <c r="P348" t="s">
        <v>875</v>
      </c>
      <c r="Q348">
        <v>0</v>
      </c>
    </row>
    <row r="349" spans="7:17" x14ac:dyDescent="0.25">
      <c r="G349" t="s">
        <v>8</v>
      </c>
      <c r="H349" t="s">
        <v>675</v>
      </c>
      <c r="I349">
        <v>2016</v>
      </c>
      <c r="J349" t="s">
        <v>349</v>
      </c>
      <c r="K349">
        <v>1</v>
      </c>
      <c r="M349" t="s">
        <v>8</v>
      </c>
      <c r="N349" t="s">
        <v>675</v>
      </c>
      <c r="O349">
        <v>2016</v>
      </c>
      <c r="P349" t="s">
        <v>871</v>
      </c>
      <c r="Q349">
        <v>0</v>
      </c>
    </row>
    <row r="350" spans="7:17" x14ac:dyDescent="0.25">
      <c r="G350" t="s">
        <v>8</v>
      </c>
      <c r="H350" t="s">
        <v>675</v>
      </c>
      <c r="I350">
        <v>2007</v>
      </c>
      <c r="J350" t="s">
        <v>349</v>
      </c>
      <c r="K350">
        <v>1</v>
      </c>
      <c r="M350" t="s">
        <v>8</v>
      </c>
      <c r="N350" t="s">
        <v>675</v>
      </c>
      <c r="O350">
        <v>2007</v>
      </c>
      <c r="P350" t="s">
        <v>871</v>
      </c>
      <c r="Q350">
        <v>0</v>
      </c>
    </row>
    <row r="351" spans="7:17" x14ac:dyDescent="0.25">
      <c r="G351" t="s">
        <v>8</v>
      </c>
      <c r="H351" t="s">
        <v>676</v>
      </c>
      <c r="I351">
        <v>2011</v>
      </c>
      <c r="J351" t="s">
        <v>107</v>
      </c>
      <c r="K351">
        <v>3</v>
      </c>
      <c r="M351" t="s">
        <v>8</v>
      </c>
      <c r="N351" t="s">
        <v>676</v>
      </c>
      <c r="O351">
        <v>2011</v>
      </c>
      <c r="P351" t="s">
        <v>876</v>
      </c>
      <c r="Q351">
        <v>3</v>
      </c>
    </row>
    <row r="352" spans="7:17" x14ac:dyDescent="0.25">
      <c r="G352" t="s">
        <v>8</v>
      </c>
      <c r="H352" t="s">
        <v>676</v>
      </c>
      <c r="I352">
        <v>2007</v>
      </c>
      <c r="J352" t="s">
        <v>107</v>
      </c>
      <c r="K352">
        <v>3</v>
      </c>
      <c r="M352" t="s">
        <v>8</v>
      </c>
      <c r="N352" t="s">
        <v>676</v>
      </c>
      <c r="O352">
        <v>2007</v>
      </c>
      <c r="P352" t="s">
        <v>876</v>
      </c>
      <c r="Q352">
        <v>3</v>
      </c>
    </row>
    <row r="353" spans="7:17" x14ac:dyDescent="0.25">
      <c r="G353" t="s">
        <v>8</v>
      </c>
      <c r="H353" t="s">
        <v>676</v>
      </c>
      <c r="I353">
        <v>2008</v>
      </c>
      <c r="J353" t="s">
        <v>107</v>
      </c>
      <c r="K353">
        <v>3</v>
      </c>
      <c r="M353" t="s">
        <v>8</v>
      </c>
      <c r="N353" t="s">
        <v>676</v>
      </c>
      <c r="O353">
        <v>2008</v>
      </c>
      <c r="P353" t="s">
        <v>876</v>
      </c>
      <c r="Q353">
        <v>3</v>
      </c>
    </row>
    <row r="354" spans="7:17" x14ac:dyDescent="0.25">
      <c r="G354" t="s">
        <v>8</v>
      </c>
      <c r="H354" t="s">
        <v>676</v>
      </c>
      <c r="I354">
        <v>2013</v>
      </c>
      <c r="J354" t="s">
        <v>107</v>
      </c>
      <c r="K354">
        <v>3</v>
      </c>
      <c r="M354" t="s">
        <v>8</v>
      </c>
      <c r="N354" t="s">
        <v>676</v>
      </c>
      <c r="O354">
        <v>2013</v>
      </c>
      <c r="P354" t="s">
        <v>876</v>
      </c>
      <c r="Q354">
        <v>3</v>
      </c>
    </row>
    <row r="355" spans="7:17" x14ac:dyDescent="0.25">
      <c r="G355" t="s">
        <v>8</v>
      </c>
      <c r="H355" t="s">
        <v>676</v>
      </c>
      <c r="I355">
        <v>2009</v>
      </c>
      <c r="J355" t="s">
        <v>107</v>
      </c>
      <c r="K355">
        <v>3</v>
      </c>
      <c r="M355" t="s">
        <v>8</v>
      </c>
      <c r="N355" t="s">
        <v>676</v>
      </c>
      <c r="O355">
        <v>2009</v>
      </c>
      <c r="P355" t="s">
        <v>876</v>
      </c>
      <c r="Q355">
        <v>3</v>
      </c>
    </row>
    <row r="356" spans="7:17" x14ac:dyDescent="0.25">
      <c r="G356" t="s">
        <v>8</v>
      </c>
      <c r="H356" t="s">
        <v>676</v>
      </c>
      <c r="I356">
        <v>2010</v>
      </c>
      <c r="J356" t="s">
        <v>107</v>
      </c>
      <c r="K356">
        <v>3</v>
      </c>
      <c r="M356" t="s">
        <v>8</v>
      </c>
      <c r="N356" t="s">
        <v>676</v>
      </c>
      <c r="O356">
        <v>2010</v>
      </c>
      <c r="P356" t="s">
        <v>876</v>
      </c>
      <c r="Q356">
        <v>3</v>
      </c>
    </row>
    <row r="357" spans="7:17" x14ac:dyDescent="0.25">
      <c r="G357" t="s">
        <v>8</v>
      </c>
      <c r="H357" t="s">
        <v>676</v>
      </c>
      <c r="I357">
        <v>2012</v>
      </c>
      <c r="J357" t="s">
        <v>107</v>
      </c>
      <c r="K357">
        <v>3</v>
      </c>
      <c r="M357" t="s">
        <v>8</v>
      </c>
      <c r="N357" t="s">
        <v>676</v>
      </c>
      <c r="O357">
        <v>2012</v>
      </c>
      <c r="P357" t="s">
        <v>876</v>
      </c>
      <c r="Q357">
        <v>3</v>
      </c>
    </row>
    <row r="358" spans="7:17" x14ac:dyDescent="0.25">
      <c r="G358" t="s">
        <v>8</v>
      </c>
      <c r="H358" t="s">
        <v>676</v>
      </c>
      <c r="I358">
        <v>2018</v>
      </c>
      <c r="J358" t="s">
        <v>107</v>
      </c>
      <c r="K358">
        <v>3</v>
      </c>
      <c r="M358" t="s">
        <v>8</v>
      </c>
      <c r="N358" t="s">
        <v>676</v>
      </c>
      <c r="O358">
        <v>2018</v>
      </c>
      <c r="P358" t="s">
        <v>876</v>
      </c>
      <c r="Q358">
        <v>3</v>
      </c>
    </row>
    <row r="359" spans="7:17" x14ac:dyDescent="0.25">
      <c r="G359" t="s">
        <v>8</v>
      </c>
      <c r="H359" t="s">
        <v>676</v>
      </c>
      <c r="I359">
        <v>2017</v>
      </c>
      <c r="J359" t="s">
        <v>107</v>
      </c>
      <c r="K359">
        <v>3</v>
      </c>
      <c r="M359" t="s">
        <v>8</v>
      </c>
      <c r="N359" t="s">
        <v>676</v>
      </c>
      <c r="O359">
        <v>2017</v>
      </c>
      <c r="P359" t="s">
        <v>876</v>
      </c>
      <c r="Q359">
        <v>3</v>
      </c>
    </row>
    <row r="360" spans="7:17" x14ac:dyDescent="0.25">
      <c r="G360" t="s">
        <v>8</v>
      </c>
      <c r="H360" t="s">
        <v>676</v>
      </c>
      <c r="I360">
        <v>2016</v>
      </c>
      <c r="J360" t="s">
        <v>107</v>
      </c>
      <c r="K360">
        <v>3</v>
      </c>
      <c r="M360" t="s">
        <v>8</v>
      </c>
      <c r="N360" t="s">
        <v>676</v>
      </c>
      <c r="O360">
        <v>2016</v>
      </c>
      <c r="P360" t="s">
        <v>876</v>
      </c>
      <c r="Q360">
        <v>3</v>
      </c>
    </row>
    <row r="361" spans="7:17" x14ac:dyDescent="0.25">
      <c r="G361" t="s">
        <v>8</v>
      </c>
      <c r="H361" t="s">
        <v>676</v>
      </c>
      <c r="I361">
        <v>2015</v>
      </c>
      <c r="J361" t="s">
        <v>107</v>
      </c>
      <c r="K361">
        <v>3</v>
      </c>
      <c r="M361" t="s">
        <v>8</v>
      </c>
      <c r="N361" t="s">
        <v>676</v>
      </c>
      <c r="O361">
        <v>2015</v>
      </c>
      <c r="P361" t="s">
        <v>876</v>
      </c>
      <c r="Q361">
        <v>3</v>
      </c>
    </row>
    <row r="362" spans="7:17" x14ac:dyDescent="0.25">
      <c r="G362" t="s">
        <v>8</v>
      </c>
      <c r="H362" t="s">
        <v>676</v>
      </c>
      <c r="I362">
        <v>2014</v>
      </c>
      <c r="J362" t="s">
        <v>107</v>
      </c>
      <c r="K362">
        <v>3</v>
      </c>
      <c r="M362" t="s">
        <v>8</v>
      </c>
      <c r="N362" t="s">
        <v>676</v>
      </c>
      <c r="O362">
        <v>2014</v>
      </c>
      <c r="P362" t="s">
        <v>876</v>
      </c>
      <c r="Q362">
        <v>3</v>
      </c>
    </row>
    <row r="363" spans="7:17" x14ac:dyDescent="0.25">
      <c r="G363" t="s">
        <v>8</v>
      </c>
      <c r="H363" t="s">
        <v>676</v>
      </c>
      <c r="I363">
        <v>2020</v>
      </c>
      <c r="J363" t="s">
        <v>107</v>
      </c>
      <c r="K363">
        <v>3</v>
      </c>
      <c r="M363" t="s">
        <v>8</v>
      </c>
      <c r="N363" t="s">
        <v>676</v>
      </c>
      <c r="O363">
        <v>2020</v>
      </c>
      <c r="P363" t="s">
        <v>876</v>
      </c>
      <c r="Q363">
        <v>3</v>
      </c>
    </row>
    <row r="364" spans="7:17" x14ac:dyDescent="0.25">
      <c r="G364" t="s">
        <v>8</v>
      </c>
      <c r="H364" t="s">
        <v>676</v>
      </c>
      <c r="I364">
        <v>2006</v>
      </c>
      <c r="J364" t="s">
        <v>107</v>
      </c>
      <c r="K364">
        <v>3</v>
      </c>
      <c r="M364" t="s">
        <v>8</v>
      </c>
      <c r="N364" t="s">
        <v>676</v>
      </c>
      <c r="O364">
        <v>2006</v>
      </c>
      <c r="P364" t="s">
        <v>876</v>
      </c>
      <c r="Q364">
        <v>3</v>
      </c>
    </row>
    <row r="365" spans="7:17" x14ac:dyDescent="0.25">
      <c r="G365" t="s">
        <v>8</v>
      </c>
      <c r="H365" t="s">
        <v>676</v>
      </c>
      <c r="I365">
        <v>2019</v>
      </c>
      <c r="J365" t="s">
        <v>107</v>
      </c>
      <c r="K365">
        <v>3</v>
      </c>
      <c r="M365" t="s">
        <v>8</v>
      </c>
      <c r="N365" t="s">
        <v>676</v>
      </c>
      <c r="O365">
        <v>2019</v>
      </c>
      <c r="P365" t="s">
        <v>876</v>
      </c>
      <c r="Q365">
        <v>3</v>
      </c>
    </row>
    <row r="366" spans="7:17" x14ac:dyDescent="0.25">
      <c r="G366" t="s">
        <v>8</v>
      </c>
      <c r="H366" t="s">
        <v>677</v>
      </c>
      <c r="I366">
        <v>2020</v>
      </c>
      <c r="J366" t="s">
        <v>100</v>
      </c>
      <c r="K366">
        <v>1</v>
      </c>
      <c r="M366" t="s">
        <v>8</v>
      </c>
      <c r="N366" t="s">
        <v>677</v>
      </c>
      <c r="O366">
        <v>2020</v>
      </c>
      <c r="P366" t="s">
        <v>877</v>
      </c>
      <c r="Q366">
        <v>1</v>
      </c>
    </row>
    <row r="367" spans="7:17" x14ac:dyDescent="0.25">
      <c r="G367" t="s">
        <v>8</v>
      </c>
      <c r="H367" t="s">
        <v>677</v>
      </c>
      <c r="I367">
        <v>2011</v>
      </c>
      <c r="J367" t="s">
        <v>100</v>
      </c>
      <c r="K367">
        <v>1</v>
      </c>
      <c r="M367" t="s">
        <v>8</v>
      </c>
      <c r="N367" t="s">
        <v>677</v>
      </c>
      <c r="O367">
        <v>2011</v>
      </c>
      <c r="P367" t="s">
        <v>878</v>
      </c>
      <c r="Q367">
        <v>1</v>
      </c>
    </row>
    <row r="368" spans="7:17" x14ac:dyDescent="0.25">
      <c r="G368" t="s">
        <v>8</v>
      </c>
      <c r="H368" t="s">
        <v>677</v>
      </c>
      <c r="I368">
        <v>2018</v>
      </c>
      <c r="J368" t="s">
        <v>100</v>
      </c>
      <c r="K368">
        <v>1</v>
      </c>
      <c r="M368" t="s">
        <v>8</v>
      </c>
      <c r="N368" t="s">
        <v>677</v>
      </c>
      <c r="O368">
        <v>2018</v>
      </c>
      <c r="P368" t="s">
        <v>877</v>
      </c>
      <c r="Q368">
        <v>1</v>
      </c>
    </row>
    <row r="369" spans="7:17" x14ac:dyDescent="0.25">
      <c r="G369" t="s">
        <v>8</v>
      </c>
      <c r="H369" t="s">
        <v>677</v>
      </c>
      <c r="I369">
        <v>2017</v>
      </c>
      <c r="J369" t="s">
        <v>100</v>
      </c>
      <c r="K369">
        <v>1</v>
      </c>
      <c r="M369" t="s">
        <v>8</v>
      </c>
      <c r="N369" t="s">
        <v>677</v>
      </c>
      <c r="O369">
        <v>2017</v>
      </c>
      <c r="P369" t="s">
        <v>877</v>
      </c>
      <c r="Q369">
        <v>1</v>
      </c>
    </row>
    <row r="370" spans="7:17" x14ac:dyDescent="0.25">
      <c r="G370" t="s">
        <v>8</v>
      </c>
      <c r="H370" t="s">
        <v>677</v>
      </c>
      <c r="I370">
        <v>2016</v>
      </c>
      <c r="J370" t="s">
        <v>100</v>
      </c>
      <c r="K370">
        <v>1</v>
      </c>
      <c r="M370" t="s">
        <v>8</v>
      </c>
      <c r="N370" t="s">
        <v>677</v>
      </c>
      <c r="O370">
        <v>2016</v>
      </c>
      <c r="P370" t="s">
        <v>877</v>
      </c>
      <c r="Q370">
        <v>1</v>
      </c>
    </row>
    <row r="371" spans="7:17" x14ac:dyDescent="0.25">
      <c r="G371" t="s">
        <v>8</v>
      </c>
      <c r="H371" t="s">
        <v>677</v>
      </c>
      <c r="I371">
        <v>2015</v>
      </c>
      <c r="J371" t="s">
        <v>100</v>
      </c>
      <c r="K371">
        <v>1</v>
      </c>
      <c r="M371" t="s">
        <v>8</v>
      </c>
      <c r="N371" t="s">
        <v>677</v>
      </c>
      <c r="O371">
        <v>2015</v>
      </c>
      <c r="P371" t="s">
        <v>877</v>
      </c>
      <c r="Q371">
        <v>1</v>
      </c>
    </row>
    <row r="372" spans="7:17" x14ac:dyDescent="0.25">
      <c r="G372" t="s">
        <v>8</v>
      </c>
      <c r="H372" t="s">
        <v>677</v>
      </c>
      <c r="I372">
        <v>2014</v>
      </c>
      <c r="J372" t="s">
        <v>100</v>
      </c>
      <c r="K372">
        <v>1</v>
      </c>
      <c r="M372" t="s">
        <v>8</v>
      </c>
      <c r="N372" t="s">
        <v>677</v>
      </c>
      <c r="O372">
        <v>2014</v>
      </c>
      <c r="P372" t="s">
        <v>877</v>
      </c>
      <c r="Q372">
        <v>1</v>
      </c>
    </row>
    <row r="373" spans="7:17" x14ac:dyDescent="0.25">
      <c r="G373" t="s">
        <v>8</v>
      </c>
      <c r="H373" t="s">
        <v>677</v>
      </c>
      <c r="I373">
        <v>2012</v>
      </c>
      <c r="J373" t="s">
        <v>100</v>
      </c>
      <c r="K373">
        <v>1</v>
      </c>
      <c r="M373" t="s">
        <v>8</v>
      </c>
      <c r="N373" t="s">
        <v>677</v>
      </c>
      <c r="O373">
        <v>2012</v>
      </c>
      <c r="P373" t="s">
        <v>878</v>
      </c>
      <c r="Q373">
        <v>1</v>
      </c>
    </row>
    <row r="374" spans="7:17" x14ac:dyDescent="0.25">
      <c r="G374" t="s">
        <v>8</v>
      </c>
      <c r="H374" t="s">
        <v>677</v>
      </c>
      <c r="I374">
        <v>2010</v>
      </c>
      <c r="J374" t="s">
        <v>100</v>
      </c>
      <c r="K374">
        <v>1</v>
      </c>
      <c r="M374" t="s">
        <v>8</v>
      </c>
      <c r="N374" t="s">
        <v>677</v>
      </c>
      <c r="O374">
        <v>2010</v>
      </c>
      <c r="P374" t="s">
        <v>878</v>
      </c>
      <c r="Q374">
        <v>1</v>
      </c>
    </row>
    <row r="375" spans="7:17" x14ac:dyDescent="0.25">
      <c r="G375" t="s">
        <v>8</v>
      </c>
      <c r="H375" t="s">
        <v>677</v>
      </c>
      <c r="I375">
        <v>2009</v>
      </c>
      <c r="J375" t="s">
        <v>100</v>
      </c>
      <c r="K375">
        <v>1</v>
      </c>
      <c r="M375" t="s">
        <v>8</v>
      </c>
      <c r="N375" t="s">
        <v>677</v>
      </c>
      <c r="O375">
        <v>2009</v>
      </c>
      <c r="P375" t="s">
        <v>878</v>
      </c>
      <c r="Q375">
        <v>1</v>
      </c>
    </row>
    <row r="376" spans="7:17" x14ac:dyDescent="0.25">
      <c r="G376" t="s">
        <v>8</v>
      </c>
      <c r="H376" t="s">
        <v>677</v>
      </c>
      <c r="I376">
        <v>2008</v>
      </c>
      <c r="J376" t="s">
        <v>100</v>
      </c>
      <c r="K376">
        <v>1</v>
      </c>
      <c r="M376" t="s">
        <v>8</v>
      </c>
      <c r="N376" t="s">
        <v>677</v>
      </c>
      <c r="O376">
        <v>2008</v>
      </c>
      <c r="P376" t="s">
        <v>878</v>
      </c>
      <c r="Q376">
        <v>1</v>
      </c>
    </row>
    <row r="377" spans="7:17" x14ac:dyDescent="0.25">
      <c r="G377" t="s">
        <v>8</v>
      </c>
      <c r="H377" t="s">
        <v>677</v>
      </c>
      <c r="I377">
        <v>2007</v>
      </c>
      <c r="J377" t="s">
        <v>100</v>
      </c>
      <c r="K377">
        <v>1</v>
      </c>
      <c r="M377" t="s">
        <v>8</v>
      </c>
      <c r="N377" t="s">
        <v>677</v>
      </c>
      <c r="O377">
        <v>2007</v>
      </c>
      <c r="P377" t="s">
        <v>878</v>
      </c>
      <c r="Q377">
        <v>1</v>
      </c>
    </row>
    <row r="378" spans="7:17" x14ac:dyDescent="0.25">
      <c r="G378" t="s">
        <v>8</v>
      </c>
      <c r="H378" t="s">
        <v>677</v>
      </c>
      <c r="I378">
        <v>2006</v>
      </c>
      <c r="J378" t="s">
        <v>100</v>
      </c>
      <c r="K378">
        <v>1</v>
      </c>
      <c r="M378" t="s">
        <v>8</v>
      </c>
      <c r="N378" t="s">
        <v>677</v>
      </c>
      <c r="O378">
        <v>2006</v>
      </c>
      <c r="P378" t="s">
        <v>878</v>
      </c>
      <c r="Q378">
        <v>1</v>
      </c>
    </row>
    <row r="379" spans="7:17" x14ac:dyDescent="0.25">
      <c r="G379" t="s">
        <v>8</v>
      </c>
      <c r="H379" t="s">
        <v>677</v>
      </c>
      <c r="I379">
        <v>2013</v>
      </c>
      <c r="J379" t="s">
        <v>100</v>
      </c>
      <c r="K379">
        <v>1</v>
      </c>
      <c r="M379" t="s">
        <v>8</v>
      </c>
      <c r="N379" t="s">
        <v>677</v>
      </c>
      <c r="O379">
        <v>2013</v>
      </c>
      <c r="P379" t="s">
        <v>878</v>
      </c>
      <c r="Q379">
        <v>1</v>
      </c>
    </row>
    <row r="380" spans="7:17" x14ac:dyDescent="0.25">
      <c r="G380" t="s">
        <v>8</v>
      </c>
      <c r="H380" t="s">
        <v>677</v>
      </c>
      <c r="I380">
        <v>2019</v>
      </c>
      <c r="J380" t="s">
        <v>100</v>
      </c>
      <c r="K380">
        <v>1</v>
      </c>
      <c r="M380" t="s">
        <v>8</v>
      </c>
      <c r="N380" t="s">
        <v>677</v>
      </c>
      <c r="O380">
        <v>2019</v>
      </c>
      <c r="P380" t="s">
        <v>877</v>
      </c>
      <c r="Q380">
        <v>1</v>
      </c>
    </row>
    <row r="381" spans="7:17" x14ac:dyDescent="0.25">
      <c r="G381" t="s">
        <v>8</v>
      </c>
      <c r="H381" t="s">
        <v>678</v>
      </c>
      <c r="I381">
        <v>2015</v>
      </c>
      <c r="J381" t="s">
        <v>353</v>
      </c>
      <c r="K381">
        <v>1</v>
      </c>
      <c r="M381" t="s">
        <v>8</v>
      </c>
      <c r="N381" t="s">
        <v>678</v>
      </c>
      <c r="O381">
        <v>2015</v>
      </c>
      <c r="P381" t="s">
        <v>879</v>
      </c>
      <c r="Q381">
        <v>1</v>
      </c>
    </row>
    <row r="382" spans="7:17" x14ac:dyDescent="0.25">
      <c r="G382" t="s">
        <v>8</v>
      </c>
      <c r="H382" t="s">
        <v>678</v>
      </c>
      <c r="I382">
        <v>2012</v>
      </c>
      <c r="J382" t="s">
        <v>353</v>
      </c>
      <c r="K382">
        <v>1</v>
      </c>
      <c r="M382" t="s">
        <v>8</v>
      </c>
      <c r="N382" t="s">
        <v>678</v>
      </c>
      <c r="O382">
        <v>2012</v>
      </c>
      <c r="P382" t="s">
        <v>879</v>
      </c>
      <c r="Q382">
        <v>1</v>
      </c>
    </row>
    <row r="383" spans="7:17" x14ac:dyDescent="0.25">
      <c r="G383" t="s">
        <v>8</v>
      </c>
      <c r="H383" t="s">
        <v>678</v>
      </c>
      <c r="I383">
        <v>2006</v>
      </c>
      <c r="J383" t="s">
        <v>651</v>
      </c>
      <c r="K383">
        <v>1</v>
      </c>
      <c r="M383" t="s">
        <v>8</v>
      </c>
      <c r="N383" t="s">
        <v>678</v>
      </c>
      <c r="O383">
        <v>2006</v>
      </c>
      <c r="P383" t="s">
        <v>880</v>
      </c>
      <c r="Q383">
        <v>1</v>
      </c>
    </row>
    <row r="384" spans="7:17" x14ac:dyDescent="0.25">
      <c r="G384" t="s">
        <v>8</v>
      </c>
      <c r="H384" t="s">
        <v>678</v>
      </c>
      <c r="I384">
        <v>2011</v>
      </c>
      <c r="J384" t="s">
        <v>353</v>
      </c>
      <c r="K384">
        <v>1</v>
      </c>
      <c r="M384" t="s">
        <v>8</v>
      </c>
      <c r="N384" t="s">
        <v>678</v>
      </c>
      <c r="O384">
        <v>2011</v>
      </c>
      <c r="P384" t="s">
        <v>879</v>
      </c>
      <c r="Q384">
        <v>1</v>
      </c>
    </row>
    <row r="385" spans="7:17" x14ac:dyDescent="0.25">
      <c r="G385" t="s">
        <v>8</v>
      </c>
      <c r="H385" t="s">
        <v>678</v>
      </c>
      <c r="I385">
        <v>2007</v>
      </c>
      <c r="J385" t="s">
        <v>353</v>
      </c>
      <c r="K385">
        <v>1</v>
      </c>
      <c r="M385" t="s">
        <v>8</v>
      </c>
      <c r="N385" t="s">
        <v>678</v>
      </c>
      <c r="O385">
        <v>2007</v>
      </c>
      <c r="P385" t="s">
        <v>881</v>
      </c>
      <c r="Q385">
        <v>1</v>
      </c>
    </row>
    <row r="386" spans="7:17" x14ac:dyDescent="0.25">
      <c r="G386" t="s">
        <v>8</v>
      </c>
      <c r="H386" t="s">
        <v>678</v>
      </c>
      <c r="I386">
        <v>2008</v>
      </c>
      <c r="J386" t="s">
        <v>353</v>
      </c>
      <c r="K386">
        <v>1</v>
      </c>
      <c r="M386" t="s">
        <v>8</v>
      </c>
      <c r="N386" t="s">
        <v>678</v>
      </c>
      <c r="O386">
        <v>2008</v>
      </c>
      <c r="P386" t="s">
        <v>882</v>
      </c>
      <c r="Q386">
        <v>1</v>
      </c>
    </row>
    <row r="387" spans="7:17" x14ac:dyDescent="0.25">
      <c r="G387" t="s">
        <v>8</v>
      </c>
      <c r="H387" t="s">
        <v>678</v>
      </c>
      <c r="I387">
        <v>2020</v>
      </c>
      <c r="J387" t="s">
        <v>353</v>
      </c>
      <c r="K387">
        <v>1</v>
      </c>
      <c r="M387" t="s">
        <v>8</v>
      </c>
      <c r="N387" t="s">
        <v>678</v>
      </c>
      <c r="O387">
        <v>2020</v>
      </c>
      <c r="P387" t="s">
        <v>317</v>
      </c>
      <c r="Q387">
        <v>2</v>
      </c>
    </row>
    <row r="388" spans="7:17" x14ac:dyDescent="0.25">
      <c r="G388" t="s">
        <v>8</v>
      </c>
      <c r="H388" t="s">
        <v>678</v>
      </c>
      <c r="I388">
        <v>2010</v>
      </c>
      <c r="J388" t="s">
        <v>353</v>
      </c>
      <c r="K388">
        <v>1</v>
      </c>
      <c r="M388" t="s">
        <v>8</v>
      </c>
      <c r="N388" t="s">
        <v>678</v>
      </c>
      <c r="O388">
        <v>2010</v>
      </c>
      <c r="P388" t="s">
        <v>883</v>
      </c>
      <c r="Q388">
        <v>1</v>
      </c>
    </row>
    <row r="389" spans="7:17" x14ac:dyDescent="0.25">
      <c r="G389" t="s">
        <v>8</v>
      </c>
      <c r="H389" t="s">
        <v>678</v>
      </c>
      <c r="I389">
        <v>2014</v>
      </c>
      <c r="J389" t="s">
        <v>353</v>
      </c>
      <c r="K389">
        <v>1</v>
      </c>
      <c r="M389" t="s">
        <v>8</v>
      </c>
      <c r="N389" t="s">
        <v>678</v>
      </c>
      <c r="O389">
        <v>2014</v>
      </c>
      <c r="P389" t="s">
        <v>879</v>
      </c>
      <c r="Q389">
        <v>1</v>
      </c>
    </row>
    <row r="390" spans="7:17" x14ac:dyDescent="0.25">
      <c r="G390" t="s">
        <v>8</v>
      </c>
      <c r="H390" t="s">
        <v>678</v>
      </c>
      <c r="I390">
        <v>2016</v>
      </c>
      <c r="J390" t="s">
        <v>353</v>
      </c>
      <c r="K390">
        <v>1</v>
      </c>
      <c r="M390" t="s">
        <v>8</v>
      </c>
      <c r="N390" t="s">
        <v>678</v>
      </c>
      <c r="O390">
        <v>2016</v>
      </c>
      <c r="P390" t="s">
        <v>317</v>
      </c>
      <c r="Q390">
        <v>2</v>
      </c>
    </row>
    <row r="391" spans="7:17" x14ac:dyDescent="0.25">
      <c r="G391" t="s">
        <v>8</v>
      </c>
      <c r="H391" t="s">
        <v>678</v>
      </c>
      <c r="I391">
        <v>2017</v>
      </c>
      <c r="J391" t="s">
        <v>353</v>
      </c>
      <c r="K391">
        <v>1</v>
      </c>
      <c r="M391" t="s">
        <v>8</v>
      </c>
      <c r="N391" t="s">
        <v>678</v>
      </c>
      <c r="O391">
        <v>2017</v>
      </c>
      <c r="P391" t="s">
        <v>317</v>
      </c>
      <c r="Q391">
        <v>2</v>
      </c>
    </row>
    <row r="392" spans="7:17" x14ac:dyDescent="0.25">
      <c r="G392" t="s">
        <v>8</v>
      </c>
      <c r="H392" t="s">
        <v>678</v>
      </c>
      <c r="I392">
        <v>2018</v>
      </c>
      <c r="J392" t="s">
        <v>353</v>
      </c>
      <c r="K392">
        <v>1</v>
      </c>
      <c r="M392" t="s">
        <v>8</v>
      </c>
      <c r="N392" t="s">
        <v>678</v>
      </c>
      <c r="O392">
        <v>2018</v>
      </c>
      <c r="P392" t="s">
        <v>317</v>
      </c>
      <c r="Q392">
        <v>2</v>
      </c>
    </row>
    <row r="393" spans="7:17" x14ac:dyDescent="0.25">
      <c r="G393" t="s">
        <v>8</v>
      </c>
      <c r="H393" t="s">
        <v>678</v>
      </c>
      <c r="I393">
        <v>2019</v>
      </c>
      <c r="J393" t="s">
        <v>353</v>
      </c>
      <c r="K393">
        <v>1</v>
      </c>
      <c r="M393" t="s">
        <v>8</v>
      </c>
      <c r="N393" t="s">
        <v>678</v>
      </c>
      <c r="O393">
        <v>2019</v>
      </c>
      <c r="P393" t="s">
        <v>317</v>
      </c>
      <c r="Q393">
        <v>2</v>
      </c>
    </row>
    <row r="394" spans="7:17" x14ac:dyDescent="0.25">
      <c r="G394" t="s">
        <v>8</v>
      </c>
      <c r="H394" t="s">
        <v>678</v>
      </c>
      <c r="I394">
        <v>2009</v>
      </c>
      <c r="J394" t="s">
        <v>353</v>
      </c>
      <c r="K394">
        <v>1</v>
      </c>
      <c r="M394" t="s">
        <v>8</v>
      </c>
      <c r="N394" t="s">
        <v>678</v>
      </c>
      <c r="O394">
        <v>2009</v>
      </c>
      <c r="P394" t="s">
        <v>882</v>
      </c>
      <c r="Q394">
        <v>1</v>
      </c>
    </row>
    <row r="395" spans="7:17" x14ac:dyDescent="0.25">
      <c r="G395" t="s">
        <v>8</v>
      </c>
      <c r="H395" t="s">
        <v>678</v>
      </c>
      <c r="I395">
        <v>2013</v>
      </c>
      <c r="J395" t="s">
        <v>353</v>
      </c>
      <c r="K395">
        <v>1</v>
      </c>
      <c r="M395" t="s">
        <v>8</v>
      </c>
      <c r="N395" t="s">
        <v>678</v>
      </c>
      <c r="O395">
        <v>2013</v>
      </c>
      <c r="P395" t="s">
        <v>879</v>
      </c>
      <c r="Q395">
        <v>1</v>
      </c>
    </row>
    <row r="396" spans="7:17" x14ac:dyDescent="0.25">
      <c r="G396" t="s">
        <v>8</v>
      </c>
      <c r="H396" t="s">
        <v>679</v>
      </c>
      <c r="I396">
        <v>2015</v>
      </c>
      <c r="J396" t="s">
        <v>346</v>
      </c>
      <c r="K396">
        <v>2</v>
      </c>
      <c r="M396" t="s">
        <v>8</v>
      </c>
      <c r="N396" t="s">
        <v>679</v>
      </c>
      <c r="O396">
        <v>2015</v>
      </c>
      <c r="P396" t="s">
        <v>884</v>
      </c>
      <c r="Q396">
        <v>2</v>
      </c>
    </row>
    <row r="397" spans="7:17" x14ac:dyDescent="0.25">
      <c r="G397" t="s">
        <v>8</v>
      </c>
      <c r="H397" t="s">
        <v>679</v>
      </c>
      <c r="I397">
        <v>2011</v>
      </c>
      <c r="J397" t="s">
        <v>346</v>
      </c>
      <c r="K397">
        <v>2</v>
      </c>
      <c r="M397" t="s">
        <v>8</v>
      </c>
      <c r="N397" t="s">
        <v>679</v>
      </c>
      <c r="O397">
        <v>2011</v>
      </c>
      <c r="P397" t="s">
        <v>884</v>
      </c>
      <c r="Q397">
        <v>2</v>
      </c>
    </row>
    <row r="398" spans="7:17" x14ac:dyDescent="0.25">
      <c r="G398" t="s">
        <v>8</v>
      </c>
      <c r="H398" t="s">
        <v>679</v>
      </c>
      <c r="I398">
        <v>2013</v>
      </c>
      <c r="J398" t="s">
        <v>346</v>
      </c>
      <c r="K398">
        <v>2</v>
      </c>
      <c r="M398" t="s">
        <v>8</v>
      </c>
      <c r="N398" t="s">
        <v>679</v>
      </c>
      <c r="O398">
        <v>2013</v>
      </c>
      <c r="P398" t="s">
        <v>884</v>
      </c>
      <c r="Q398">
        <v>2</v>
      </c>
    </row>
    <row r="399" spans="7:17" x14ac:dyDescent="0.25">
      <c r="G399" t="s">
        <v>8</v>
      </c>
      <c r="H399" t="s">
        <v>679</v>
      </c>
      <c r="I399">
        <v>2006</v>
      </c>
      <c r="M399" t="s">
        <v>8</v>
      </c>
      <c r="N399" t="s">
        <v>679</v>
      </c>
      <c r="O399">
        <v>2006</v>
      </c>
    </row>
    <row r="400" spans="7:17" x14ac:dyDescent="0.25">
      <c r="G400" t="s">
        <v>8</v>
      </c>
      <c r="H400" t="s">
        <v>679</v>
      </c>
      <c r="I400">
        <v>2007</v>
      </c>
      <c r="M400" t="s">
        <v>8</v>
      </c>
      <c r="N400" t="s">
        <v>679</v>
      </c>
      <c r="O400">
        <v>2007</v>
      </c>
    </row>
    <row r="401" spans="7:17" x14ac:dyDescent="0.25">
      <c r="G401" t="s">
        <v>8</v>
      </c>
      <c r="H401" t="s">
        <v>679</v>
      </c>
      <c r="I401">
        <v>2008</v>
      </c>
      <c r="M401" t="s">
        <v>8</v>
      </c>
      <c r="N401" t="s">
        <v>679</v>
      </c>
      <c r="O401">
        <v>2008</v>
      </c>
    </row>
    <row r="402" spans="7:17" x14ac:dyDescent="0.25">
      <c r="G402" t="s">
        <v>8</v>
      </c>
      <c r="H402" t="s">
        <v>679</v>
      </c>
      <c r="I402">
        <v>2010</v>
      </c>
      <c r="M402" t="s">
        <v>8</v>
      </c>
      <c r="N402" t="s">
        <v>679</v>
      </c>
      <c r="O402">
        <v>2010</v>
      </c>
    </row>
    <row r="403" spans="7:17" x14ac:dyDescent="0.25">
      <c r="G403" t="s">
        <v>8</v>
      </c>
      <c r="H403" t="s">
        <v>679</v>
      </c>
      <c r="I403">
        <v>2017</v>
      </c>
      <c r="J403" t="s">
        <v>346</v>
      </c>
      <c r="K403">
        <v>2</v>
      </c>
      <c r="M403" t="s">
        <v>8</v>
      </c>
      <c r="N403" t="s">
        <v>679</v>
      </c>
      <c r="O403">
        <v>2017</v>
      </c>
      <c r="P403" t="s">
        <v>884</v>
      </c>
      <c r="Q403">
        <v>2</v>
      </c>
    </row>
    <row r="404" spans="7:17" x14ac:dyDescent="0.25">
      <c r="G404" t="s">
        <v>8</v>
      </c>
      <c r="H404" t="s">
        <v>679</v>
      </c>
      <c r="I404">
        <v>2014</v>
      </c>
      <c r="J404" t="s">
        <v>346</v>
      </c>
      <c r="K404">
        <v>2</v>
      </c>
      <c r="M404" t="s">
        <v>8</v>
      </c>
      <c r="N404" t="s">
        <v>679</v>
      </c>
      <c r="O404">
        <v>2014</v>
      </c>
      <c r="P404" t="s">
        <v>884</v>
      </c>
      <c r="Q404">
        <v>2</v>
      </c>
    </row>
    <row r="405" spans="7:17" x14ac:dyDescent="0.25">
      <c r="G405" t="s">
        <v>8</v>
      </c>
      <c r="H405" t="s">
        <v>679</v>
      </c>
      <c r="I405">
        <v>2016</v>
      </c>
      <c r="J405" t="s">
        <v>346</v>
      </c>
      <c r="K405">
        <v>2</v>
      </c>
      <c r="M405" t="s">
        <v>8</v>
      </c>
      <c r="N405" t="s">
        <v>679</v>
      </c>
      <c r="O405">
        <v>2016</v>
      </c>
      <c r="P405" t="s">
        <v>884</v>
      </c>
      <c r="Q405">
        <v>2</v>
      </c>
    </row>
    <row r="406" spans="7:17" x14ac:dyDescent="0.25">
      <c r="G406" t="s">
        <v>8</v>
      </c>
      <c r="H406" t="s">
        <v>679</v>
      </c>
      <c r="I406">
        <v>2020</v>
      </c>
      <c r="J406" t="s">
        <v>346</v>
      </c>
      <c r="K406">
        <v>2</v>
      </c>
      <c r="M406" t="s">
        <v>8</v>
      </c>
      <c r="N406" t="s">
        <v>679</v>
      </c>
      <c r="O406">
        <v>2020</v>
      </c>
      <c r="P406" t="s">
        <v>884</v>
      </c>
      <c r="Q406">
        <v>2</v>
      </c>
    </row>
    <row r="407" spans="7:17" x14ac:dyDescent="0.25">
      <c r="G407" t="s">
        <v>8</v>
      </c>
      <c r="H407" t="s">
        <v>679</v>
      </c>
      <c r="I407">
        <v>2012</v>
      </c>
      <c r="J407" t="s">
        <v>346</v>
      </c>
      <c r="K407">
        <v>2</v>
      </c>
      <c r="M407" t="s">
        <v>8</v>
      </c>
      <c r="N407" t="s">
        <v>679</v>
      </c>
      <c r="O407">
        <v>2012</v>
      </c>
      <c r="P407" t="s">
        <v>884</v>
      </c>
      <c r="Q407">
        <v>2</v>
      </c>
    </row>
    <row r="408" spans="7:17" x14ac:dyDescent="0.25">
      <c r="G408" t="s">
        <v>8</v>
      </c>
      <c r="H408" t="s">
        <v>679</v>
      </c>
      <c r="I408">
        <v>2018</v>
      </c>
      <c r="J408" t="s">
        <v>346</v>
      </c>
      <c r="K408">
        <v>2</v>
      </c>
      <c r="M408" t="s">
        <v>8</v>
      </c>
      <c r="N408" t="s">
        <v>679</v>
      </c>
      <c r="O408">
        <v>2018</v>
      </c>
      <c r="P408" t="s">
        <v>884</v>
      </c>
      <c r="Q408">
        <v>2</v>
      </c>
    </row>
    <row r="409" spans="7:17" x14ac:dyDescent="0.25">
      <c r="G409" t="s">
        <v>8</v>
      </c>
      <c r="H409" t="s">
        <v>679</v>
      </c>
      <c r="I409">
        <v>2019</v>
      </c>
      <c r="J409" t="s">
        <v>346</v>
      </c>
      <c r="K409">
        <v>2</v>
      </c>
      <c r="M409" t="s">
        <v>8</v>
      </c>
      <c r="N409" t="s">
        <v>679</v>
      </c>
      <c r="O409">
        <v>2019</v>
      </c>
      <c r="P409" t="s">
        <v>884</v>
      </c>
      <c r="Q409">
        <v>2</v>
      </c>
    </row>
    <row r="410" spans="7:17" x14ac:dyDescent="0.25">
      <c r="G410" t="s">
        <v>8</v>
      </c>
      <c r="H410" t="s">
        <v>679</v>
      </c>
      <c r="I410">
        <v>2009</v>
      </c>
      <c r="M410" t="s">
        <v>8</v>
      </c>
      <c r="N410" t="s">
        <v>679</v>
      </c>
      <c r="O410">
        <v>2009</v>
      </c>
    </row>
    <row r="411" spans="7:17" x14ac:dyDescent="0.25">
      <c r="G411" t="s">
        <v>8</v>
      </c>
      <c r="H411" t="s">
        <v>680</v>
      </c>
      <c r="I411">
        <v>2011</v>
      </c>
      <c r="J411" t="s">
        <v>108</v>
      </c>
      <c r="K411">
        <v>3</v>
      </c>
      <c r="M411" t="s">
        <v>8</v>
      </c>
      <c r="N411" t="s">
        <v>680</v>
      </c>
      <c r="O411">
        <v>2011</v>
      </c>
      <c r="P411" t="s">
        <v>885</v>
      </c>
      <c r="Q411">
        <v>3</v>
      </c>
    </row>
    <row r="412" spans="7:17" x14ac:dyDescent="0.25">
      <c r="G412" t="s">
        <v>8</v>
      </c>
      <c r="H412" t="s">
        <v>680</v>
      </c>
      <c r="I412">
        <v>2020</v>
      </c>
      <c r="J412" t="s">
        <v>109</v>
      </c>
      <c r="K412">
        <v>1</v>
      </c>
      <c r="M412" t="s">
        <v>8</v>
      </c>
      <c r="N412" t="s">
        <v>680</v>
      </c>
      <c r="O412">
        <v>2020</v>
      </c>
      <c r="P412" t="s">
        <v>318</v>
      </c>
      <c r="Q412">
        <v>1</v>
      </c>
    </row>
    <row r="413" spans="7:17" x14ac:dyDescent="0.25">
      <c r="G413" t="s">
        <v>8</v>
      </c>
      <c r="H413" t="s">
        <v>680</v>
      </c>
      <c r="I413">
        <v>2006</v>
      </c>
      <c r="J413" t="s">
        <v>108</v>
      </c>
      <c r="K413">
        <v>3</v>
      </c>
      <c r="M413" t="s">
        <v>8</v>
      </c>
      <c r="N413" t="s">
        <v>680</v>
      </c>
      <c r="O413">
        <v>2006</v>
      </c>
      <c r="P413" t="s">
        <v>885</v>
      </c>
      <c r="Q413">
        <v>3</v>
      </c>
    </row>
    <row r="414" spans="7:17" x14ac:dyDescent="0.25">
      <c r="G414" t="s">
        <v>8</v>
      </c>
      <c r="H414" t="s">
        <v>680</v>
      </c>
      <c r="I414">
        <v>2018</v>
      </c>
      <c r="J414" t="s">
        <v>108</v>
      </c>
      <c r="K414">
        <v>3</v>
      </c>
      <c r="M414" t="s">
        <v>8</v>
      </c>
      <c r="N414" t="s">
        <v>680</v>
      </c>
      <c r="O414">
        <v>2018</v>
      </c>
      <c r="P414" t="s">
        <v>318</v>
      </c>
      <c r="Q414">
        <v>1</v>
      </c>
    </row>
    <row r="415" spans="7:17" x14ac:dyDescent="0.25">
      <c r="G415" t="s">
        <v>8</v>
      </c>
      <c r="H415" t="s">
        <v>680</v>
      </c>
      <c r="I415">
        <v>2007</v>
      </c>
      <c r="J415" t="s">
        <v>108</v>
      </c>
      <c r="K415">
        <v>3</v>
      </c>
      <c r="M415" t="s">
        <v>8</v>
      </c>
      <c r="N415" t="s">
        <v>680</v>
      </c>
      <c r="O415">
        <v>2007</v>
      </c>
      <c r="P415" t="s">
        <v>885</v>
      </c>
      <c r="Q415">
        <v>3</v>
      </c>
    </row>
    <row r="416" spans="7:17" x14ac:dyDescent="0.25">
      <c r="G416" t="s">
        <v>8</v>
      </c>
      <c r="H416" t="s">
        <v>680</v>
      </c>
      <c r="I416">
        <v>2010</v>
      </c>
      <c r="J416" t="s">
        <v>108</v>
      </c>
      <c r="K416">
        <v>3</v>
      </c>
      <c r="M416" t="s">
        <v>8</v>
      </c>
      <c r="N416" t="s">
        <v>680</v>
      </c>
      <c r="O416">
        <v>2010</v>
      </c>
      <c r="P416" t="s">
        <v>885</v>
      </c>
      <c r="Q416">
        <v>3</v>
      </c>
    </row>
    <row r="417" spans="7:17" x14ac:dyDescent="0.25">
      <c r="G417" t="s">
        <v>8</v>
      </c>
      <c r="H417" t="s">
        <v>680</v>
      </c>
      <c r="I417">
        <v>2008</v>
      </c>
      <c r="J417" t="s">
        <v>108</v>
      </c>
      <c r="K417">
        <v>3</v>
      </c>
      <c r="M417" t="s">
        <v>8</v>
      </c>
      <c r="N417" t="s">
        <v>680</v>
      </c>
      <c r="O417">
        <v>2008</v>
      </c>
      <c r="P417" t="s">
        <v>885</v>
      </c>
      <c r="Q417">
        <v>3</v>
      </c>
    </row>
    <row r="418" spans="7:17" x14ac:dyDescent="0.25">
      <c r="G418" t="s">
        <v>8</v>
      </c>
      <c r="H418" t="s">
        <v>680</v>
      </c>
      <c r="I418">
        <v>2012</v>
      </c>
      <c r="J418" t="s">
        <v>108</v>
      </c>
      <c r="K418">
        <v>3</v>
      </c>
      <c r="M418" t="s">
        <v>8</v>
      </c>
      <c r="N418" t="s">
        <v>680</v>
      </c>
      <c r="O418">
        <v>2012</v>
      </c>
      <c r="P418" t="s">
        <v>885</v>
      </c>
      <c r="Q418">
        <v>3</v>
      </c>
    </row>
    <row r="419" spans="7:17" x14ac:dyDescent="0.25">
      <c r="G419" t="s">
        <v>8</v>
      </c>
      <c r="H419" t="s">
        <v>680</v>
      </c>
      <c r="I419">
        <v>2017</v>
      </c>
      <c r="J419" t="s">
        <v>108</v>
      </c>
      <c r="K419">
        <v>3</v>
      </c>
      <c r="M419" t="s">
        <v>8</v>
      </c>
      <c r="N419" t="s">
        <v>680</v>
      </c>
      <c r="O419">
        <v>2017</v>
      </c>
      <c r="P419" t="s">
        <v>886</v>
      </c>
      <c r="Q419">
        <v>3</v>
      </c>
    </row>
    <row r="420" spans="7:17" x14ac:dyDescent="0.25">
      <c r="G420" t="s">
        <v>8</v>
      </c>
      <c r="H420" t="s">
        <v>680</v>
      </c>
      <c r="I420">
        <v>2016</v>
      </c>
      <c r="J420" t="s">
        <v>108</v>
      </c>
      <c r="K420">
        <v>3</v>
      </c>
      <c r="M420" t="s">
        <v>8</v>
      </c>
      <c r="N420" t="s">
        <v>680</v>
      </c>
      <c r="O420">
        <v>2016</v>
      </c>
      <c r="P420" t="s">
        <v>886</v>
      </c>
      <c r="Q420">
        <v>3</v>
      </c>
    </row>
    <row r="421" spans="7:17" x14ac:dyDescent="0.25">
      <c r="G421" t="s">
        <v>8</v>
      </c>
      <c r="H421" t="s">
        <v>680</v>
      </c>
      <c r="I421">
        <v>2015</v>
      </c>
      <c r="J421" t="s">
        <v>108</v>
      </c>
      <c r="K421">
        <v>3</v>
      </c>
      <c r="M421" t="s">
        <v>8</v>
      </c>
      <c r="N421" t="s">
        <v>680</v>
      </c>
      <c r="O421">
        <v>2015</v>
      </c>
      <c r="P421" t="s">
        <v>885</v>
      </c>
      <c r="Q421">
        <v>3</v>
      </c>
    </row>
    <row r="422" spans="7:17" x14ac:dyDescent="0.25">
      <c r="G422" t="s">
        <v>8</v>
      </c>
      <c r="H422" t="s">
        <v>680</v>
      </c>
      <c r="I422">
        <v>2019</v>
      </c>
      <c r="J422" t="s">
        <v>108</v>
      </c>
      <c r="K422">
        <v>3</v>
      </c>
      <c r="M422" t="s">
        <v>8</v>
      </c>
      <c r="N422" t="s">
        <v>680</v>
      </c>
      <c r="O422">
        <v>2019</v>
      </c>
      <c r="P422" t="s">
        <v>318</v>
      </c>
      <c r="Q422">
        <v>1</v>
      </c>
    </row>
    <row r="423" spans="7:17" x14ac:dyDescent="0.25">
      <c r="G423" t="s">
        <v>8</v>
      </c>
      <c r="H423" t="s">
        <v>680</v>
      </c>
      <c r="I423">
        <v>2009</v>
      </c>
      <c r="J423" t="s">
        <v>108</v>
      </c>
      <c r="K423">
        <v>3</v>
      </c>
      <c r="M423" t="s">
        <v>8</v>
      </c>
      <c r="N423" t="s">
        <v>680</v>
      </c>
      <c r="O423">
        <v>2009</v>
      </c>
      <c r="P423" t="s">
        <v>885</v>
      </c>
      <c r="Q423">
        <v>3</v>
      </c>
    </row>
    <row r="424" spans="7:17" x14ac:dyDescent="0.25">
      <c r="G424" t="s">
        <v>8</v>
      </c>
      <c r="H424" t="s">
        <v>680</v>
      </c>
      <c r="I424">
        <v>2014</v>
      </c>
      <c r="J424" t="s">
        <v>108</v>
      </c>
      <c r="K424">
        <v>3</v>
      </c>
      <c r="M424" t="s">
        <v>8</v>
      </c>
      <c r="N424" t="s">
        <v>680</v>
      </c>
      <c r="O424">
        <v>2014</v>
      </c>
      <c r="P424" t="s">
        <v>887</v>
      </c>
      <c r="Q424">
        <v>3</v>
      </c>
    </row>
    <row r="425" spans="7:17" x14ac:dyDescent="0.25">
      <c r="G425" t="s">
        <v>8</v>
      </c>
      <c r="H425" t="s">
        <v>680</v>
      </c>
      <c r="I425">
        <v>2013</v>
      </c>
      <c r="J425" t="s">
        <v>108</v>
      </c>
      <c r="K425">
        <v>3</v>
      </c>
      <c r="M425" t="s">
        <v>8</v>
      </c>
      <c r="N425" t="s">
        <v>680</v>
      </c>
      <c r="O425">
        <v>2013</v>
      </c>
      <c r="P425" t="s">
        <v>885</v>
      </c>
      <c r="Q425">
        <v>3</v>
      </c>
    </row>
    <row r="426" spans="7:17" x14ac:dyDescent="0.25">
      <c r="G426" t="s">
        <v>8</v>
      </c>
      <c r="H426" t="s">
        <v>681</v>
      </c>
      <c r="I426">
        <v>2021</v>
      </c>
      <c r="J426" t="s">
        <v>100</v>
      </c>
      <c r="K426">
        <v>1</v>
      </c>
      <c r="M426" t="s">
        <v>8</v>
      </c>
      <c r="N426" t="s">
        <v>681</v>
      </c>
      <c r="O426">
        <v>2021</v>
      </c>
      <c r="P426" t="s">
        <v>888</v>
      </c>
      <c r="Q426">
        <v>1</v>
      </c>
    </row>
    <row r="427" spans="7:17" x14ac:dyDescent="0.25">
      <c r="G427" t="s">
        <v>8</v>
      </c>
      <c r="H427" t="s">
        <v>681</v>
      </c>
      <c r="I427">
        <v>2011</v>
      </c>
      <c r="M427" t="s">
        <v>8</v>
      </c>
      <c r="N427" t="s">
        <v>681</v>
      </c>
      <c r="O427">
        <v>2011</v>
      </c>
    </row>
    <row r="428" spans="7:17" x14ac:dyDescent="0.25">
      <c r="G428" t="s">
        <v>8</v>
      </c>
      <c r="H428" t="s">
        <v>681</v>
      </c>
      <c r="I428">
        <v>2006</v>
      </c>
      <c r="M428" t="s">
        <v>8</v>
      </c>
      <c r="N428" t="s">
        <v>681</v>
      </c>
      <c r="O428">
        <v>2006</v>
      </c>
    </row>
    <row r="429" spans="7:17" x14ac:dyDescent="0.25">
      <c r="G429" t="s">
        <v>8</v>
      </c>
      <c r="H429" t="s">
        <v>681</v>
      </c>
      <c r="I429">
        <v>2007</v>
      </c>
      <c r="M429" t="s">
        <v>8</v>
      </c>
      <c r="N429" t="s">
        <v>681</v>
      </c>
      <c r="O429">
        <v>2007</v>
      </c>
    </row>
    <row r="430" spans="7:17" x14ac:dyDescent="0.25">
      <c r="G430" t="s">
        <v>8</v>
      </c>
      <c r="H430" t="s">
        <v>681</v>
      </c>
      <c r="I430">
        <v>2008</v>
      </c>
      <c r="M430" t="s">
        <v>8</v>
      </c>
      <c r="N430" t="s">
        <v>681</v>
      </c>
      <c r="O430">
        <v>2008</v>
      </c>
    </row>
    <row r="431" spans="7:17" x14ac:dyDescent="0.25">
      <c r="G431" t="s">
        <v>8</v>
      </c>
      <c r="H431" t="s">
        <v>681</v>
      </c>
      <c r="I431">
        <v>2009</v>
      </c>
      <c r="M431" t="s">
        <v>8</v>
      </c>
      <c r="N431" t="s">
        <v>681</v>
      </c>
      <c r="O431">
        <v>2009</v>
      </c>
    </row>
    <row r="432" spans="7:17" x14ac:dyDescent="0.25">
      <c r="G432" t="s">
        <v>8</v>
      </c>
      <c r="H432" t="s">
        <v>681</v>
      </c>
      <c r="I432">
        <v>2010</v>
      </c>
      <c r="M432" t="s">
        <v>8</v>
      </c>
      <c r="N432" t="s">
        <v>681</v>
      </c>
      <c r="O432">
        <v>2010</v>
      </c>
    </row>
    <row r="433" spans="7:17" x14ac:dyDescent="0.25">
      <c r="G433" t="s">
        <v>8</v>
      </c>
      <c r="H433" t="s">
        <v>681</v>
      </c>
      <c r="I433">
        <v>2014</v>
      </c>
      <c r="M433" t="s">
        <v>8</v>
      </c>
      <c r="N433" t="s">
        <v>681</v>
      </c>
      <c r="O433">
        <v>2014</v>
      </c>
    </row>
    <row r="434" spans="7:17" x14ac:dyDescent="0.25">
      <c r="G434" t="s">
        <v>8</v>
      </c>
      <c r="H434" t="s">
        <v>681</v>
      </c>
      <c r="I434">
        <v>2012</v>
      </c>
      <c r="M434" t="s">
        <v>8</v>
      </c>
      <c r="N434" t="s">
        <v>681</v>
      </c>
      <c r="O434">
        <v>2012</v>
      </c>
    </row>
    <row r="435" spans="7:17" x14ac:dyDescent="0.25">
      <c r="G435" t="s">
        <v>8</v>
      </c>
      <c r="H435" t="s">
        <v>681</v>
      </c>
      <c r="I435">
        <v>2013</v>
      </c>
      <c r="M435" t="s">
        <v>8</v>
      </c>
      <c r="N435" t="s">
        <v>681</v>
      </c>
      <c r="O435">
        <v>2013</v>
      </c>
    </row>
    <row r="436" spans="7:17" x14ac:dyDescent="0.25">
      <c r="G436" t="s">
        <v>8</v>
      </c>
      <c r="H436" t="s">
        <v>681</v>
      </c>
      <c r="I436">
        <v>2015</v>
      </c>
      <c r="M436" t="s">
        <v>8</v>
      </c>
      <c r="N436" t="s">
        <v>681</v>
      </c>
      <c r="O436">
        <v>2015</v>
      </c>
    </row>
    <row r="437" spans="7:17" x14ac:dyDescent="0.25">
      <c r="G437" t="s">
        <v>8</v>
      </c>
      <c r="H437" t="s">
        <v>681</v>
      </c>
      <c r="I437">
        <v>2016</v>
      </c>
      <c r="M437" t="s">
        <v>8</v>
      </c>
      <c r="N437" t="s">
        <v>681</v>
      </c>
      <c r="O437">
        <v>2016</v>
      </c>
    </row>
    <row r="438" spans="7:17" x14ac:dyDescent="0.25">
      <c r="G438" t="s">
        <v>8</v>
      </c>
      <c r="H438" t="s">
        <v>681</v>
      </c>
      <c r="I438">
        <v>2017</v>
      </c>
      <c r="M438" t="s">
        <v>8</v>
      </c>
      <c r="N438" t="s">
        <v>681</v>
      </c>
      <c r="O438">
        <v>2017</v>
      </c>
    </row>
    <row r="439" spans="7:17" x14ac:dyDescent="0.25">
      <c r="G439" t="s">
        <v>8</v>
      </c>
      <c r="H439" t="s">
        <v>681</v>
      </c>
      <c r="I439">
        <v>2018</v>
      </c>
      <c r="M439" t="s">
        <v>8</v>
      </c>
      <c r="N439" t="s">
        <v>681</v>
      </c>
      <c r="O439">
        <v>2018</v>
      </c>
    </row>
    <row r="440" spans="7:17" x14ac:dyDescent="0.25">
      <c r="G440" t="s">
        <v>8</v>
      </c>
      <c r="H440" t="s">
        <v>681</v>
      </c>
      <c r="I440">
        <v>2019</v>
      </c>
      <c r="J440" t="s">
        <v>100</v>
      </c>
      <c r="K440">
        <v>1</v>
      </c>
      <c r="M440" t="s">
        <v>8</v>
      </c>
      <c r="N440" t="s">
        <v>681</v>
      </c>
      <c r="O440">
        <v>2019</v>
      </c>
      <c r="P440" t="s">
        <v>889</v>
      </c>
      <c r="Q440">
        <v>1</v>
      </c>
    </row>
    <row r="441" spans="7:17" x14ac:dyDescent="0.25">
      <c r="G441" t="s">
        <v>8</v>
      </c>
      <c r="H441" t="s">
        <v>681</v>
      </c>
      <c r="I441">
        <v>2020</v>
      </c>
      <c r="J441" t="s">
        <v>100</v>
      </c>
      <c r="K441">
        <v>1</v>
      </c>
      <c r="M441" t="s">
        <v>8</v>
      </c>
      <c r="N441" t="s">
        <v>681</v>
      </c>
      <c r="O441">
        <v>2020</v>
      </c>
      <c r="P441" t="s">
        <v>888</v>
      </c>
      <c r="Q441">
        <v>1</v>
      </c>
    </row>
    <row r="442" spans="7:17" x14ac:dyDescent="0.25">
      <c r="G442" t="s">
        <v>8</v>
      </c>
      <c r="H442" t="s">
        <v>682</v>
      </c>
      <c r="I442">
        <v>2015</v>
      </c>
      <c r="J442" t="s">
        <v>652</v>
      </c>
      <c r="K442">
        <v>1</v>
      </c>
      <c r="M442" t="s">
        <v>8</v>
      </c>
      <c r="N442" t="s">
        <v>682</v>
      </c>
      <c r="O442">
        <v>2015</v>
      </c>
      <c r="P442" t="s">
        <v>890</v>
      </c>
      <c r="Q442">
        <v>1</v>
      </c>
    </row>
    <row r="443" spans="7:17" x14ac:dyDescent="0.25">
      <c r="G443" t="s">
        <v>8</v>
      </c>
      <c r="H443" t="s">
        <v>682</v>
      </c>
      <c r="I443">
        <v>2014</v>
      </c>
      <c r="J443" t="s">
        <v>652</v>
      </c>
      <c r="K443">
        <v>1</v>
      </c>
      <c r="M443" t="s">
        <v>8</v>
      </c>
      <c r="N443" t="s">
        <v>682</v>
      </c>
      <c r="O443">
        <v>2014</v>
      </c>
      <c r="P443" t="s">
        <v>890</v>
      </c>
      <c r="Q443">
        <v>1</v>
      </c>
    </row>
    <row r="444" spans="7:17" x14ac:dyDescent="0.25">
      <c r="G444" t="s">
        <v>8</v>
      </c>
      <c r="H444" t="s">
        <v>682</v>
      </c>
      <c r="I444">
        <v>2006</v>
      </c>
      <c r="J444" t="s">
        <v>652</v>
      </c>
      <c r="K444">
        <v>1</v>
      </c>
      <c r="M444" t="s">
        <v>8</v>
      </c>
      <c r="N444" t="s">
        <v>682</v>
      </c>
      <c r="O444">
        <v>2006</v>
      </c>
      <c r="P444" t="s">
        <v>891</v>
      </c>
      <c r="Q444">
        <v>1</v>
      </c>
    </row>
    <row r="445" spans="7:17" x14ac:dyDescent="0.25">
      <c r="G445" t="s">
        <v>8</v>
      </c>
      <c r="H445" t="s">
        <v>682</v>
      </c>
      <c r="I445">
        <v>2018</v>
      </c>
      <c r="J445" t="s">
        <v>652</v>
      </c>
      <c r="K445">
        <v>1</v>
      </c>
      <c r="M445" t="s">
        <v>8</v>
      </c>
      <c r="N445" t="s">
        <v>682</v>
      </c>
      <c r="O445">
        <v>2018</v>
      </c>
      <c r="P445" t="s">
        <v>890</v>
      </c>
      <c r="Q445">
        <v>1</v>
      </c>
    </row>
    <row r="446" spans="7:17" x14ac:dyDescent="0.25">
      <c r="G446" t="s">
        <v>8</v>
      </c>
      <c r="H446" t="s">
        <v>682</v>
      </c>
      <c r="I446">
        <v>2021</v>
      </c>
      <c r="J446" t="s">
        <v>652</v>
      </c>
      <c r="K446">
        <v>1</v>
      </c>
      <c r="M446" t="s">
        <v>8</v>
      </c>
      <c r="N446" t="s">
        <v>682</v>
      </c>
      <c r="O446">
        <v>2021</v>
      </c>
      <c r="P446" t="s">
        <v>890</v>
      </c>
      <c r="Q446">
        <v>1</v>
      </c>
    </row>
    <row r="447" spans="7:17" x14ac:dyDescent="0.25">
      <c r="G447" t="s">
        <v>8</v>
      </c>
      <c r="H447" t="s">
        <v>682</v>
      </c>
      <c r="I447">
        <v>2016</v>
      </c>
      <c r="J447" t="s">
        <v>652</v>
      </c>
      <c r="K447">
        <v>1</v>
      </c>
      <c r="M447" t="s">
        <v>8</v>
      </c>
      <c r="N447" t="s">
        <v>682</v>
      </c>
      <c r="O447">
        <v>2016</v>
      </c>
      <c r="P447" t="s">
        <v>890</v>
      </c>
      <c r="Q447">
        <v>1</v>
      </c>
    </row>
    <row r="448" spans="7:17" x14ac:dyDescent="0.25">
      <c r="G448" t="s">
        <v>8</v>
      </c>
      <c r="H448" t="s">
        <v>682</v>
      </c>
      <c r="I448">
        <v>2019</v>
      </c>
      <c r="J448" t="s">
        <v>652</v>
      </c>
      <c r="K448">
        <v>1</v>
      </c>
      <c r="M448" t="s">
        <v>8</v>
      </c>
      <c r="N448" t="s">
        <v>682</v>
      </c>
      <c r="O448">
        <v>2019</v>
      </c>
      <c r="P448" t="s">
        <v>892</v>
      </c>
      <c r="Q448">
        <v>1</v>
      </c>
    </row>
    <row r="449" spans="7:17" x14ac:dyDescent="0.25">
      <c r="G449" t="s">
        <v>8</v>
      </c>
      <c r="H449" t="s">
        <v>682</v>
      </c>
      <c r="I449">
        <v>2020</v>
      </c>
      <c r="J449" t="s">
        <v>652</v>
      </c>
      <c r="K449">
        <v>1</v>
      </c>
      <c r="M449" t="s">
        <v>8</v>
      </c>
      <c r="N449" t="s">
        <v>682</v>
      </c>
      <c r="O449">
        <v>2020</v>
      </c>
      <c r="P449" t="s">
        <v>890</v>
      </c>
      <c r="Q449">
        <v>1</v>
      </c>
    </row>
    <row r="450" spans="7:17" x14ac:dyDescent="0.25">
      <c r="G450" t="s">
        <v>8</v>
      </c>
      <c r="H450" t="s">
        <v>682</v>
      </c>
      <c r="I450">
        <v>2011</v>
      </c>
      <c r="J450" t="s">
        <v>652</v>
      </c>
      <c r="K450">
        <v>1</v>
      </c>
      <c r="M450" t="s">
        <v>8</v>
      </c>
      <c r="N450" t="s">
        <v>682</v>
      </c>
      <c r="O450">
        <v>2011</v>
      </c>
      <c r="P450" t="s">
        <v>890</v>
      </c>
      <c r="Q450">
        <v>1</v>
      </c>
    </row>
    <row r="451" spans="7:17" x14ac:dyDescent="0.25">
      <c r="G451" t="s">
        <v>8</v>
      </c>
      <c r="H451" t="s">
        <v>682</v>
      </c>
      <c r="I451">
        <v>2010</v>
      </c>
      <c r="J451" t="s">
        <v>652</v>
      </c>
      <c r="K451">
        <v>1</v>
      </c>
      <c r="M451" t="s">
        <v>8</v>
      </c>
      <c r="N451" t="s">
        <v>682</v>
      </c>
      <c r="O451">
        <v>2010</v>
      </c>
      <c r="P451" t="s">
        <v>890</v>
      </c>
      <c r="Q451">
        <v>1</v>
      </c>
    </row>
    <row r="452" spans="7:17" x14ac:dyDescent="0.25">
      <c r="G452" t="s">
        <v>8</v>
      </c>
      <c r="H452" t="s">
        <v>682</v>
      </c>
      <c r="I452">
        <v>2009</v>
      </c>
      <c r="J452" t="s">
        <v>110</v>
      </c>
      <c r="K452">
        <v>1</v>
      </c>
      <c r="M452" t="s">
        <v>8</v>
      </c>
      <c r="N452" t="s">
        <v>682</v>
      </c>
      <c r="O452">
        <v>2009</v>
      </c>
      <c r="P452" t="s">
        <v>891</v>
      </c>
      <c r="Q452">
        <v>1</v>
      </c>
    </row>
    <row r="453" spans="7:17" x14ac:dyDescent="0.25">
      <c r="G453" t="s">
        <v>8</v>
      </c>
      <c r="H453" t="s">
        <v>682</v>
      </c>
      <c r="I453">
        <v>2007</v>
      </c>
      <c r="J453" t="s">
        <v>652</v>
      </c>
      <c r="K453">
        <v>1</v>
      </c>
      <c r="M453" t="s">
        <v>8</v>
      </c>
      <c r="N453" t="s">
        <v>682</v>
      </c>
      <c r="O453">
        <v>2007</v>
      </c>
      <c r="P453" t="s">
        <v>893</v>
      </c>
      <c r="Q453">
        <v>1</v>
      </c>
    </row>
    <row r="454" spans="7:17" x14ac:dyDescent="0.25">
      <c r="G454" t="s">
        <v>8</v>
      </c>
      <c r="H454" t="s">
        <v>682</v>
      </c>
      <c r="I454">
        <v>2008</v>
      </c>
      <c r="J454" t="s">
        <v>652</v>
      </c>
      <c r="K454">
        <v>1</v>
      </c>
      <c r="M454" t="s">
        <v>8</v>
      </c>
      <c r="N454" t="s">
        <v>682</v>
      </c>
      <c r="O454">
        <v>2008</v>
      </c>
      <c r="P454" t="s">
        <v>891</v>
      </c>
      <c r="Q454">
        <v>1</v>
      </c>
    </row>
    <row r="455" spans="7:17" x14ac:dyDescent="0.25">
      <c r="G455" t="s">
        <v>8</v>
      </c>
      <c r="H455" t="s">
        <v>682</v>
      </c>
      <c r="I455">
        <v>2013</v>
      </c>
      <c r="J455" t="s">
        <v>652</v>
      </c>
      <c r="K455">
        <v>1</v>
      </c>
      <c r="M455" t="s">
        <v>8</v>
      </c>
      <c r="N455" t="s">
        <v>682</v>
      </c>
      <c r="O455">
        <v>2013</v>
      </c>
      <c r="P455" t="s">
        <v>890</v>
      </c>
      <c r="Q455">
        <v>1</v>
      </c>
    </row>
    <row r="456" spans="7:17" x14ac:dyDescent="0.25">
      <c r="G456" t="s">
        <v>8</v>
      </c>
      <c r="H456" t="s">
        <v>682</v>
      </c>
      <c r="I456">
        <v>2017</v>
      </c>
      <c r="J456" t="s">
        <v>652</v>
      </c>
      <c r="K456">
        <v>1</v>
      </c>
      <c r="M456" t="s">
        <v>8</v>
      </c>
      <c r="N456" t="s">
        <v>682</v>
      </c>
      <c r="O456">
        <v>2017</v>
      </c>
      <c r="P456" t="s">
        <v>890</v>
      </c>
      <c r="Q456">
        <v>1</v>
      </c>
    </row>
    <row r="457" spans="7:17" x14ac:dyDescent="0.25">
      <c r="G457" t="s">
        <v>8</v>
      </c>
      <c r="H457" t="s">
        <v>682</v>
      </c>
      <c r="I457">
        <v>2012</v>
      </c>
      <c r="J457" t="s">
        <v>652</v>
      </c>
      <c r="K457">
        <v>1</v>
      </c>
      <c r="M457" t="s">
        <v>8</v>
      </c>
      <c r="N457" t="s">
        <v>682</v>
      </c>
      <c r="O457">
        <v>2012</v>
      </c>
      <c r="P457" t="s">
        <v>890</v>
      </c>
      <c r="Q457">
        <v>1</v>
      </c>
    </row>
    <row r="458" spans="7:17" x14ac:dyDescent="0.25">
      <c r="G458" t="s">
        <v>8</v>
      </c>
      <c r="H458" t="s">
        <v>683</v>
      </c>
      <c r="I458">
        <v>2006</v>
      </c>
      <c r="J458" t="s">
        <v>109</v>
      </c>
      <c r="K458">
        <v>1</v>
      </c>
      <c r="M458" t="s">
        <v>8</v>
      </c>
      <c r="N458" t="s">
        <v>683</v>
      </c>
      <c r="O458">
        <v>2006</v>
      </c>
      <c r="P458" t="s">
        <v>894</v>
      </c>
      <c r="Q458">
        <v>1</v>
      </c>
    </row>
    <row r="459" spans="7:17" x14ac:dyDescent="0.25">
      <c r="G459" t="s">
        <v>8</v>
      </c>
      <c r="H459" t="s">
        <v>683</v>
      </c>
      <c r="I459">
        <v>2011</v>
      </c>
      <c r="J459" t="s">
        <v>109</v>
      </c>
      <c r="K459">
        <v>1</v>
      </c>
      <c r="M459" t="s">
        <v>8</v>
      </c>
      <c r="N459" t="s">
        <v>683</v>
      </c>
      <c r="O459">
        <v>2011</v>
      </c>
      <c r="P459" t="s">
        <v>895</v>
      </c>
      <c r="Q459">
        <v>1</v>
      </c>
    </row>
    <row r="460" spans="7:17" x14ac:dyDescent="0.25">
      <c r="G460" t="s">
        <v>8</v>
      </c>
      <c r="H460" t="s">
        <v>683</v>
      </c>
      <c r="I460">
        <v>2017</v>
      </c>
      <c r="J460" t="s">
        <v>109</v>
      </c>
      <c r="K460">
        <v>1</v>
      </c>
      <c r="M460" t="s">
        <v>8</v>
      </c>
      <c r="N460" t="s">
        <v>683</v>
      </c>
      <c r="O460">
        <v>2017</v>
      </c>
      <c r="P460" t="s">
        <v>896</v>
      </c>
      <c r="Q460">
        <v>1</v>
      </c>
    </row>
    <row r="461" spans="7:17" x14ac:dyDescent="0.25">
      <c r="G461" t="s">
        <v>8</v>
      </c>
      <c r="H461" t="s">
        <v>683</v>
      </c>
      <c r="I461">
        <v>2018</v>
      </c>
      <c r="J461" t="s">
        <v>109</v>
      </c>
      <c r="K461">
        <v>1</v>
      </c>
      <c r="M461" t="s">
        <v>8</v>
      </c>
      <c r="N461" t="s">
        <v>683</v>
      </c>
      <c r="O461">
        <v>2018</v>
      </c>
      <c r="P461" t="s">
        <v>896</v>
      </c>
      <c r="Q461">
        <v>1</v>
      </c>
    </row>
    <row r="462" spans="7:17" x14ac:dyDescent="0.25">
      <c r="G462" t="s">
        <v>8</v>
      </c>
      <c r="H462" t="s">
        <v>683</v>
      </c>
      <c r="I462">
        <v>2019</v>
      </c>
      <c r="J462" t="s">
        <v>109</v>
      </c>
      <c r="K462">
        <v>1</v>
      </c>
      <c r="M462" t="s">
        <v>8</v>
      </c>
      <c r="N462" t="s">
        <v>683</v>
      </c>
      <c r="O462">
        <v>2019</v>
      </c>
      <c r="P462" t="s">
        <v>896</v>
      </c>
      <c r="Q462">
        <v>1</v>
      </c>
    </row>
    <row r="463" spans="7:17" x14ac:dyDescent="0.25">
      <c r="G463" t="s">
        <v>8</v>
      </c>
      <c r="H463" t="s">
        <v>683</v>
      </c>
      <c r="I463">
        <v>2014</v>
      </c>
      <c r="J463" t="s">
        <v>109</v>
      </c>
      <c r="K463">
        <v>1</v>
      </c>
      <c r="M463" t="s">
        <v>8</v>
      </c>
      <c r="N463" t="s">
        <v>683</v>
      </c>
      <c r="O463">
        <v>2014</v>
      </c>
      <c r="P463" t="s">
        <v>895</v>
      </c>
      <c r="Q463">
        <v>1</v>
      </c>
    </row>
    <row r="464" spans="7:17" x14ac:dyDescent="0.25">
      <c r="G464" t="s">
        <v>8</v>
      </c>
      <c r="H464" t="s">
        <v>683</v>
      </c>
      <c r="I464">
        <v>2012</v>
      </c>
      <c r="J464" t="s">
        <v>109</v>
      </c>
      <c r="K464">
        <v>1</v>
      </c>
      <c r="M464" t="s">
        <v>8</v>
      </c>
      <c r="N464" t="s">
        <v>683</v>
      </c>
      <c r="O464">
        <v>2012</v>
      </c>
    </row>
    <row r="465" spans="7:17" x14ac:dyDescent="0.25">
      <c r="G465" t="s">
        <v>8</v>
      </c>
      <c r="H465" t="s">
        <v>683</v>
      </c>
      <c r="I465">
        <v>2020</v>
      </c>
      <c r="J465" t="s">
        <v>109</v>
      </c>
      <c r="K465">
        <v>1</v>
      </c>
      <c r="M465" t="s">
        <v>8</v>
      </c>
      <c r="N465" t="s">
        <v>683</v>
      </c>
      <c r="O465">
        <v>2020</v>
      </c>
      <c r="P465" t="s">
        <v>896</v>
      </c>
      <c r="Q465">
        <v>1</v>
      </c>
    </row>
    <row r="466" spans="7:17" x14ac:dyDescent="0.25">
      <c r="G466" t="s">
        <v>8</v>
      </c>
      <c r="H466" t="s">
        <v>683</v>
      </c>
      <c r="I466">
        <v>2010</v>
      </c>
      <c r="J466" t="s">
        <v>109</v>
      </c>
      <c r="K466">
        <v>1</v>
      </c>
      <c r="M466" t="s">
        <v>8</v>
      </c>
      <c r="N466" t="s">
        <v>683</v>
      </c>
      <c r="O466">
        <v>2010</v>
      </c>
      <c r="P466" t="s">
        <v>895</v>
      </c>
      <c r="Q466">
        <v>1</v>
      </c>
    </row>
    <row r="467" spans="7:17" x14ac:dyDescent="0.25">
      <c r="G467" t="s">
        <v>8</v>
      </c>
      <c r="H467" t="s">
        <v>683</v>
      </c>
      <c r="I467">
        <v>2009</v>
      </c>
      <c r="J467" t="s">
        <v>109</v>
      </c>
      <c r="K467">
        <v>1</v>
      </c>
      <c r="M467" t="s">
        <v>8</v>
      </c>
      <c r="N467" t="s">
        <v>683</v>
      </c>
      <c r="O467">
        <v>2009</v>
      </c>
      <c r="P467" t="s">
        <v>895</v>
      </c>
      <c r="Q467">
        <v>1</v>
      </c>
    </row>
    <row r="468" spans="7:17" x14ac:dyDescent="0.25">
      <c r="G468" t="s">
        <v>8</v>
      </c>
      <c r="H468" t="s">
        <v>683</v>
      </c>
      <c r="I468">
        <v>2008</v>
      </c>
      <c r="J468" t="s">
        <v>109</v>
      </c>
      <c r="K468">
        <v>1</v>
      </c>
      <c r="M468" t="s">
        <v>8</v>
      </c>
      <c r="N468" t="s">
        <v>683</v>
      </c>
      <c r="O468">
        <v>2008</v>
      </c>
    </row>
    <row r="469" spans="7:17" x14ac:dyDescent="0.25">
      <c r="G469" t="s">
        <v>8</v>
      </c>
      <c r="H469" t="s">
        <v>683</v>
      </c>
      <c r="I469">
        <v>2016</v>
      </c>
      <c r="J469" t="s">
        <v>109</v>
      </c>
      <c r="K469">
        <v>1</v>
      </c>
      <c r="M469" t="s">
        <v>8</v>
      </c>
      <c r="N469" t="s">
        <v>683</v>
      </c>
      <c r="O469">
        <v>2016</v>
      </c>
      <c r="P469" t="s">
        <v>895</v>
      </c>
      <c r="Q469">
        <v>1</v>
      </c>
    </row>
    <row r="470" spans="7:17" x14ac:dyDescent="0.25">
      <c r="G470" t="s">
        <v>8</v>
      </c>
      <c r="H470" t="s">
        <v>683</v>
      </c>
      <c r="I470">
        <v>2013</v>
      </c>
      <c r="J470" t="s">
        <v>109</v>
      </c>
      <c r="K470">
        <v>1</v>
      </c>
      <c r="M470" t="s">
        <v>8</v>
      </c>
      <c r="N470" t="s">
        <v>683</v>
      </c>
      <c r="O470">
        <v>2013</v>
      </c>
      <c r="P470" t="s">
        <v>895</v>
      </c>
      <c r="Q470">
        <v>1</v>
      </c>
    </row>
    <row r="471" spans="7:17" x14ac:dyDescent="0.25">
      <c r="G471" t="s">
        <v>8</v>
      </c>
      <c r="H471" t="s">
        <v>683</v>
      </c>
      <c r="I471">
        <v>2007</v>
      </c>
      <c r="J471" t="s">
        <v>109</v>
      </c>
      <c r="K471">
        <v>1</v>
      </c>
      <c r="M471" t="s">
        <v>8</v>
      </c>
      <c r="N471" t="s">
        <v>683</v>
      </c>
      <c r="O471">
        <v>2007</v>
      </c>
    </row>
    <row r="472" spans="7:17" x14ac:dyDescent="0.25">
      <c r="G472" t="s">
        <v>8</v>
      </c>
      <c r="H472" t="s">
        <v>683</v>
      </c>
      <c r="I472">
        <v>2015</v>
      </c>
      <c r="J472" t="s">
        <v>109</v>
      </c>
      <c r="K472">
        <v>1</v>
      </c>
      <c r="M472" t="s">
        <v>8</v>
      </c>
      <c r="N472" t="s">
        <v>683</v>
      </c>
      <c r="O472">
        <v>2015</v>
      </c>
      <c r="P472" t="s">
        <v>895</v>
      </c>
      <c r="Q472">
        <v>1</v>
      </c>
    </row>
    <row r="473" spans="7:17" x14ac:dyDescent="0.25">
      <c r="G473" t="s">
        <v>8</v>
      </c>
      <c r="H473" t="s">
        <v>684</v>
      </c>
      <c r="I473">
        <v>2006</v>
      </c>
      <c r="J473" t="s">
        <v>360</v>
      </c>
      <c r="K473">
        <v>1</v>
      </c>
      <c r="M473" t="s">
        <v>8</v>
      </c>
      <c r="N473" t="s">
        <v>684</v>
      </c>
      <c r="O473">
        <v>2006</v>
      </c>
      <c r="P473" t="s">
        <v>897</v>
      </c>
      <c r="Q473">
        <v>1</v>
      </c>
    </row>
    <row r="474" spans="7:17" x14ac:dyDescent="0.25">
      <c r="G474" t="s">
        <v>8</v>
      </c>
      <c r="H474" t="s">
        <v>684</v>
      </c>
      <c r="I474">
        <v>2020</v>
      </c>
      <c r="J474" t="s">
        <v>360</v>
      </c>
      <c r="K474">
        <v>1</v>
      </c>
      <c r="M474" t="s">
        <v>8</v>
      </c>
      <c r="N474" t="s">
        <v>684</v>
      </c>
      <c r="O474">
        <v>2020</v>
      </c>
      <c r="P474" t="s">
        <v>898</v>
      </c>
      <c r="Q474">
        <v>1</v>
      </c>
    </row>
    <row r="475" spans="7:17" x14ac:dyDescent="0.25">
      <c r="G475" t="s">
        <v>8</v>
      </c>
      <c r="H475" t="s">
        <v>684</v>
      </c>
      <c r="I475">
        <v>2019</v>
      </c>
      <c r="J475" t="s">
        <v>109</v>
      </c>
      <c r="K475">
        <v>1</v>
      </c>
      <c r="M475" t="s">
        <v>8</v>
      </c>
      <c r="N475" t="s">
        <v>684</v>
      </c>
      <c r="O475">
        <v>2019</v>
      </c>
      <c r="P475" t="s">
        <v>899</v>
      </c>
      <c r="Q475">
        <v>1</v>
      </c>
    </row>
    <row r="476" spans="7:17" x14ac:dyDescent="0.25">
      <c r="G476" t="s">
        <v>8</v>
      </c>
      <c r="H476" t="s">
        <v>684</v>
      </c>
      <c r="I476">
        <v>2018</v>
      </c>
      <c r="J476" t="s">
        <v>109</v>
      </c>
      <c r="K476">
        <v>1</v>
      </c>
      <c r="M476" t="s">
        <v>8</v>
      </c>
      <c r="N476" t="s">
        <v>684</v>
      </c>
      <c r="O476">
        <v>2018</v>
      </c>
      <c r="P476" t="s">
        <v>899</v>
      </c>
      <c r="Q476">
        <v>1</v>
      </c>
    </row>
    <row r="477" spans="7:17" x14ac:dyDescent="0.25">
      <c r="G477" t="s">
        <v>8</v>
      </c>
      <c r="H477" t="s">
        <v>684</v>
      </c>
      <c r="I477">
        <v>2017</v>
      </c>
      <c r="J477" t="s">
        <v>109</v>
      </c>
      <c r="K477">
        <v>1</v>
      </c>
      <c r="M477" t="s">
        <v>8</v>
      </c>
      <c r="N477" t="s">
        <v>684</v>
      </c>
      <c r="O477">
        <v>2017</v>
      </c>
      <c r="P477" t="s">
        <v>899</v>
      </c>
      <c r="Q477">
        <v>1</v>
      </c>
    </row>
    <row r="478" spans="7:17" x14ac:dyDescent="0.25">
      <c r="G478" t="s">
        <v>8</v>
      </c>
      <c r="H478" t="s">
        <v>684</v>
      </c>
      <c r="I478">
        <v>2015</v>
      </c>
      <c r="J478" t="s">
        <v>109</v>
      </c>
      <c r="K478">
        <v>1</v>
      </c>
      <c r="M478" t="s">
        <v>8</v>
      </c>
      <c r="N478" t="s">
        <v>684</v>
      </c>
      <c r="O478">
        <v>2015</v>
      </c>
      <c r="P478" t="s">
        <v>899</v>
      </c>
      <c r="Q478">
        <v>1</v>
      </c>
    </row>
    <row r="479" spans="7:17" x14ac:dyDescent="0.25">
      <c r="G479" t="s">
        <v>8</v>
      </c>
      <c r="H479" t="s">
        <v>684</v>
      </c>
      <c r="I479">
        <v>2012</v>
      </c>
      <c r="J479" t="s">
        <v>109</v>
      </c>
      <c r="K479">
        <v>1</v>
      </c>
      <c r="M479" t="s">
        <v>8</v>
      </c>
      <c r="N479" t="s">
        <v>684</v>
      </c>
      <c r="O479">
        <v>2012</v>
      </c>
      <c r="P479" t="s">
        <v>897</v>
      </c>
      <c r="Q479">
        <v>1</v>
      </c>
    </row>
    <row r="480" spans="7:17" x14ac:dyDescent="0.25">
      <c r="G480" t="s">
        <v>8</v>
      </c>
      <c r="H480" t="s">
        <v>684</v>
      </c>
      <c r="I480">
        <v>2010</v>
      </c>
      <c r="J480" t="s">
        <v>109</v>
      </c>
      <c r="K480">
        <v>1</v>
      </c>
      <c r="M480" t="s">
        <v>8</v>
      </c>
      <c r="N480" t="s">
        <v>684</v>
      </c>
      <c r="O480">
        <v>2010</v>
      </c>
      <c r="P480" t="s">
        <v>897</v>
      </c>
      <c r="Q480">
        <v>1</v>
      </c>
    </row>
    <row r="481" spans="7:17" x14ac:dyDescent="0.25">
      <c r="G481" t="s">
        <v>8</v>
      </c>
      <c r="H481" t="s">
        <v>684</v>
      </c>
      <c r="I481">
        <v>2009</v>
      </c>
      <c r="J481" t="s">
        <v>109</v>
      </c>
      <c r="K481">
        <v>1</v>
      </c>
      <c r="M481" t="s">
        <v>8</v>
      </c>
      <c r="N481" t="s">
        <v>684</v>
      </c>
      <c r="O481">
        <v>2009</v>
      </c>
      <c r="P481" t="s">
        <v>897</v>
      </c>
      <c r="Q481">
        <v>1</v>
      </c>
    </row>
    <row r="482" spans="7:17" x14ac:dyDescent="0.25">
      <c r="G482" t="s">
        <v>8</v>
      </c>
      <c r="H482" t="s">
        <v>684</v>
      </c>
      <c r="I482">
        <v>2007</v>
      </c>
      <c r="J482" t="s">
        <v>109</v>
      </c>
      <c r="K482">
        <v>1</v>
      </c>
      <c r="M482" t="s">
        <v>8</v>
      </c>
      <c r="N482" t="s">
        <v>684</v>
      </c>
      <c r="O482">
        <v>2007</v>
      </c>
      <c r="P482" t="s">
        <v>897</v>
      </c>
      <c r="Q482">
        <v>1</v>
      </c>
    </row>
    <row r="483" spans="7:17" x14ac:dyDescent="0.25">
      <c r="G483" t="s">
        <v>8</v>
      </c>
      <c r="H483" t="s">
        <v>684</v>
      </c>
      <c r="I483">
        <v>2016</v>
      </c>
      <c r="J483" t="s">
        <v>109</v>
      </c>
      <c r="K483">
        <v>1</v>
      </c>
      <c r="M483" t="s">
        <v>8</v>
      </c>
      <c r="N483" t="s">
        <v>684</v>
      </c>
      <c r="O483">
        <v>2016</v>
      </c>
      <c r="P483" t="s">
        <v>899</v>
      </c>
      <c r="Q483">
        <v>1</v>
      </c>
    </row>
    <row r="484" spans="7:17" x14ac:dyDescent="0.25">
      <c r="G484" t="s">
        <v>8</v>
      </c>
      <c r="H484" t="s">
        <v>684</v>
      </c>
      <c r="I484">
        <v>2014</v>
      </c>
      <c r="J484" t="s">
        <v>109</v>
      </c>
      <c r="K484">
        <v>1</v>
      </c>
      <c r="M484" t="s">
        <v>8</v>
      </c>
      <c r="N484" t="s">
        <v>684</v>
      </c>
      <c r="O484">
        <v>2014</v>
      </c>
      <c r="P484" t="s">
        <v>899</v>
      </c>
      <c r="Q484">
        <v>1</v>
      </c>
    </row>
    <row r="485" spans="7:17" x14ac:dyDescent="0.25">
      <c r="G485" t="s">
        <v>8</v>
      </c>
      <c r="H485" t="s">
        <v>684</v>
      </c>
      <c r="I485">
        <v>2013</v>
      </c>
      <c r="J485" t="s">
        <v>360</v>
      </c>
      <c r="K485">
        <v>1</v>
      </c>
      <c r="M485" t="s">
        <v>8</v>
      </c>
      <c r="N485" t="s">
        <v>684</v>
      </c>
      <c r="O485">
        <v>2013</v>
      </c>
      <c r="P485" t="s">
        <v>899</v>
      </c>
      <c r="Q485">
        <v>1</v>
      </c>
    </row>
    <row r="486" spans="7:17" x14ac:dyDescent="0.25">
      <c r="G486" t="s">
        <v>8</v>
      </c>
      <c r="H486" t="s">
        <v>684</v>
      </c>
      <c r="I486">
        <v>2008</v>
      </c>
      <c r="J486" t="s">
        <v>109</v>
      </c>
      <c r="K486">
        <v>1</v>
      </c>
      <c r="M486" t="s">
        <v>8</v>
      </c>
      <c r="N486" t="s">
        <v>684</v>
      </c>
      <c r="O486">
        <v>2008</v>
      </c>
      <c r="P486" t="s">
        <v>897</v>
      </c>
      <c r="Q486">
        <v>1</v>
      </c>
    </row>
    <row r="487" spans="7:17" x14ac:dyDescent="0.25">
      <c r="G487" t="s">
        <v>8</v>
      </c>
      <c r="H487" t="s">
        <v>684</v>
      </c>
      <c r="I487">
        <v>2011</v>
      </c>
      <c r="J487" t="s">
        <v>109</v>
      </c>
      <c r="K487">
        <v>1</v>
      </c>
      <c r="M487" t="s">
        <v>8</v>
      </c>
      <c r="N487" t="s">
        <v>684</v>
      </c>
      <c r="O487">
        <v>2011</v>
      </c>
      <c r="P487" t="s">
        <v>897</v>
      </c>
      <c r="Q487">
        <v>1</v>
      </c>
    </row>
    <row r="488" spans="7:17" x14ac:dyDescent="0.25">
      <c r="G488" t="s">
        <v>8</v>
      </c>
      <c r="H488" t="s">
        <v>685</v>
      </c>
      <c r="I488">
        <v>2011</v>
      </c>
      <c r="J488" t="s">
        <v>153</v>
      </c>
      <c r="K488">
        <v>1</v>
      </c>
      <c r="M488" t="s">
        <v>8</v>
      </c>
      <c r="N488" t="s">
        <v>685</v>
      </c>
      <c r="O488">
        <v>2011</v>
      </c>
      <c r="P488" t="s">
        <v>900</v>
      </c>
      <c r="Q488">
        <v>1</v>
      </c>
    </row>
    <row r="489" spans="7:17" x14ac:dyDescent="0.25">
      <c r="G489" t="s">
        <v>8</v>
      </c>
      <c r="H489" t="s">
        <v>685</v>
      </c>
      <c r="I489">
        <v>2019</v>
      </c>
      <c r="M489" t="s">
        <v>8</v>
      </c>
      <c r="N489" t="s">
        <v>685</v>
      </c>
      <c r="O489">
        <v>2019</v>
      </c>
    </row>
    <row r="490" spans="7:17" x14ac:dyDescent="0.25">
      <c r="G490" t="s">
        <v>8</v>
      </c>
      <c r="H490" t="s">
        <v>685</v>
      </c>
      <c r="I490">
        <v>2018</v>
      </c>
      <c r="J490" t="s">
        <v>153</v>
      </c>
      <c r="K490">
        <v>1</v>
      </c>
      <c r="M490" t="s">
        <v>8</v>
      </c>
      <c r="N490" t="s">
        <v>685</v>
      </c>
      <c r="O490">
        <v>2018</v>
      </c>
      <c r="P490" t="s">
        <v>900</v>
      </c>
      <c r="Q490">
        <v>1</v>
      </c>
    </row>
    <row r="491" spans="7:17" x14ac:dyDescent="0.25">
      <c r="G491" t="s">
        <v>8</v>
      </c>
      <c r="H491" t="s">
        <v>685</v>
      </c>
      <c r="I491">
        <v>2017</v>
      </c>
      <c r="J491" t="s">
        <v>153</v>
      </c>
      <c r="K491">
        <v>1</v>
      </c>
      <c r="M491" t="s">
        <v>8</v>
      </c>
      <c r="N491" t="s">
        <v>685</v>
      </c>
      <c r="O491">
        <v>2017</v>
      </c>
      <c r="P491" t="s">
        <v>900</v>
      </c>
      <c r="Q491">
        <v>1</v>
      </c>
    </row>
    <row r="492" spans="7:17" x14ac:dyDescent="0.25">
      <c r="G492" t="s">
        <v>8</v>
      </c>
      <c r="H492" t="s">
        <v>685</v>
      </c>
      <c r="I492">
        <v>2016</v>
      </c>
      <c r="J492" t="s">
        <v>153</v>
      </c>
      <c r="K492">
        <v>1</v>
      </c>
      <c r="M492" t="s">
        <v>8</v>
      </c>
      <c r="N492" t="s">
        <v>685</v>
      </c>
      <c r="O492">
        <v>2016</v>
      </c>
      <c r="P492" t="s">
        <v>900</v>
      </c>
      <c r="Q492">
        <v>1</v>
      </c>
    </row>
    <row r="493" spans="7:17" x14ac:dyDescent="0.25">
      <c r="G493" t="s">
        <v>8</v>
      </c>
      <c r="H493" t="s">
        <v>685</v>
      </c>
      <c r="I493">
        <v>2015</v>
      </c>
      <c r="J493" t="s">
        <v>153</v>
      </c>
      <c r="K493">
        <v>1</v>
      </c>
      <c r="M493" t="s">
        <v>8</v>
      </c>
      <c r="N493" t="s">
        <v>685</v>
      </c>
      <c r="O493">
        <v>2015</v>
      </c>
      <c r="P493" t="s">
        <v>900</v>
      </c>
      <c r="Q493">
        <v>1</v>
      </c>
    </row>
    <row r="494" spans="7:17" x14ac:dyDescent="0.25">
      <c r="G494" t="s">
        <v>8</v>
      </c>
      <c r="H494" t="s">
        <v>685</v>
      </c>
      <c r="I494">
        <v>2014</v>
      </c>
      <c r="J494" t="s">
        <v>153</v>
      </c>
      <c r="K494">
        <v>1</v>
      </c>
      <c r="M494" t="s">
        <v>8</v>
      </c>
      <c r="N494" t="s">
        <v>685</v>
      </c>
      <c r="O494">
        <v>2014</v>
      </c>
      <c r="P494" t="s">
        <v>900</v>
      </c>
      <c r="Q494">
        <v>1</v>
      </c>
    </row>
    <row r="495" spans="7:17" x14ac:dyDescent="0.25">
      <c r="G495" t="s">
        <v>8</v>
      </c>
      <c r="H495" t="s">
        <v>685</v>
      </c>
      <c r="I495">
        <v>2013</v>
      </c>
      <c r="J495" t="s">
        <v>153</v>
      </c>
      <c r="K495">
        <v>1</v>
      </c>
      <c r="M495" t="s">
        <v>8</v>
      </c>
      <c r="N495" t="s">
        <v>685</v>
      </c>
      <c r="O495">
        <v>2013</v>
      </c>
      <c r="P495" t="s">
        <v>900</v>
      </c>
      <c r="Q495">
        <v>1</v>
      </c>
    </row>
    <row r="496" spans="7:17" x14ac:dyDescent="0.25">
      <c r="G496" t="s">
        <v>8</v>
      </c>
      <c r="H496" t="s">
        <v>685</v>
      </c>
      <c r="I496">
        <v>2012</v>
      </c>
      <c r="J496" t="s">
        <v>153</v>
      </c>
      <c r="K496">
        <v>1</v>
      </c>
      <c r="M496" t="s">
        <v>8</v>
      </c>
      <c r="N496" t="s">
        <v>685</v>
      </c>
      <c r="O496">
        <v>2012</v>
      </c>
      <c r="P496" t="s">
        <v>900</v>
      </c>
      <c r="Q496">
        <v>1</v>
      </c>
    </row>
    <row r="497" spans="7:17" x14ac:dyDescent="0.25">
      <c r="G497" t="s">
        <v>8</v>
      </c>
      <c r="H497" t="s">
        <v>685</v>
      </c>
      <c r="I497">
        <v>2008</v>
      </c>
      <c r="J497" t="s">
        <v>153</v>
      </c>
      <c r="K497">
        <v>1</v>
      </c>
      <c r="M497" t="s">
        <v>8</v>
      </c>
      <c r="N497" t="s">
        <v>685</v>
      </c>
      <c r="O497">
        <v>2008</v>
      </c>
      <c r="P497" t="s">
        <v>900</v>
      </c>
      <c r="Q497">
        <v>1</v>
      </c>
    </row>
    <row r="498" spans="7:17" x14ac:dyDescent="0.25">
      <c r="G498" t="s">
        <v>8</v>
      </c>
      <c r="H498" t="s">
        <v>685</v>
      </c>
      <c r="I498">
        <v>2020</v>
      </c>
      <c r="M498" t="s">
        <v>8</v>
      </c>
      <c r="N498" t="s">
        <v>685</v>
      </c>
      <c r="O498">
        <v>2020</v>
      </c>
    </row>
    <row r="499" spans="7:17" x14ac:dyDescent="0.25">
      <c r="G499" t="s">
        <v>8</v>
      </c>
      <c r="H499" t="s">
        <v>685</v>
      </c>
      <c r="I499">
        <v>2009</v>
      </c>
      <c r="J499" t="s">
        <v>153</v>
      </c>
      <c r="K499">
        <v>1</v>
      </c>
      <c r="M499" t="s">
        <v>8</v>
      </c>
      <c r="N499" t="s">
        <v>685</v>
      </c>
      <c r="O499">
        <v>2009</v>
      </c>
      <c r="P499" t="s">
        <v>900</v>
      </c>
      <c r="Q499">
        <v>1</v>
      </c>
    </row>
    <row r="500" spans="7:17" x14ac:dyDescent="0.25">
      <c r="G500" t="s">
        <v>8</v>
      </c>
      <c r="H500" t="s">
        <v>685</v>
      </c>
      <c r="I500">
        <v>2010</v>
      </c>
      <c r="J500" t="s">
        <v>153</v>
      </c>
      <c r="K500">
        <v>1</v>
      </c>
      <c r="M500" t="s">
        <v>8</v>
      </c>
      <c r="N500" t="s">
        <v>685</v>
      </c>
      <c r="O500">
        <v>2010</v>
      </c>
      <c r="P500" t="s">
        <v>900</v>
      </c>
      <c r="Q500">
        <v>1</v>
      </c>
    </row>
    <row r="501" spans="7:17" x14ac:dyDescent="0.25">
      <c r="G501" t="s">
        <v>8</v>
      </c>
      <c r="H501" t="s">
        <v>685</v>
      </c>
      <c r="I501">
        <v>2006</v>
      </c>
      <c r="J501" t="s">
        <v>153</v>
      </c>
      <c r="K501">
        <v>1</v>
      </c>
      <c r="M501" t="s">
        <v>8</v>
      </c>
      <c r="N501" t="s">
        <v>685</v>
      </c>
      <c r="O501">
        <v>2006</v>
      </c>
      <c r="P501" t="s">
        <v>900</v>
      </c>
      <c r="Q501">
        <v>1</v>
      </c>
    </row>
    <row r="502" spans="7:17" x14ac:dyDescent="0.25">
      <c r="G502" t="s">
        <v>8</v>
      </c>
      <c r="H502" t="s">
        <v>685</v>
      </c>
      <c r="I502">
        <v>2007</v>
      </c>
      <c r="J502" t="s">
        <v>153</v>
      </c>
      <c r="K502">
        <v>1</v>
      </c>
      <c r="M502" t="s">
        <v>8</v>
      </c>
      <c r="N502" t="s">
        <v>685</v>
      </c>
      <c r="O502">
        <v>2007</v>
      </c>
      <c r="P502" t="s">
        <v>900</v>
      </c>
      <c r="Q502">
        <v>1</v>
      </c>
    </row>
    <row r="503" spans="7:17" x14ac:dyDescent="0.25">
      <c r="G503" t="s">
        <v>8</v>
      </c>
      <c r="H503" t="s">
        <v>686</v>
      </c>
      <c r="I503">
        <v>2014</v>
      </c>
      <c r="J503" t="s">
        <v>111</v>
      </c>
      <c r="K503">
        <v>2</v>
      </c>
      <c r="M503" t="s">
        <v>8</v>
      </c>
      <c r="N503" t="s">
        <v>686</v>
      </c>
      <c r="O503">
        <v>2014</v>
      </c>
      <c r="P503" t="s">
        <v>901</v>
      </c>
      <c r="Q503">
        <v>2</v>
      </c>
    </row>
    <row r="504" spans="7:17" x14ac:dyDescent="0.25">
      <c r="G504" t="s">
        <v>8</v>
      </c>
      <c r="H504" t="s">
        <v>686</v>
      </c>
      <c r="I504">
        <v>2013</v>
      </c>
      <c r="J504" t="s">
        <v>111</v>
      </c>
      <c r="K504">
        <v>2</v>
      </c>
      <c r="M504" t="s">
        <v>8</v>
      </c>
      <c r="N504" t="s">
        <v>686</v>
      </c>
      <c r="O504">
        <v>2013</v>
      </c>
      <c r="P504" t="s">
        <v>901</v>
      </c>
      <c r="Q504">
        <v>2</v>
      </c>
    </row>
    <row r="505" spans="7:17" x14ac:dyDescent="0.25">
      <c r="G505" t="s">
        <v>8</v>
      </c>
      <c r="H505" t="s">
        <v>686</v>
      </c>
      <c r="I505">
        <v>2012</v>
      </c>
      <c r="J505" t="s">
        <v>350</v>
      </c>
      <c r="K505">
        <v>1</v>
      </c>
      <c r="M505" t="s">
        <v>8</v>
      </c>
      <c r="N505" t="s">
        <v>686</v>
      </c>
      <c r="O505">
        <v>2012</v>
      </c>
      <c r="P505" t="s">
        <v>902</v>
      </c>
      <c r="Q505">
        <v>1</v>
      </c>
    </row>
    <row r="506" spans="7:17" x14ac:dyDescent="0.25">
      <c r="G506" t="s">
        <v>8</v>
      </c>
      <c r="H506" t="s">
        <v>686</v>
      </c>
      <c r="I506">
        <v>2006</v>
      </c>
      <c r="J506" t="s">
        <v>350</v>
      </c>
      <c r="K506">
        <v>1</v>
      </c>
      <c r="M506" t="s">
        <v>8</v>
      </c>
      <c r="N506" t="s">
        <v>686</v>
      </c>
      <c r="O506">
        <v>2006</v>
      </c>
      <c r="P506" t="s">
        <v>903</v>
      </c>
      <c r="Q506">
        <v>1</v>
      </c>
    </row>
    <row r="507" spans="7:17" x14ac:dyDescent="0.25">
      <c r="G507" t="s">
        <v>8</v>
      </c>
      <c r="H507" t="s">
        <v>686</v>
      </c>
      <c r="I507">
        <v>2008</v>
      </c>
      <c r="J507" t="s">
        <v>350</v>
      </c>
      <c r="K507">
        <v>1</v>
      </c>
      <c r="M507" t="s">
        <v>8</v>
      </c>
      <c r="N507" t="s">
        <v>686</v>
      </c>
      <c r="O507">
        <v>2008</v>
      </c>
      <c r="P507" t="s">
        <v>904</v>
      </c>
      <c r="Q507">
        <v>1</v>
      </c>
    </row>
    <row r="508" spans="7:17" x14ac:dyDescent="0.25">
      <c r="G508" t="s">
        <v>8</v>
      </c>
      <c r="H508" t="s">
        <v>686</v>
      </c>
      <c r="I508">
        <v>2019</v>
      </c>
      <c r="J508" t="s">
        <v>113</v>
      </c>
      <c r="K508">
        <v>2</v>
      </c>
      <c r="M508" t="s">
        <v>8</v>
      </c>
      <c r="N508" t="s">
        <v>686</v>
      </c>
      <c r="O508">
        <v>2019</v>
      </c>
      <c r="P508" t="s">
        <v>905</v>
      </c>
      <c r="Q508">
        <v>2</v>
      </c>
    </row>
    <row r="509" spans="7:17" x14ac:dyDescent="0.25">
      <c r="G509" t="s">
        <v>8</v>
      </c>
      <c r="H509" t="s">
        <v>686</v>
      </c>
      <c r="I509">
        <v>2009</v>
      </c>
      <c r="J509" t="s">
        <v>350</v>
      </c>
      <c r="K509">
        <v>1</v>
      </c>
      <c r="M509" t="s">
        <v>8</v>
      </c>
      <c r="N509" t="s">
        <v>686</v>
      </c>
      <c r="O509">
        <v>2009</v>
      </c>
      <c r="P509" t="s">
        <v>906</v>
      </c>
      <c r="Q509">
        <v>1</v>
      </c>
    </row>
    <row r="510" spans="7:17" x14ac:dyDescent="0.25">
      <c r="G510" t="s">
        <v>8</v>
      </c>
      <c r="H510" t="s">
        <v>686</v>
      </c>
      <c r="I510">
        <v>2007</v>
      </c>
      <c r="J510" t="s">
        <v>350</v>
      </c>
      <c r="K510">
        <v>1</v>
      </c>
      <c r="M510" t="s">
        <v>8</v>
      </c>
      <c r="N510" t="s">
        <v>686</v>
      </c>
      <c r="O510">
        <v>2007</v>
      </c>
      <c r="P510" t="s">
        <v>907</v>
      </c>
      <c r="Q510">
        <v>1</v>
      </c>
    </row>
    <row r="511" spans="7:17" x14ac:dyDescent="0.25">
      <c r="G511" t="s">
        <v>8</v>
      </c>
      <c r="H511" t="s">
        <v>686</v>
      </c>
      <c r="I511">
        <v>2015</v>
      </c>
      <c r="J511" t="s">
        <v>112</v>
      </c>
      <c r="K511">
        <v>2</v>
      </c>
      <c r="M511" t="s">
        <v>8</v>
      </c>
      <c r="N511" t="s">
        <v>686</v>
      </c>
      <c r="O511">
        <v>2015</v>
      </c>
      <c r="P511" t="s">
        <v>908</v>
      </c>
      <c r="Q511">
        <v>2</v>
      </c>
    </row>
    <row r="512" spans="7:17" x14ac:dyDescent="0.25">
      <c r="G512" t="s">
        <v>8</v>
      </c>
      <c r="H512" t="s">
        <v>686</v>
      </c>
      <c r="I512">
        <v>2016</v>
      </c>
      <c r="J512" t="s">
        <v>113</v>
      </c>
      <c r="K512">
        <v>2</v>
      </c>
      <c r="M512" t="s">
        <v>8</v>
      </c>
      <c r="N512" t="s">
        <v>686</v>
      </c>
      <c r="O512">
        <v>2016</v>
      </c>
      <c r="P512" t="s">
        <v>905</v>
      </c>
      <c r="Q512">
        <v>2</v>
      </c>
    </row>
    <row r="513" spans="7:17" x14ac:dyDescent="0.25">
      <c r="G513" t="s">
        <v>8</v>
      </c>
      <c r="H513" t="s">
        <v>686</v>
      </c>
      <c r="I513">
        <v>2018</v>
      </c>
      <c r="J513" t="s">
        <v>113</v>
      </c>
      <c r="K513">
        <v>2</v>
      </c>
      <c r="M513" t="s">
        <v>8</v>
      </c>
      <c r="N513" t="s">
        <v>686</v>
      </c>
      <c r="O513">
        <v>2018</v>
      </c>
      <c r="P513" t="s">
        <v>905</v>
      </c>
      <c r="Q513">
        <v>2</v>
      </c>
    </row>
    <row r="514" spans="7:17" x14ac:dyDescent="0.25">
      <c r="G514" t="s">
        <v>8</v>
      </c>
      <c r="H514" t="s">
        <v>686</v>
      </c>
      <c r="I514">
        <v>2020</v>
      </c>
      <c r="J514" t="s">
        <v>113</v>
      </c>
      <c r="K514">
        <v>2</v>
      </c>
      <c r="M514" t="s">
        <v>8</v>
      </c>
      <c r="N514" t="s">
        <v>686</v>
      </c>
      <c r="O514">
        <v>2020</v>
      </c>
      <c r="P514" t="s">
        <v>905</v>
      </c>
      <c r="Q514">
        <v>2</v>
      </c>
    </row>
    <row r="515" spans="7:17" x14ac:dyDescent="0.25">
      <c r="G515" t="s">
        <v>8</v>
      </c>
      <c r="H515" t="s">
        <v>686</v>
      </c>
      <c r="M515" t="s">
        <v>8</v>
      </c>
      <c r="N515" t="s">
        <v>686</v>
      </c>
    </row>
    <row r="516" spans="7:17" x14ac:dyDescent="0.25">
      <c r="G516" t="s">
        <v>8</v>
      </c>
      <c r="H516" t="s">
        <v>686</v>
      </c>
      <c r="I516">
        <v>2017</v>
      </c>
      <c r="J516" t="s">
        <v>113</v>
      </c>
      <c r="K516">
        <v>2</v>
      </c>
      <c r="M516" t="s">
        <v>8</v>
      </c>
      <c r="N516" t="s">
        <v>686</v>
      </c>
      <c r="O516">
        <v>2017</v>
      </c>
      <c r="P516" t="s">
        <v>905</v>
      </c>
      <c r="Q516">
        <v>2</v>
      </c>
    </row>
    <row r="517" spans="7:17" x14ac:dyDescent="0.25">
      <c r="G517" t="s">
        <v>8</v>
      </c>
      <c r="H517" t="s">
        <v>686</v>
      </c>
      <c r="I517">
        <v>2011</v>
      </c>
      <c r="J517" t="s">
        <v>350</v>
      </c>
      <c r="K517">
        <v>1</v>
      </c>
      <c r="M517" t="s">
        <v>8</v>
      </c>
      <c r="N517" t="s">
        <v>686</v>
      </c>
      <c r="O517">
        <v>2011</v>
      </c>
      <c r="P517" t="s">
        <v>909</v>
      </c>
      <c r="Q517">
        <v>1</v>
      </c>
    </row>
    <row r="518" spans="7:17" x14ac:dyDescent="0.25">
      <c r="G518" t="s">
        <v>8</v>
      </c>
      <c r="H518" t="s">
        <v>687</v>
      </c>
      <c r="I518">
        <v>2012</v>
      </c>
      <c r="J518" t="s">
        <v>359</v>
      </c>
      <c r="K518">
        <v>1</v>
      </c>
      <c r="M518" t="s">
        <v>8</v>
      </c>
      <c r="N518" t="s">
        <v>687</v>
      </c>
      <c r="O518">
        <v>2012</v>
      </c>
      <c r="P518" t="s">
        <v>910</v>
      </c>
      <c r="Q518">
        <v>1</v>
      </c>
    </row>
    <row r="519" spans="7:17" x14ac:dyDescent="0.25">
      <c r="G519" t="s">
        <v>8</v>
      </c>
      <c r="H519" t="s">
        <v>687</v>
      </c>
      <c r="I519">
        <v>2011</v>
      </c>
      <c r="M519" t="s">
        <v>8</v>
      </c>
      <c r="N519" t="s">
        <v>687</v>
      </c>
      <c r="O519">
        <v>2011</v>
      </c>
    </row>
    <row r="520" spans="7:17" x14ac:dyDescent="0.25">
      <c r="G520" t="s">
        <v>8</v>
      </c>
      <c r="H520" t="s">
        <v>687</v>
      </c>
      <c r="I520">
        <v>2019</v>
      </c>
      <c r="J520" t="s">
        <v>359</v>
      </c>
      <c r="K520">
        <v>1</v>
      </c>
      <c r="M520" t="s">
        <v>8</v>
      </c>
      <c r="N520" t="s">
        <v>687</v>
      </c>
      <c r="O520">
        <v>2019</v>
      </c>
      <c r="P520" t="s">
        <v>911</v>
      </c>
      <c r="Q520">
        <v>1</v>
      </c>
    </row>
    <row r="521" spans="7:17" x14ac:dyDescent="0.25">
      <c r="G521" t="s">
        <v>8</v>
      </c>
      <c r="H521" t="s">
        <v>687</v>
      </c>
      <c r="I521">
        <v>2006</v>
      </c>
      <c r="M521" t="s">
        <v>8</v>
      </c>
      <c r="N521" t="s">
        <v>687</v>
      </c>
      <c r="O521">
        <v>2006</v>
      </c>
    </row>
    <row r="522" spans="7:17" x14ac:dyDescent="0.25">
      <c r="G522" t="s">
        <v>8</v>
      </c>
      <c r="H522" t="s">
        <v>687</v>
      </c>
      <c r="I522">
        <v>2007</v>
      </c>
      <c r="M522" t="s">
        <v>8</v>
      </c>
      <c r="N522" t="s">
        <v>687</v>
      </c>
      <c r="O522">
        <v>2007</v>
      </c>
    </row>
    <row r="523" spans="7:17" x14ac:dyDescent="0.25">
      <c r="G523" t="s">
        <v>8</v>
      </c>
      <c r="H523" t="s">
        <v>687</v>
      </c>
      <c r="I523">
        <v>2020</v>
      </c>
      <c r="J523" t="s">
        <v>359</v>
      </c>
      <c r="K523">
        <v>1</v>
      </c>
      <c r="M523" t="s">
        <v>8</v>
      </c>
      <c r="N523" t="s">
        <v>687</v>
      </c>
      <c r="O523">
        <v>2020</v>
      </c>
      <c r="P523" t="s">
        <v>911</v>
      </c>
      <c r="Q523">
        <v>1</v>
      </c>
    </row>
    <row r="524" spans="7:17" x14ac:dyDescent="0.25">
      <c r="G524" t="s">
        <v>8</v>
      </c>
      <c r="H524" t="s">
        <v>687</v>
      </c>
      <c r="I524">
        <v>2017</v>
      </c>
      <c r="J524" t="s">
        <v>359</v>
      </c>
      <c r="K524">
        <v>1</v>
      </c>
      <c r="M524" t="s">
        <v>8</v>
      </c>
      <c r="N524" t="s">
        <v>687</v>
      </c>
      <c r="O524">
        <v>2017</v>
      </c>
      <c r="P524" t="s">
        <v>911</v>
      </c>
      <c r="Q524">
        <v>1</v>
      </c>
    </row>
    <row r="525" spans="7:17" x14ac:dyDescent="0.25">
      <c r="G525" t="s">
        <v>8</v>
      </c>
      <c r="H525" t="s">
        <v>687</v>
      </c>
      <c r="I525">
        <v>2009</v>
      </c>
      <c r="M525" t="s">
        <v>8</v>
      </c>
      <c r="N525" t="s">
        <v>687</v>
      </c>
      <c r="O525">
        <v>2009</v>
      </c>
    </row>
    <row r="526" spans="7:17" x14ac:dyDescent="0.25">
      <c r="G526" t="s">
        <v>8</v>
      </c>
      <c r="H526" t="s">
        <v>687</v>
      </c>
      <c r="I526">
        <v>2015</v>
      </c>
      <c r="J526" t="s">
        <v>359</v>
      </c>
      <c r="K526">
        <v>1</v>
      </c>
      <c r="M526" t="s">
        <v>8</v>
      </c>
      <c r="N526" t="s">
        <v>687</v>
      </c>
      <c r="O526">
        <v>2015</v>
      </c>
      <c r="P526" t="s">
        <v>911</v>
      </c>
      <c r="Q526">
        <v>1</v>
      </c>
    </row>
    <row r="527" spans="7:17" x14ac:dyDescent="0.25">
      <c r="G527" t="s">
        <v>8</v>
      </c>
      <c r="H527" t="s">
        <v>687</v>
      </c>
      <c r="I527">
        <v>2014</v>
      </c>
      <c r="J527" t="s">
        <v>359</v>
      </c>
      <c r="K527">
        <v>1</v>
      </c>
      <c r="M527" t="s">
        <v>8</v>
      </c>
      <c r="N527" t="s">
        <v>687</v>
      </c>
      <c r="O527">
        <v>2014</v>
      </c>
      <c r="P527" t="s">
        <v>910</v>
      </c>
      <c r="Q527">
        <v>1</v>
      </c>
    </row>
    <row r="528" spans="7:17" x14ac:dyDescent="0.25">
      <c r="G528" t="s">
        <v>8</v>
      </c>
      <c r="H528" t="s">
        <v>687</v>
      </c>
      <c r="I528">
        <v>2010</v>
      </c>
      <c r="M528" t="s">
        <v>8</v>
      </c>
      <c r="N528" t="s">
        <v>687</v>
      </c>
      <c r="O528">
        <v>2010</v>
      </c>
    </row>
    <row r="529" spans="7:17" x14ac:dyDescent="0.25">
      <c r="G529" t="s">
        <v>8</v>
      </c>
      <c r="H529" t="s">
        <v>687</v>
      </c>
      <c r="I529">
        <v>2013</v>
      </c>
      <c r="J529" t="s">
        <v>359</v>
      </c>
      <c r="K529">
        <v>1</v>
      </c>
      <c r="M529" t="s">
        <v>8</v>
      </c>
      <c r="N529" t="s">
        <v>687</v>
      </c>
      <c r="O529">
        <v>2013</v>
      </c>
      <c r="P529" t="s">
        <v>910</v>
      </c>
      <c r="Q529">
        <v>1</v>
      </c>
    </row>
    <row r="530" spans="7:17" x14ac:dyDescent="0.25">
      <c r="G530" t="s">
        <v>8</v>
      </c>
      <c r="H530" t="s">
        <v>687</v>
      </c>
      <c r="I530">
        <v>2016</v>
      </c>
      <c r="J530" t="s">
        <v>359</v>
      </c>
      <c r="K530">
        <v>1</v>
      </c>
      <c r="M530" t="s">
        <v>8</v>
      </c>
      <c r="N530" t="s">
        <v>687</v>
      </c>
      <c r="O530">
        <v>2016</v>
      </c>
      <c r="P530" t="s">
        <v>911</v>
      </c>
      <c r="Q530">
        <v>1</v>
      </c>
    </row>
    <row r="531" spans="7:17" x14ac:dyDescent="0.25">
      <c r="G531" t="s">
        <v>8</v>
      </c>
      <c r="H531" t="s">
        <v>687</v>
      </c>
      <c r="I531">
        <v>2008</v>
      </c>
      <c r="M531" t="s">
        <v>8</v>
      </c>
      <c r="N531" t="s">
        <v>687</v>
      </c>
      <c r="O531">
        <v>2008</v>
      </c>
    </row>
    <row r="532" spans="7:17" x14ac:dyDescent="0.25">
      <c r="G532" t="s">
        <v>8</v>
      </c>
      <c r="H532" t="s">
        <v>687</v>
      </c>
      <c r="I532">
        <v>2018</v>
      </c>
      <c r="J532" t="s">
        <v>359</v>
      </c>
      <c r="K532">
        <v>1</v>
      </c>
      <c r="M532" t="s">
        <v>8</v>
      </c>
      <c r="N532" t="s">
        <v>687</v>
      </c>
      <c r="O532">
        <v>2018</v>
      </c>
      <c r="P532" t="s">
        <v>911</v>
      </c>
      <c r="Q532">
        <v>1</v>
      </c>
    </row>
    <row r="533" spans="7:17" x14ac:dyDescent="0.25">
      <c r="G533" t="s">
        <v>8</v>
      </c>
      <c r="H533" t="s">
        <v>688</v>
      </c>
      <c r="I533">
        <v>2017</v>
      </c>
      <c r="J533" t="s">
        <v>100</v>
      </c>
      <c r="K533">
        <v>1</v>
      </c>
      <c r="M533" t="s">
        <v>8</v>
      </c>
      <c r="N533" t="s">
        <v>688</v>
      </c>
      <c r="O533">
        <v>2017</v>
      </c>
      <c r="P533" t="s">
        <v>912</v>
      </c>
      <c r="Q533">
        <v>1</v>
      </c>
    </row>
    <row r="534" spans="7:17" x14ac:dyDescent="0.25">
      <c r="G534" t="s">
        <v>8</v>
      </c>
      <c r="H534" t="s">
        <v>688</v>
      </c>
      <c r="I534">
        <v>2018</v>
      </c>
      <c r="J534" t="s">
        <v>100</v>
      </c>
      <c r="K534">
        <v>1</v>
      </c>
      <c r="M534" t="s">
        <v>8</v>
      </c>
      <c r="N534" t="s">
        <v>688</v>
      </c>
      <c r="O534">
        <v>2018</v>
      </c>
      <c r="P534" t="s">
        <v>912</v>
      </c>
      <c r="Q534">
        <v>1</v>
      </c>
    </row>
    <row r="535" spans="7:17" x14ac:dyDescent="0.25">
      <c r="G535" t="s">
        <v>8</v>
      </c>
      <c r="H535" t="s">
        <v>688</v>
      </c>
      <c r="I535">
        <v>2008</v>
      </c>
      <c r="J535" t="s">
        <v>100</v>
      </c>
      <c r="K535">
        <v>1</v>
      </c>
      <c r="M535" t="s">
        <v>8</v>
      </c>
      <c r="N535" t="s">
        <v>688</v>
      </c>
      <c r="O535">
        <v>2008</v>
      </c>
      <c r="P535" t="s">
        <v>913</v>
      </c>
      <c r="Q535">
        <v>1</v>
      </c>
    </row>
    <row r="536" spans="7:17" x14ac:dyDescent="0.25">
      <c r="G536" t="s">
        <v>8</v>
      </c>
      <c r="H536" t="s">
        <v>688</v>
      </c>
      <c r="I536">
        <v>2009</v>
      </c>
      <c r="J536" t="s">
        <v>100</v>
      </c>
      <c r="K536">
        <v>1</v>
      </c>
      <c r="M536" t="s">
        <v>8</v>
      </c>
      <c r="N536" t="s">
        <v>688</v>
      </c>
      <c r="O536">
        <v>2009</v>
      </c>
      <c r="P536" t="s">
        <v>913</v>
      </c>
      <c r="Q536">
        <v>1</v>
      </c>
    </row>
    <row r="537" spans="7:17" x14ac:dyDescent="0.25">
      <c r="G537" t="s">
        <v>8</v>
      </c>
      <c r="H537" t="s">
        <v>688</v>
      </c>
      <c r="I537">
        <v>2016</v>
      </c>
      <c r="J537" t="s">
        <v>100</v>
      </c>
      <c r="K537">
        <v>1</v>
      </c>
      <c r="M537" t="s">
        <v>8</v>
      </c>
      <c r="N537" t="s">
        <v>688</v>
      </c>
      <c r="O537">
        <v>2016</v>
      </c>
      <c r="P537" t="s">
        <v>913</v>
      </c>
      <c r="Q537">
        <v>1</v>
      </c>
    </row>
    <row r="538" spans="7:17" x14ac:dyDescent="0.25">
      <c r="G538" t="s">
        <v>8</v>
      </c>
      <c r="H538" t="s">
        <v>688</v>
      </c>
      <c r="I538">
        <v>2011</v>
      </c>
      <c r="J538" t="s">
        <v>100</v>
      </c>
      <c r="K538">
        <v>1</v>
      </c>
      <c r="M538" t="s">
        <v>8</v>
      </c>
      <c r="N538" t="s">
        <v>688</v>
      </c>
      <c r="O538">
        <v>2011</v>
      </c>
      <c r="P538" t="s">
        <v>913</v>
      </c>
      <c r="Q538">
        <v>1</v>
      </c>
    </row>
    <row r="539" spans="7:17" x14ac:dyDescent="0.25">
      <c r="G539" t="s">
        <v>8</v>
      </c>
      <c r="H539" t="s">
        <v>688</v>
      </c>
      <c r="I539">
        <v>2020</v>
      </c>
      <c r="J539" t="s">
        <v>100</v>
      </c>
      <c r="K539">
        <v>1</v>
      </c>
      <c r="M539" t="s">
        <v>8</v>
      </c>
      <c r="N539" t="s">
        <v>688</v>
      </c>
      <c r="O539">
        <v>2020</v>
      </c>
      <c r="P539" t="s">
        <v>912</v>
      </c>
      <c r="Q539">
        <v>1</v>
      </c>
    </row>
    <row r="540" spans="7:17" x14ac:dyDescent="0.25">
      <c r="G540" t="s">
        <v>8</v>
      </c>
      <c r="H540" t="s">
        <v>688</v>
      </c>
      <c r="I540">
        <v>2010</v>
      </c>
      <c r="J540" t="s">
        <v>100</v>
      </c>
      <c r="K540">
        <v>1</v>
      </c>
      <c r="M540" t="s">
        <v>8</v>
      </c>
      <c r="N540" t="s">
        <v>688</v>
      </c>
      <c r="O540">
        <v>2010</v>
      </c>
      <c r="P540" t="s">
        <v>913</v>
      </c>
      <c r="Q540">
        <v>1</v>
      </c>
    </row>
    <row r="541" spans="7:17" x14ac:dyDescent="0.25">
      <c r="G541" t="s">
        <v>8</v>
      </c>
      <c r="H541" t="s">
        <v>688</v>
      </c>
      <c r="I541">
        <v>2015</v>
      </c>
      <c r="J541" t="s">
        <v>100</v>
      </c>
      <c r="K541">
        <v>1</v>
      </c>
      <c r="M541" t="s">
        <v>8</v>
      </c>
      <c r="N541" t="s">
        <v>688</v>
      </c>
      <c r="O541">
        <v>2015</v>
      </c>
      <c r="P541" t="s">
        <v>913</v>
      </c>
      <c r="Q541">
        <v>1</v>
      </c>
    </row>
    <row r="542" spans="7:17" x14ac:dyDescent="0.25">
      <c r="G542" t="s">
        <v>8</v>
      </c>
      <c r="H542" t="s">
        <v>688</v>
      </c>
      <c r="I542">
        <v>2014</v>
      </c>
      <c r="J542" t="s">
        <v>100</v>
      </c>
      <c r="K542">
        <v>1</v>
      </c>
      <c r="M542" t="s">
        <v>8</v>
      </c>
      <c r="N542" t="s">
        <v>688</v>
      </c>
      <c r="O542">
        <v>2014</v>
      </c>
      <c r="P542" t="s">
        <v>913</v>
      </c>
      <c r="Q542">
        <v>1</v>
      </c>
    </row>
    <row r="543" spans="7:17" x14ac:dyDescent="0.25">
      <c r="G543" t="s">
        <v>8</v>
      </c>
      <c r="H543" t="s">
        <v>688</v>
      </c>
      <c r="I543">
        <v>2013</v>
      </c>
      <c r="J543" t="s">
        <v>100</v>
      </c>
      <c r="K543">
        <v>1</v>
      </c>
      <c r="M543" t="s">
        <v>8</v>
      </c>
      <c r="N543" t="s">
        <v>688</v>
      </c>
      <c r="O543">
        <v>2013</v>
      </c>
      <c r="P543" t="s">
        <v>913</v>
      </c>
      <c r="Q543">
        <v>1</v>
      </c>
    </row>
    <row r="544" spans="7:17" x14ac:dyDescent="0.25">
      <c r="G544" t="s">
        <v>8</v>
      </c>
      <c r="H544" t="s">
        <v>688</v>
      </c>
      <c r="I544">
        <v>2007</v>
      </c>
      <c r="J544" t="s">
        <v>100</v>
      </c>
      <c r="K544">
        <v>1</v>
      </c>
      <c r="M544" t="s">
        <v>8</v>
      </c>
      <c r="N544" t="s">
        <v>688</v>
      </c>
      <c r="O544">
        <v>2007</v>
      </c>
      <c r="P544" t="s">
        <v>913</v>
      </c>
      <c r="Q544">
        <v>1</v>
      </c>
    </row>
    <row r="545" spans="7:17" x14ac:dyDescent="0.25">
      <c r="G545" t="s">
        <v>8</v>
      </c>
      <c r="H545" t="s">
        <v>688</v>
      </c>
      <c r="I545">
        <v>2006</v>
      </c>
      <c r="J545" t="s">
        <v>114</v>
      </c>
      <c r="K545">
        <v>3</v>
      </c>
      <c r="M545" t="s">
        <v>8</v>
      </c>
      <c r="N545" t="s">
        <v>688</v>
      </c>
      <c r="O545">
        <v>2006</v>
      </c>
      <c r="P545" t="s">
        <v>914</v>
      </c>
      <c r="Q545">
        <v>2</v>
      </c>
    </row>
    <row r="546" spans="7:17" x14ac:dyDescent="0.25">
      <c r="G546" t="s">
        <v>8</v>
      </c>
      <c r="H546" t="s">
        <v>688</v>
      </c>
      <c r="I546">
        <v>2012</v>
      </c>
      <c r="J546" t="s">
        <v>100</v>
      </c>
      <c r="K546">
        <v>1</v>
      </c>
      <c r="M546" t="s">
        <v>8</v>
      </c>
      <c r="N546" t="s">
        <v>688</v>
      </c>
      <c r="O546">
        <v>2012</v>
      </c>
      <c r="P546" t="s">
        <v>913</v>
      </c>
      <c r="Q546">
        <v>1</v>
      </c>
    </row>
    <row r="547" spans="7:17" x14ac:dyDescent="0.25">
      <c r="G547" t="s">
        <v>8</v>
      </c>
      <c r="H547" t="s">
        <v>688</v>
      </c>
      <c r="I547">
        <v>2019</v>
      </c>
      <c r="J547" t="s">
        <v>100</v>
      </c>
      <c r="K547">
        <v>1</v>
      </c>
      <c r="M547" t="s">
        <v>8</v>
      </c>
      <c r="N547" t="s">
        <v>688</v>
      </c>
      <c r="O547">
        <v>2019</v>
      </c>
      <c r="P547" t="s">
        <v>912</v>
      </c>
      <c r="Q547">
        <v>1</v>
      </c>
    </row>
    <row r="548" spans="7:17" x14ac:dyDescent="0.25">
      <c r="G548" t="s">
        <v>8</v>
      </c>
      <c r="H548" t="s">
        <v>689</v>
      </c>
      <c r="I548">
        <v>2017</v>
      </c>
      <c r="J548" t="s">
        <v>115</v>
      </c>
      <c r="K548">
        <v>3</v>
      </c>
      <c r="M548" t="s">
        <v>8</v>
      </c>
      <c r="N548" t="s">
        <v>689</v>
      </c>
      <c r="O548">
        <v>2017</v>
      </c>
      <c r="P548" t="s">
        <v>915</v>
      </c>
      <c r="Q548">
        <v>3</v>
      </c>
    </row>
    <row r="549" spans="7:17" x14ac:dyDescent="0.25">
      <c r="G549" t="s">
        <v>8</v>
      </c>
      <c r="H549" t="s">
        <v>689</v>
      </c>
      <c r="I549">
        <v>2013</v>
      </c>
      <c r="J549" t="s">
        <v>100</v>
      </c>
      <c r="K549">
        <v>1</v>
      </c>
      <c r="M549" t="s">
        <v>8</v>
      </c>
      <c r="N549" t="s">
        <v>689</v>
      </c>
      <c r="O549">
        <v>2013</v>
      </c>
      <c r="P549" t="s">
        <v>915</v>
      </c>
      <c r="Q549">
        <v>3</v>
      </c>
    </row>
    <row r="550" spans="7:17" x14ac:dyDescent="0.25">
      <c r="G550" t="s">
        <v>8</v>
      </c>
      <c r="H550" t="s">
        <v>689</v>
      </c>
      <c r="I550">
        <v>2006</v>
      </c>
      <c r="J550" t="s">
        <v>100</v>
      </c>
      <c r="K550">
        <v>1</v>
      </c>
      <c r="M550" t="s">
        <v>8</v>
      </c>
      <c r="N550" t="s">
        <v>689</v>
      </c>
      <c r="O550">
        <v>2006</v>
      </c>
      <c r="P550" t="s">
        <v>916</v>
      </c>
      <c r="Q550">
        <v>1</v>
      </c>
    </row>
    <row r="551" spans="7:17" x14ac:dyDescent="0.25">
      <c r="G551" t="s">
        <v>8</v>
      </c>
      <c r="H551" t="s">
        <v>689</v>
      </c>
      <c r="I551">
        <v>2007</v>
      </c>
      <c r="J551" t="s">
        <v>100</v>
      </c>
      <c r="K551">
        <v>1</v>
      </c>
      <c r="M551" t="s">
        <v>8</v>
      </c>
      <c r="N551" t="s">
        <v>689</v>
      </c>
      <c r="O551">
        <v>2007</v>
      </c>
      <c r="P551" t="s">
        <v>915</v>
      </c>
      <c r="Q551">
        <v>3</v>
      </c>
    </row>
    <row r="552" spans="7:17" x14ac:dyDescent="0.25">
      <c r="G552" t="s">
        <v>8</v>
      </c>
      <c r="H552" t="s">
        <v>689</v>
      </c>
      <c r="I552">
        <v>2016</v>
      </c>
      <c r="J552" t="s">
        <v>115</v>
      </c>
      <c r="K552">
        <v>3</v>
      </c>
      <c r="M552" t="s">
        <v>8</v>
      </c>
      <c r="N552" t="s">
        <v>689</v>
      </c>
      <c r="O552">
        <v>2016</v>
      </c>
      <c r="P552" t="s">
        <v>915</v>
      </c>
      <c r="Q552">
        <v>3</v>
      </c>
    </row>
    <row r="553" spans="7:17" x14ac:dyDescent="0.25">
      <c r="G553" t="s">
        <v>8</v>
      </c>
      <c r="H553" t="s">
        <v>689</v>
      </c>
      <c r="I553">
        <v>2008</v>
      </c>
      <c r="J553" t="s">
        <v>100</v>
      </c>
      <c r="K553">
        <v>1</v>
      </c>
      <c r="M553" t="s">
        <v>8</v>
      </c>
      <c r="N553" t="s">
        <v>689</v>
      </c>
      <c r="O553">
        <v>2008</v>
      </c>
      <c r="P553" t="s">
        <v>915</v>
      </c>
      <c r="Q553">
        <v>3</v>
      </c>
    </row>
    <row r="554" spans="7:17" x14ac:dyDescent="0.25">
      <c r="G554" t="s">
        <v>8</v>
      </c>
      <c r="H554" t="s">
        <v>689</v>
      </c>
      <c r="I554">
        <v>2014</v>
      </c>
      <c r="J554" t="s">
        <v>115</v>
      </c>
      <c r="K554">
        <v>3</v>
      </c>
      <c r="M554" t="s">
        <v>8</v>
      </c>
      <c r="N554" t="s">
        <v>689</v>
      </c>
      <c r="O554">
        <v>2014</v>
      </c>
      <c r="P554" t="s">
        <v>917</v>
      </c>
      <c r="Q554">
        <v>3</v>
      </c>
    </row>
    <row r="555" spans="7:17" x14ac:dyDescent="0.25">
      <c r="G555" t="s">
        <v>8</v>
      </c>
      <c r="H555" t="s">
        <v>689</v>
      </c>
      <c r="I555">
        <v>2020</v>
      </c>
      <c r="J555" t="s">
        <v>117</v>
      </c>
      <c r="K555">
        <v>1</v>
      </c>
      <c r="M555" t="s">
        <v>8</v>
      </c>
      <c r="N555" t="s">
        <v>689</v>
      </c>
      <c r="O555">
        <v>2020</v>
      </c>
      <c r="P555" t="s">
        <v>117</v>
      </c>
      <c r="Q555">
        <v>1</v>
      </c>
    </row>
    <row r="556" spans="7:17" x14ac:dyDescent="0.25">
      <c r="G556" t="s">
        <v>8</v>
      </c>
      <c r="H556" t="s">
        <v>689</v>
      </c>
      <c r="I556">
        <v>2009</v>
      </c>
      <c r="J556" t="s">
        <v>100</v>
      </c>
      <c r="K556">
        <v>1</v>
      </c>
      <c r="M556" t="s">
        <v>8</v>
      </c>
      <c r="N556" t="s">
        <v>689</v>
      </c>
      <c r="O556">
        <v>2009</v>
      </c>
      <c r="P556" t="s">
        <v>915</v>
      </c>
      <c r="Q556">
        <v>3</v>
      </c>
    </row>
    <row r="557" spans="7:17" x14ac:dyDescent="0.25">
      <c r="G557" t="s">
        <v>8</v>
      </c>
      <c r="H557" t="s">
        <v>689</v>
      </c>
      <c r="I557">
        <v>2018</v>
      </c>
      <c r="J557" t="s">
        <v>115</v>
      </c>
      <c r="K557">
        <v>3</v>
      </c>
      <c r="M557" t="s">
        <v>8</v>
      </c>
      <c r="N557" t="s">
        <v>689</v>
      </c>
      <c r="O557">
        <v>2018</v>
      </c>
      <c r="P557" t="s">
        <v>915</v>
      </c>
      <c r="Q557">
        <v>3</v>
      </c>
    </row>
    <row r="558" spans="7:17" x14ac:dyDescent="0.25">
      <c r="G558" t="s">
        <v>8</v>
      </c>
      <c r="H558" t="s">
        <v>689</v>
      </c>
      <c r="I558">
        <v>2010</v>
      </c>
      <c r="J558" t="s">
        <v>100</v>
      </c>
      <c r="K558">
        <v>1</v>
      </c>
      <c r="M558" t="s">
        <v>8</v>
      </c>
      <c r="N558" t="s">
        <v>689</v>
      </c>
      <c r="O558">
        <v>2010</v>
      </c>
      <c r="P558" t="s">
        <v>915</v>
      </c>
      <c r="Q558">
        <v>3</v>
      </c>
    </row>
    <row r="559" spans="7:17" x14ac:dyDescent="0.25">
      <c r="G559" t="s">
        <v>8</v>
      </c>
      <c r="H559" t="s">
        <v>689</v>
      </c>
      <c r="I559">
        <v>2011</v>
      </c>
      <c r="J559" t="s">
        <v>100</v>
      </c>
      <c r="K559">
        <v>1</v>
      </c>
      <c r="M559" t="s">
        <v>8</v>
      </c>
      <c r="N559" t="s">
        <v>689</v>
      </c>
      <c r="O559">
        <v>2011</v>
      </c>
      <c r="P559" t="s">
        <v>915</v>
      </c>
      <c r="Q559">
        <v>3</v>
      </c>
    </row>
    <row r="560" spans="7:17" x14ac:dyDescent="0.25">
      <c r="G560" t="s">
        <v>8</v>
      </c>
      <c r="H560" t="s">
        <v>689</v>
      </c>
      <c r="I560">
        <v>2012</v>
      </c>
      <c r="J560" t="s">
        <v>100</v>
      </c>
      <c r="K560">
        <v>1</v>
      </c>
      <c r="M560" t="s">
        <v>8</v>
      </c>
      <c r="N560" t="s">
        <v>689</v>
      </c>
      <c r="O560">
        <v>2012</v>
      </c>
      <c r="P560" t="s">
        <v>915</v>
      </c>
      <c r="Q560">
        <v>3</v>
      </c>
    </row>
    <row r="561" spans="7:17" x14ac:dyDescent="0.25">
      <c r="G561" t="s">
        <v>8</v>
      </c>
      <c r="H561" t="s">
        <v>689</v>
      </c>
      <c r="I561">
        <v>2019</v>
      </c>
      <c r="J561" t="s">
        <v>117</v>
      </c>
      <c r="K561">
        <v>1</v>
      </c>
      <c r="M561" t="s">
        <v>8</v>
      </c>
      <c r="N561" t="s">
        <v>689</v>
      </c>
      <c r="O561">
        <v>2019</v>
      </c>
      <c r="P561" t="s">
        <v>117</v>
      </c>
      <c r="Q561">
        <v>1</v>
      </c>
    </row>
    <row r="562" spans="7:17" x14ac:dyDescent="0.25">
      <c r="G562" t="s">
        <v>8</v>
      </c>
      <c r="H562" t="s">
        <v>689</v>
      </c>
      <c r="I562">
        <v>2015</v>
      </c>
      <c r="J562" t="s">
        <v>116</v>
      </c>
      <c r="K562">
        <v>3</v>
      </c>
      <c r="M562" t="s">
        <v>8</v>
      </c>
      <c r="N562" t="s">
        <v>689</v>
      </c>
      <c r="O562">
        <v>2015</v>
      </c>
      <c r="P562" t="s">
        <v>918</v>
      </c>
      <c r="Q562">
        <v>3</v>
      </c>
    </row>
    <row r="563" spans="7:17" x14ac:dyDescent="0.25">
      <c r="G563" t="s">
        <v>8</v>
      </c>
      <c r="H563" t="s">
        <v>690</v>
      </c>
      <c r="I563">
        <v>2017</v>
      </c>
      <c r="J563" t="s">
        <v>119</v>
      </c>
      <c r="K563">
        <v>0</v>
      </c>
      <c r="M563" t="s">
        <v>8</v>
      </c>
      <c r="N563" t="s">
        <v>690</v>
      </c>
      <c r="O563">
        <v>2017</v>
      </c>
      <c r="P563" t="s">
        <v>320</v>
      </c>
      <c r="Q563">
        <v>2</v>
      </c>
    </row>
    <row r="564" spans="7:17" x14ac:dyDescent="0.25">
      <c r="G564" t="s">
        <v>8</v>
      </c>
      <c r="H564" t="s">
        <v>690</v>
      </c>
      <c r="I564">
        <v>2014</v>
      </c>
      <c r="J564" t="s">
        <v>118</v>
      </c>
      <c r="K564">
        <v>0</v>
      </c>
      <c r="M564" t="s">
        <v>8</v>
      </c>
      <c r="N564" t="s">
        <v>690</v>
      </c>
      <c r="O564">
        <v>2014</v>
      </c>
      <c r="P564" t="s">
        <v>319</v>
      </c>
      <c r="Q564">
        <v>1</v>
      </c>
    </row>
    <row r="565" spans="7:17" x14ac:dyDescent="0.25">
      <c r="G565" t="s">
        <v>8</v>
      </c>
      <c r="H565" t="s">
        <v>690</v>
      </c>
      <c r="I565">
        <v>2019</v>
      </c>
      <c r="J565" t="s">
        <v>119</v>
      </c>
      <c r="K565">
        <v>0</v>
      </c>
      <c r="M565" t="s">
        <v>8</v>
      </c>
      <c r="N565" t="s">
        <v>690</v>
      </c>
      <c r="O565">
        <v>2019</v>
      </c>
      <c r="P565" t="s">
        <v>320</v>
      </c>
      <c r="Q565">
        <v>2</v>
      </c>
    </row>
    <row r="566" spans="7:17" x14ac:dyDescent="0.25">
      <c r="G566" t="s">
        <v>8</v>
      </c>
      <c r="H566" t="s">
        <v>690</v>
      </c>
      <c r="I566">
        <v>2013</v>
      </c>
      <c r="J566" t="s">
        <v>118</v>
      </c>
      <c r="K566">
        <v>0</v>
      </c>
      <c r="M566" t="s">
        <v>8</v>
      </c>
      <c r="N566" t="s">
        <v>690</v>
      </c>
      <c r="O566">
        <v>2013</v>
      </c>
      <c r="P566" t="s">
        <v>319</v>
      </c>
      <c r="Q566">
        <v>1</v>
      </c>
    </row>
    <row r="567" spans="7:17" x14ac:dyDescent="0.25">
      <c r="G567" t="s">
        <v>8</v>
      </c>
      <c r="H567" t="s">
        <v>690</v>
      </c>
      <c r="M567" t="s">
        <v>8</v>
      </c>
      <c r="N567" t="s">
        <v>690</v>
      </c>
    </row>
    <row r="568" spans="7:17" x14ac:dyDescent="0.25">
      <c r="G568" t="s">
        <v>8</v>
      </c>
      <c r="H568" t="s">
        <v>690</v>
      </c>
      <c r="I568">
        <v>2016</v>
      </c>
      <c r="J568" t="s">
        <v>118</v>
      </c>
      <c r="K568">
        <v>0</v>
      </c>
      <c r="M568" t="s">
        <v>8</v>
      </c>
      <c r="N568" t="s">
        <v>690</v>
      </c>
      <c r="O568">
        <v>2016</v>
      </c>
      <c r="P568" t="s">
        <v>319</v>
      </c>
      <c r="Q568">
        <v>1</v>
      </c>
    </row>
    <row r="569" spans="7:17" x14ac:dyDescent="0.25">
      <c r="G569" t="s">
        <v>8</v>
      </c>
      <c r="H569" t="s">
        <v>690</v>
      </c>
      <c r="I569">
        <v>2015</v>
      </c>
      <c r="J569" t="s">
        <v>118</v>
      </c>
      <c r="K569">
        <v>0</v>
      </c>
      <c r="M569" t="s">
        <v>8</v>
      </c>
      <c r="N569" t="s">
        <v>690</v>
      </c>
      <c r="O569">
        <v>2015</v>
      </c>
      <c r="P569" t="s">
        <v>319</v>
      </c>
      <c r="Q569">
        <v>1</v>
      </c>
    </row>
    <row r="570" spans="7:17" x14ac:dyDescent="0.25">
      <c r="G570" t="s">
        <v>8</v>
      </c>
      <c r="H570" t="s">
        <v>690</v>
      </c>
      <c r="I570">
        <v>2018</v>
      </c>
      <c r="J570" t="s">
        <v>119</v>
      </c>
      <c r="K570">
        <v>0</v>
      </c>
      <c r="M570" t="s">
        <v>8</v>
      </c>
      <c r="N570" t="s">
        <v>690</v>
      </c>
      <c r="O570">
        <v>2018</v>
      </c>
      <c r="P570" t="s">
        <v>320</v>
      </c>
      <c r="Q570">
        <v>2</v>
      </c>
    </row>
    <row r="571" spans="7:17" x14ac:dyDescent="0.25">
      <c r="G571" t="s">
        <v>8</v>
      </c>
      <c r="H571" t="s">
        <v>690</v>
      </c>
      <c r="I571">
        <v>2020</v>
      </c>
      <c r="J571" t="s">
        <v>119</v>
      </c>
      <c r="K571">
        <v>0</v>
      </c>
      <c r="M571" t="s">
        <v>8</v>
      </c>
      <c r="N571" t="s">
        <v>690</v>
      </c>
      <c r="O571">
        <v>2020</v>
      </c>
      <c r="P571" t="s">
        <v>320</v>
      </c>
      <c r="Q571">
        <v>2</v>
      </c>
    </row>
    <row r="572" spans="7:17" x14ac:dyDescent="0.25">
      <c r="G572" t="s">
        <v>8</v>
      </c>
      <c r="H572" t="s">
        <v>690</v>
      </c>
      <c r="I572">
        <v>2021</v>
      </c>
      <c r="J572" t="s">
        <v>119</v>
      </c>
      <c r="K572">
        <v>0</v>
      </c>
      <c r="M572" t="s">
        <v>8</v>
      </c>
      <c r="N572" t="s">
        <v>690</v>
      </c>
      <c r="O572">
        <v>2021</v>
      </c>
      <c r="P572" t="s">
        <v>320</v>
      </c>
      <c r="Q572">
        <v>2</v>
      </c>
    </row>
    <row r="573" spans="7:17" x14ac:dyDescent="0.25">
      <c r="G573" t="s">
        <v>8</v>
      </c>
      <c r="H573" t="s">
        <v>690</v>
      </c>
      <c r="I573">
        <v>2010</v>
      </c>
      <c r="J573" t="s">
        <v>118</v>
      </c>
      <c r="K573">
        <v>0</v>
      </c>
      <c r="M573" t="s">
        <v>8</v>
      </c>
      <c r="N573" t="s">
        <v>690</v>
      </c>
      <c r="O573">
        <v>2010</v>
      </c>
      <c r="P573" t="s">
        <v>319</v>
      </c>
      <c r="Q573">
        <v>1</v>
      </c>
    </row>
    <row r="574" spans="7:17" x14ac:dyDescent="0.25">
      <c r="G574" t="s">
        <v>8</v>
      </c>
      <c r="H574" t="s">
        <v>690</v>
      </c>
      <c r="I574">
        <v>2009</v>
      </c>
      <c r="J574" t="s">
        <v>118</v>
      </c>
      <c r="K574">
        <v>0</v>
      </c>
      <c r="M574" t="s">
        <v>8</v>
      </c>
      <c r="N574" t="s">
        <v>690</v>
      </c>
      <c r="O574">
        <v>2009</v>
      </c>
      <c r="P574" t="s">
        <v>319</v>
      </c>
      <c r="Q574">
        <v>1</v>
      </c>
    </row>
    <row r="575" spans="7:17" x14ac:dyDescent="0.25">
      <c r="G575" t="s">
        <v>8</v>
      </c>
      <c r="H575" t="s">
        <v>690</v>
      </c>
      <c r="I575">
        <v>2008</v>
      </c>
      <c r="J575" t="s">
        <v>118</v>
      </c>
      <c r="K575">
        <v>0</v>
      </c>
      <c r="M575" t="s">
        <v>8</v>
      </c>
      <c r="N575" t="s">
        <v>690</v>
      </c>
      <c r="O575">
        <v>2008</v>
      </c>
      <c r="P575" t="s">
        <v>319</v>
      </c>
      <c r="Q575">
        <v>1</v>
      </c>
    </row>
    <row r="576" spans="7:17" x14ac:dyDescent="0.25">
      <c r="G576" t="s">
        <v>8</v>
      </c>
      <c r="H576" t="s">
        <v>690</v>
      </c>
      <c r="I576">
        <v>2007</v>
      </c>
      <c r="J576" t="s">
        <v>118</v>
      </c>
      <c r="K576">
        <v>0</v>
      </c>
      <c r="M576" t="s">
        <v>8</v>
      </c>
      <c r="N576" t="s">
        <v>690</v>
      </c>
      <c r="O576">
        <v>2007</v>
      </c>
      <c r="P576" t="s">
        <v>319</v>
      </c>
      <c r="Q576">
        <v>1</v>
      </c>
    </row>
    <row r="577" spans="7:17" x14ac:dyDescent="0.25">
      <c r="G577" t="s">
        <v>8</v>
      </c>
      <c r="H577" t="s">
        <v>690</v>
      </c>
      <c r="I577">
        <v>2012</v>
      </c>
      <c r="J577" t="s">
        <v>118</v>
      </c>
      <c r="K577">
        <v>0</v>
      </c>
      <c r="M577" t="s">
        <v>8</v>
      </c>
      <c r="N577" t="s">
        <v>690</v>
      </c>
      <c r="O577">
        <v>2012</v>
      </c>
      <c r="P577" t="s">
        <v>319</v>
      </c>
      <c r="Q577">
        <v>1</v>
      </c>
    </row>
    <row r="578" spans="7:17" x14ac:dyDescent="0.25">
      <c r="G578" t="s">
        <v>71</v>
      </c>
      <c r="H578" t="s">
        <v>691</v>
      </c>
      <c r="I578">
        <v>2013</v>
      </c>
      <c r="J578" t="s">
        <v>126</v>
      </c>
      <c r="K578">
        <v>3</v>
      </c>
      <c r="M578" t="s">
        <v>71</v>
      </c>
      <c r="N578" t="s">
        <v>691</v>
      </c>
      <c r="O578">
        <v>2013</v>
      </c>
      <c r="P578" t="s">
        <v>919</v>
      </c>
      <c r="Q578">
        <v>3</v>
      </c>
    </row>
    <row r="579" spans="7:17" x14ac:dyDescent="0.25">
      <c r="G579" t="s">
        <v>71</v>
      </c>
      <c r="H579" t="s">
        <v>691</v>
      </c>
      <c r="I579">
        <v>2015</v>
      </c>
      <c r="J579" t="s">
        <v>128</v>
      </c>
      <c r="K579">
        <v>3</v>
      </c>
      <c r="M579" t="s">
        <v>71</v>
      </c>
      <c r="N579" t="s">
        <v>691</v>
      </c>
      <c r="O579">
        <v>2015</v>
      </c>
      <c r="P579" t="s">
        <v>920</v>
      </c>
      <c r="Q579">
        <v>3</v>
      </c>
    </row>
    <row r="580" spans="7:17" x14ac:dyDescent="0.25">
      <c r="G580" t="s">
        <v>71</v>
      </c>
      <c r="H580" t="s">
        <v>691</v>
      </c>
      <c r="I580">
        <v>2007</v>
      </c>
      <c r="J580" t="s">
        <v>120</v>
      </c>
      <c r="K580">
        <v>3</v>
      </c>
      <c r="M580" t="s">
        <v>71</v>
      </c>
      <c r="N580" t="s">
        <v>691</v>
      </c>
      <c r="O580">
        <v>2007</v>
      </c>
      <c r="P580" t="s">
        <v>321</v>
      </c>
      <c r="Q580">
        <v>3</v>
      </c>
    </row>
    <row r="581" spans="7:17" x14ac:dyDescent="0.25">
      <c r="G581" t="s">
        <v>71</v>
      </c>
      <c r="H581" t="s">
        <v>691</v>
      </c>
      <c r="I581">
        <v>2020</v>
      </c>
      <c r="J581" t="s">
        <v>133</v>
      </c>
      <c r="K581">
        <v>3</v>
      </c>
      <c r="M581" t="s">
        <v>71</v>
      </c>
      <c r="N581" t="s">
        <v>691</v>
      </c>
      <c r="O581">
        <v>2020</v>
      </c>
      <c r="P581" t="s">
        <v>921</v>
      </c>
      <c r="Q581">
        <v>3</v>
      </c>
    </row>
    <row r="582" spans="7:17" x14ac:dyDescent="0.25">
      <c r="G582" t="s">
        <v>71</v>
      </c>
      <c r="H582" t="s">
        <v>691</v>
      </c>
      <c r="I582">
        <v>2017</v>
      </c>
      <c r="J582" t="s">
        <v>130</v>
      </c>
      <c r="K582">
        <v>3</v>
      </c>
      <c r="M582" t="s">
        <v>71</v>
      </c>
      <c r="N582" t="s">
        <v>691</v>
      </c>
      <c r="O582">
        <v>2017</v>
      </c>
      <c r="P582" t="s">
        <v>922</v>
      </c>
      <c r="Q582">
        <v>3</v>
      </c>
    </row>
    <row r="583" spans="7:17" x14ac:dyDescent="0.25">
      <c r="G583" t="s">
        <v>71</v>
      </c>
      <c r="H583" t="s">
        <v>691</v>
      </c>
      <c r="I583">
        <v>2019</v>
      </c>
      <c r="J583" t="s">
        <v>132</v>
      </c>
      <c r="K583">
        <v>3</v>
      </c>
      <c r="M583" t="s">
        <v>71</v>
      </c>
      <c r="N583" t="s">
        <v>691</v>
      </c>
      <c r="O583">
        <v>2019</v>
      </c>
      <c r="P583" t="s">
        <v>322</v>
      </c>
      <c r="Q583">
        <v>3</v>
      </c>
    </row>
    <row r="584" spans="7:17" x14ac:dyDescent="0.25">
      <c r="G584" t="s">
        <v>71</v>
      </c>
      <c r="H584" t="s">
        <v>691</v>
      </c>
      <c r="I584">
        <v>2018</v>
      </c>
      <c r="J584" t="s">
        <v>131</v>
      </c>
      <c r="K584">
        <v>3</v>
      </c>
      <c r="M584" t="s">
        <v>71</v>
      </c>
      <c r="N584" t="s">
        <v>691</v>
      </c>
      <c r="O584">
        <v>2018</v>
      </c>
      <c r="P584" t="s">
        <v>923</v>
      </c>
      <c r="Q584">
        <v>3</v>
      </c>
    </row>
    <row r="585" spans="7:17" x14ac:dyDescent="0.25">
      <c r="G585" t="s">
        <v>71</v>
      </c>
      <c r="H585" t="s">
        <v>691</v>
      </c>
      <c r="I585">
        <v>2012</v>
      </c>
      <c r="J585" t="s">
        <v>125</v>
      </c>
      <c r="K585">
        <v>3</v>
      </c>
      <c r="M585" t="s">
        <v>71</v>
      </c>
      <c r="N585" t="s">
        <v>691</v>
      </c>
      <c r="O585">
        <v>2012</v>
      </c>
      <c r="P585" t="s">
        <v>924</v>
      </c>
      <c r="Q585">
        <v>3</v>
      </c>
    </row>
    <row r="586" spans="7:17" x14ac:dyDescent="0.25">
      <c r="G586" t="s">
        <v>71</v>
      </c>
      <c r="H586" t="s">
        <v>691</v>
      </c>
      <c r="I586">
        <v>2011</v>
      </c>
      <c r="J586" t="s">
        <v>124</v>
      </c>
      <c r="K586">
        <v>3</v>
      </c>
      <c r="M586" t="s">
        <v>71</v>
      </c>
      <c r="N586" t="s">
        <v>691</v>
      </c>
      <c r="O586">
        <v>2011</v>
      </c>
      <c r="P586" t="s">
        <v>925</v>
      </c>
      <c r="Q586">
        <v>3</v>
      </c>
    </row>
    <row r="587" spans="7:17" x14ac:dyDescent="0.25">
      <c r="G587" t="s">
        <v>71</v>
      </c>
      <c r="H587" t="s">
        <v>691</v>
      </c>
      <c r="I587">
        <v>2010</v>
      </c>
      <c r="J587" t="s">
        <v>123</v>
      </c>
      <c r="K587">
        <v>3</v>
      </c>
      <c r="M587" t="s">
        <v>71</v>
      </c>
      <c r="N587" t="s">
        <v>691</v>
      </c>
      <c r="O587">
        <v>2010</v>
      </c>
      <c r="P587" t="s">
        <v>321</v>
      </c>
      <c r="Q587">
        <v>3</v>
      </c>
    </row>
    <row r="588" spans="7:17" x14ac:dyDescent="0.25">
      <c r="G588" t="s">
        <v>71</v>
      </c>
      <c r="H588" t="s">
        <v>691</v>
      </c>
      <c r="I588">
        <v>2009</v>
      </c>
      <c r="J588" t="s">
        <v>122</v>
      </c>
      <c r="K588">
        <v>3</v>
      </c>
      <c r="M588" t="s">
        <v>71</v>
      </c>
      <c r="N588" t="s">
        <v>691</v>
      </c>
      <c r="O588">
        <v>2009</v>
      </c>
      <c r="P588" t="s">
        <v>321</v>
      </c>
      <c r="Q588">
        <v>3</v>
      </c>
    </row>
    <row r="589" spans="7:17" x14ac:dyDescent="0.25">
      <c r="G589" t="s">
        <v>71</v>
      </c>
      <c r="H589" t="s">
        <v>691</v>
      </c>
      <c r="I589">
        <v>2006</v>
      </c>
      <c r="J589" t="s">
        <v>120</v>
      </c>
      <c r="K589">
        <v>3</v>
      </c>
      <c r="M589" t="s">
        <v>71</v>
      </c>
      <c r="N589" t="s">
        <v>691</v>
      </c>
      <c r="O589">
        <v>2006</v>
      </c>
      <c r="P589" t="s">
        <v>926</v>
      </c>
      <c r="Q589">
        <v>3</v>
      </c>
    </row>
    <row r="590" spans="7:17" x14ac:dyDescent="0.25">
      <c r="G590" t="s">
        <v>71</v>
      </c>
      <c r="H590" t="s">
        <v>691</v>
      </c>
      <c r="I590">
        <v>2014</v>
      </c>
      <c r="J590" t="s">
        <v>127</v>
      </c>
      <c r="K590">
        <v>3</v>
      </c>
      <c r="M590" t="s">
        <v>71</v>
      </c>
      <c r="N590" t="s">
        <v>691</v>
      </c>
      <c r="O590">
        <v>2014</v>
      </c>
      <c r="P590" t="s">
        <v>321</v>
      </c>
      <c r="Q590">
        <v>3</v>
      </c>
    </row>
    <row r="591" spans="7:17" x14ac:dyDescent="0.25">
      <c r="G591" t="s">
        <v>71</v>
      </c>
      <c r="H591" t="s">
        <v>691</v>
      </c>
      <c r="I591">
        <v>2008</v>
      </c>
      <c r="J591" t="s">
        <v>121</v>
      </c>
      <c r="K591">
        <v>3</v>
      </c>
      <c r="M591" t="s">
        <v>71</v>
      </c>
      <c r="N591" t="s">
        <v>691</v>
      </c>
      <c r="O591">
        <v>2008</v>
      </c>
      <c r="P591" t="s">
        <v>927</v>
      </c>
      <c r="Q591">
        <v>3</v>
      </c>
    </row>
    <row r="592" spans="7:17" x14ac:dyDescent="0.25">
      <c r="G592" t="s">
        <v>71</v>
      </c>
      <c r="H592" t="s">
        <v>691</v>
      </c>
      <c r="I592">
        <v>2016</v>
      </c>
      <c r="J592" t="s">
        <v>129</v>
      </c>
      <c r="K592">
        <v>3</v>
      </c>
      <c r="M592" t="s">
        <v>71</v>
      </c>
      <c r="N592" t="s">
        <v>691</v>
      </c>
      <c r="O592">
        <v>2016</v>
      </c>
      <c r="P592" t="s">
        <v>928</v>
      </c>
      <c r="Q592">
        <v>3</v>
      </c>
    </row>
    <row r="593" spans="7:17" x14ac:dyDescent="0.25">
      <c r="G593" t="s">
        <v>71</v>
      </c>
      <c r="H593" t="s">
        <v>692</v>
      </c>
      <c r="I593">
        <v>2013</v>
      </c>
      <c r="J593" t="s">
        <v>136</v>
      </c>
      <c r="K593">
        <v>3</v>
      </c>
      <c r="M593" t="s">
        <v>71</v>
      </c>
      <c r="N593" t="s">
        <v>692</v>
      </c>
      <c r="O593">
        <v>2013</v>
      </c>
      <c r="P593" t="s">
        <v>929</v>
      </c>
      <c r="Q593">
        <v>3</v>
      </c>
    </row>
    <row r="594" spans="7:17" x14ac:dyDescent="0.25">
      <c r="G594" t="s">
        <v>71</v>
      </c>
      <c r="H594" t="s">
        <v>692</v>
      </c>
      <c r="I594">
        <v>2012</v>
      </c>
      <c r="J594" t="s">
        <v>135</v>
      </c>
      <c r="K594">
        <v>3</v>
      </c>
      <c r="M594" t="s">
        <v>71</v>
      </c>
      <c r="N594" t="s">
        <v>692</v>
      </c>
      <c r="O594">
        <v>2012</v>
      </c>
      <c r="P594" t="s">
        <v>930</v>
      </c>
      <c r="Q594">
        <v>3</v>
      </c>
    </row>
    <row r="595" spans="7:17" x14ac:dyDescent="0.25">
      <c r="G595" t="s">
        <v>71</v>
      </c>
      <c r="H595" t="s">
        <v>692</v>
      </c>
      <c r="I595">
        <v>2014</v>
      </c>
      <c r="J595" t="s">
        <v>137</v>
      </c>
      <c r="K595">
        <v>3</v>
      </c>
      <c r="M595" t="s">
        <v>71</v>
      </c>
      <c r="N595" t="s">
        <v>692</v>
      </c>
      <c r="O595">
        <v>2014</v>
      </c>
      <c r="P595" t="s">
        <v>929</v>
      </c>
      <c r="Q595">
        <v>3</v>
      </c>
    </row>
    <row r="596" spans="7:17" x14ac:dyDescent="0.25">
      <c r="G596" t="s">
        <v>71</v>
      </c>
      <c r="H596" t="s">
        <v>692</v>
      </c>
      <c r="I596">
        <v>2006</v>
      </c>
      <c r="J596" t="s">
        <v>120</v>
      </c>
      <c r="K596">
        <v>3</v>
      </c>
      <c r="M596" t="s">
        <v>71</v>
      </c>
      <c r="N596" t="s">
        <v>692</v>
      </c>
      <c r="O596">
        <v>2006</v>
      </c>
      <c r="P596" t="s">
        <v>929</v>
      </c>
      <c r="Q596">
        <v>3</v>
      </c>
    </row>
    <row r="597" spans="7:17" x14ac:dyDescent="0.25">
      <c r="G597" t="s">
        <v>71</v>
      </c>
      <c r="H597" t="s">
        <v>692</v>
      </c>
      <c r="I597">
        <v>2017</v>
      </c>
      <c r="J597" t="s">
        <v>139</v>
      </c>
      <c r="K597">
        <v>3</v>
      </c>
      <c r="M597" t="s">
        <v>71</v>
      </c>
      <c r="N597" t="s">
        <v>692</v>
      </c>
      <c r="O597">
        <v>2017</v>
      </c>
      <c r="P597" t="s">
        <v>929</v>
      </c>
      <c r="Q597">
        <v>3</v>
      </c>
    </row>
    <row r="598" spans="7:17" x14ac:dyDescent="0.25">
      <c r="G598" t="s">
        <v>71</v>
      </c>
      <c r="H598" t="s">
        <v>692</v>
      </c>
      <c r="I598">
        <v>2016</v>
      </c>
      <c r="J598" t="s">
        <v>138</v>
      </c>
      <c r="K598">
        <v>3</v>
      </c>
      <c r="M598" t="s">
        <v>71</v>
      </c>
      <c r="N598" t="s">
        <v>692</v>
      </c>
      <c r="O598">
        <v>2016</v>
      </c>
      <c r="P598" t="s">
        <v>929</v>
      </c>
      <c r="Q598">
        <v>3</v>
      </c>
    </row>
    <row r="599" spans="7:17" x14ac:dyDescent="0.25">
      <c r="G599" t="s">
        <v>71</v>
      </c>
      <c r="H599" t="s">
        <v>692</v>
      </c>
      <c r="I599">
        <v>2020</v>
      </c>
      <c r="J599" t="s">
        <v>135</v>
      </c>
      <c r="K599">
        <v>3</v>
      </c>
      <c r="M599" t="s">
        <v>71</v>
      </c>
      <c r="N599" t="s">
        <v>692</v>
      </c>
      <c r="O599">
        <v>2020</v>
      </c>
      <c r="P599" t="s">
        <v>929</v>
      </c>
      <c r="Q599">
        <v>3</v>
      </c>
    </row>
    <row r="600" spans="7:17" x14ac:dyDescent="0.25">
      <c r="G600" t="s">
        <v>71</v>
      </c>
      <c r="H600" t="s">
        <v>692</v>
      </c>
      <c r="I600">
        <v>2019</v>
      </c>
      <c r="J600" t="s">
        <v>132</v>
      </c>
      <c r="K600">
        <v>3</v>
      </c>
      <c r="M600" t="s">
        <v>71</v>
      </c>
      <c r="N600" t="s">
        <v>692</v>
      </c>
      <c r="O600">
        <v>2019</v>
      </c>
      <c r="P600" t="s">
        <v>929</v>
      </c>
      <c r="Q600">
        <v>3</v>
      </c>
    </row>
    <row r="601" spans="7:17" x14ac:dyDescent="0.25">
      <c r="G601" t="s">
        <v>71</v>
      </c>
      <c r="H601" t="s">
        <v>692</v>
      </c>
      <c r="I601">
        <v>2008</v>
      </c>
      <c r="J601" t="s">
        <v>134</v>
      </c>
      <c r="K601">
        <v>3</v>
      </c>
      <c r="M601" t="s">
        <v>71</v>
      </c>
      <c r="N601" t="s">
        <v>692</v>
      </c>
      <c r="O601">
        <v>2008</v>
      </c>
      <c r="P601" t="s">
        <v>931</v>
      </c>
      <c r="Q601">
        <v>3</v>
      </c>
    </row>
    <row r="602" spans="7:17" x14ac:dyDescent="0.25">
      <c r="G602" t="s">
        <v>71</v>
      </c>
      <c r="H602" t="s">
        <v>692</v>
      </c>
      <c r="I602">
        <v>2018</v>
      </c>
      <c r="J602" t="s">
        <v>140</v>
      </c>
      <c r="K602">
        <v>3</v>
      </c>
      <c r="M602" t="s">
        <v>71</v>
      </c>
      <c r="N602" t="s">
        <v>692</v>
      </c>
      <c r="O602">
        <v>2018</v>
      </c>
      <c r="P602" t="s">
        <v>929</v>
      </c>
      <c r="Q602">
        <v>3</v>
      </c>
    </row>
    <row r="603" spans="7:17" x14ac:dyDescent="0.25">
      <c r="G603" t="s">
        <v>71</v>
      </c>
      <c r="H603" t="s">
        <v>692</v>
      </c>
      <c r="I603">
        <v>2007</v>
      </c>
      <c r="J603" t="s">
        <v>120</v>
      </c>
      <c r="K603">
        <v>3</v>
      </c>
      <c r="M603" t="s">
        <v>71</v>
      </c>
      <c r="N603" t="s">
        <v>692</v>
      </c>
      <c r="O603">
        <v>2007</v>
      </c>
      <c r="P603" t="s">
        <v>321</v>
      </c>
      <c r="Q603">
        <v>3</v>
      </c>
    </row>
    <row r="604" spans="7:17" x14ac:dyDescent="0.25">
      <c r="G604" t="s">
        <v>71</v>
      </c>
      <c r="H604" t="s">
        <v>692</v>
      </c>
      <c r="I604">
        <v>2009</v>
      </c>
      <c r="J604" t="s">
        <v>120</v>
      </c>
      <c r="K604">
        <v>3</v>
      </c>
      <c r="M604" t="s">
        <v>71</v>
      </c>
      <c r="N604" t="s">
        <v>692</v>
      </c>
      <c r="O604">
        <v>2009</v>
      </c>
      <c r="P604" t="s">
        <v>929</v>
      </c>
      <c r="Q604">
        <v>3</v>
      </c>
    </row>
    <row r="605" spans="7:17" x14ac:dyDescent="0.25">
      <c r="G605" t="s">
        <v>71</v>
      </c>
      <c r="H605" t="s">
        <v>692</v>
      </c>
      <c r="I605">
        <v>2010</v>
      </c>
      <c r="J605" t="s">
        <v>135</v>
      </c>
      <c r="K605">
        <v>3</v>
      </c>
      <c r="M605" t="s">
        <v>71</v>
      </c>
      <c r="N605" t="s">
        <v>692</v>
      </c>
      <c r="O605">
        <v>2010</v>
      </c>
      <c r="P605" t="s">
        <v>929</v>
      </c>
      <c r="Q605">
        <v>3</v>
      </c>
    </row>
    <row r="606" spans="7:17" x14ac:dyDescent="0.25">
      <c r="G606" t="s">
        <v>71</v>
      </c>
      <c r="H606" t="s">
        <v>692</v>
      </c>
      <c r="I606">
        <v>2011</v>
      </c>
      <c r="J606" t="s">
        <v>135</v>
      </c>
      <c r="K606">
        <v>3</v>
      </c>
      <c r="M606" t="s">
        <v>71</v>
      </c>
      <c r="N606" t="s">
        <v>692</v>
      </c>
      <c r="O606">
        <v>2011</v>
      </c>
      <c r="P606" t="s">
        <v>929</v>
      </c>
      <c r="Q606">
        <v>3</v>
      </c>
    </row>
    <row r="607" spans="7:17" x14ac:dyDescent="0.25">
      <c r="G607" t="s">
        <v>71</v>
      </c>
      <c r="H607" t="s">
        <v>692</v>
      </c>
      <c r="I607">
        <v>2015</v>
      </c>
      <c r="J607" t="s">
        <v>137</v>
      </c>
      <c r="K607">
        <v>3</v>
      </c>
      <c r="M607" t="s">
        <v>71</v>
      </c>
      <c r="N607" t="s">
        <v>692</v>
      </c>
      <c r="O607">
        <v>2015</v>
      </c>
      <c r="P607" t="s">
        <v>932</v>
      </c>
      <c r="Q607">
        <v>3</v>
      </c>
    </row>
    <row r="608" spans="7:17" x14ac:dyDescent="0.25">
      <c r="G608" t="s">
        <v>71</v>
      </c>
      <c r="H608" t="s">
        <v>693</v>
      </c>
      <c r="I608">
        <v>2020</v>
      </c>
      <c r="J608" t="s">
        <v>148</v>
      </c>
      <c r="K608">
        <v>3</v>
      </c>
      <c r="M608" t="s">
        <v>71</v>
      </c>
      <c r="N608" t="s">
        <v>693</v>
      </c>
      <c r="O608">
        <v>2020</v>
      </c>
      <c r="P608" t="s">
        <v>933</v>
      </c>
      <c r="Q608">
        <v>3</v>
      </c>
    </row>
    <row r="609" spans="7:17" x14ac:dyDescent="0.25">
      <c r="G609" t="s">
        <v>71</v>
      </c>
      <c r="H609" t="s">
        <v>693</v>
      </c>
      <c r="I609">
        <v>2010</v>
      </c>
      <c r="J609" t="s">
        <v>135</v>
      </c>
      <c r="K609">
        <v>3</v>
      </c>
      <c r="M609" t="s">
        <v>71</v>
      </c>
      <c r="N609" t="s">
        <v>693</v>
      </c>
      <c r="O609">
        <v>2010</v>
      </c>
      <c r="P609" t="s">
        <v>934</v>
      </c>
      <c r="Q609">
        <v>3</v>
      </c>
    </row>
    <row r="610" spans="7:17" x14ac:dyDescent="0.25">
      <c r="G610" t="s">
        <v>71</v>
      </c>
      <c r="H610" t="s">
        <v>693</v>
      </c>
      <c r="I610">
        <v>2006</v>
      </c>
      <c r="J610" t="s">
        <v>141</v>
      </c>
      <c r="K610">
        <v>3</v>
      </c>
      <c r="M610" t="s">
        <v>71</v>
      </c>
      <c r="N610" t="s">
        <v>693</v>
      </c>
      <c r="O610">
        <v>2006</v>
      </c>
      <c r="P610" t="s">
        <v>935</v>
      </c>
      <c r="Q610">
        <v>3</v>
      </c>
    </row>
    <row r="611" spans="7:17" x14ac:dyDescent="0.25">
      <c r="G611" t="s">
        <v>71</v>
      </c>
      <c r="H611" t="s">
        <v>693</v>
      </c>
      <c r="I611">
        <v>2007</v>
      </c>
      <c r="J611" t="s">
        <v>120</v>
      </c>
      <c r="K611">
        <v>3</v>
      </c>
      <c r="M611" t="s">
        <v>71</v>
      </c>
      <c r="N611" t="s">
        <v>693</v>
      </c>
      <c r="O611">
        <v>2007</v>
      </c>
      <c r="P611" t="s">
        <v>935</v>
      </c>
      <c r="Q611">
        <v>3</v>
      </c>
    </row>
    <row r="612" spans="7:17" x14ac:dyDescent="0.25">
      <c r="G612" t="s">
        <v>71</v>
      </c>
      <c r="H612" t="s">
        <v>693</v>
      </c>
      <c r="I612">
        <v>2008</v>
      </c>
      <c r="J612" t="s">
        <v>121</v>
      </c>
      <c r="K612">
        <v>3</v>
      </c>
      <c r="M612" t="s">
        <v>71</v>
      </c>
      <c r="N612" t="s">
        <v>693</v>
      </c>
      <c r="O612">
        <v>2008</v>
      </c>
      <c r="P612" t="s">
        <v>936</v>
      </c>
      <c r="Q612">
        <v>3</v>
      </c>
    </row>
    <row r="613" spans="7:17" x14ac:dyDescent="0.25">
      <c r="G613" t="s">
        <v>71</v>
      </c>
      <c r="H613" t="s">
        <v>693</v>
      </c>
      <c r="I613">
        <v>2009</v>
      </c>
      <c r="J613" t="s">
        <v>120</v>
      </c>
      <c r="K613">
        <v>3</v>
      </c>
      <c r="M613" t="s">
        <v>71</v>
      </c>
      <c r="N613" t="s">
        <v>693</v>
      </c>
      <c r="O613">
        <v>2009</v>
      </c>
      <c r="P613" t="s">
        <v>935</v>
      </c>
      <c r="Q613">
        <v>3</v>
      </c>
    </row>
    <row r="614" spans="7:17" x14ac:dyDescent="0.25">
      <c r="G614" t="s">
        <v>71</v>
      </c>
      <c r="H614" t="s">
        <v>693</v>
      </c>
      <c r="I614">
        <v>2011</v>
      </c>
      <c r="J614" t="s">
        <v>135</v>
      </c>
      <c r="K614">
        <v>3</v>
      </c>
      <c r="M614" t="s">
        <v>71</v>
      </c>
      <c r="N614" t="s">
        <v>693</v>
      </c>
      <c r="O614">
        <v>2011</v>
      </c>
      <c r="P614" t="s">
        <v>322</v>
      </c>
      <c r="Q614">
        <v>3</v>
      </c>
    </row>
    <row r="615" spans="7:17" x14ac:dyDescent="0.25">
      <c r="G615" t="s">
        <v>71</v>
      </c>
      <c r="H615" t="s">
        <v>693</v>
      </c>
      <c r="I615">
        <v>2014</v>
      </c>
      <c r="J615" t="s">
        <v>144</v>
      </c>
      <c r="K615">
        <v>3</v>
      </c>
      <c r="M615" t="s">
        <v>71</v>
      </c>
      <c r="N615" t="s">
        <v>693</v>
      </c>
      <c r="O615">
        <v>2014</v>
      </c>
      <c r="P615" t="s">
        <v>935</v>
      </c>
      <c r="Q615">
        <v>3</v>
      </c>
    </row>
    <row r="616" spans="7:17" x14ac:dyDescent="0.25">
      <c r="G616" t="s">
        <v>71</v>
      </c>
      <c r="H616" t="s">
        <v>693</v>
      </c>
      <c r="I616">
        <v>2018</v>
      </c>
      <c r="J616" t="s">
        <v>147</v>
      </c>
      <c r="K616">
        <v>3</v>
      </c>
      <c r="M616" t="s">
        <v>71</v>
      </c>
      <c r="N616" t="s">
        <v>693</v>
      </c>
      <c r="O616">
        <v>2018</v>
      </c>
      <c r="P616" t="s">
        <v>935</v>
      </c>
      <c r="Q616">
        <v>3</v>
      </c>
    </row>
    <row r="617" spans="7:17" x14ac:dyDescent="0.25">
      <c r="G617" t="s">
        <v>71</v>
      </c>
      <c r="H617" t="s">
        <v>693</v>
      </c>
      <c r="I617">
        <v>2012</v>
      </c>
      <c r="J617" t="s">
        <v>142</v>
      </c>
      <c r="K617">
        <v>3</v>
      </c>
      <c r="M617" t="s">
        <v>71</v>
      </c>
      <c r="N617" t="s">
        <v>693</v>
      </c>
      <c r="O617">
        <v>2012</v>
      </c>
      <c r="P617" t="s">
        <v>937</v>
      </c>
      <c r="Q617">
        <v>3</v>
      </c>
    </row>
    <row r="618" spans="7:17" x14ac:dyDescent="0.25">
      <c r="G618" t="s">
        <v>71</v>
      </c>
      <c r="H618" t="s">
        <v>693</v>
      </c>
      <c r="I618">
        <v>2015</v>
      </c>
      <c r="J618" t="s">
        <v>137</v>
      </c>
      <c r="K618">
        <v>3</v>
      </c>
      <c r="M618" t="s">
        <v>71</v>
      </c>
      <c r="N618" t="s">
        <v>693</v>
      </c>
      <c r="O618">
        <v>2015</v>
      </c>
      <c r="P618" t="s">
        <v>938</v>
      </c>
      <c r="Q618">
        <v>3</v>
      </c>
    </row>
    <row r="619" spans="7:17" x14ac:dyDescent="0.25">
      <c r="G619" t="s">
        <v>71</v>
      </c>
      <c r="H619" t="s">
        <v>693</v>
      </c>
      <c r="I619">
        <v>2017</v>
      </c>
      <c r="J619" t="s">
        <v>146</v>
      </c>
      <c r="K619">
        <v>3</v>
      </c>
      <c r="M619" t="s">
        <v>71</v>
      </c>
      <c r="N619" t="s">
        <v>693</v>
      </c>
      <c r="O619">
        <v>2017</v>
      </c>
      <c r="P619" t="s">
        <v>939</v>
      </c>
      <c r="Q619">
        <v>3</v>
      </c>
    </row>
    <row r="620" spans="7:17" x14ac:dyDescent="0.25">
      <c r="G620" t="s">
        <v>71</v>
      </c>
      <c r="H620" t="s">
        <v>693</v>
      </c>
      <c r="I620">
        <v>2013</v>
      </c>
      <c r="J620" t="s">
        <v>143</v>
      </c>
      <c r="K620">
        <v>3</v>
      </c>
      <c r="M620" t="s">
        <v>71</v>
      </c>
      <c r="N620" t="s">
        <v>693</v>
      </c>
      <c r="O620">
        <v>2013</v>
      </c>
      <c r="P620" t="s">
        <v>938</v>
      </c>
      <c r="Q620">
        <v>3</v>
      </c>
    </row>
    <row r="621" spans="7:17" x14ac:dyDescent="0.25">
      <c r="G621" t="s">
        <v>71</v>
      </c>
      <c r="H621" t="s">
        <v>693</v>
      </c>
      <c r="I621">
        <v>2019</v>
      </c>
      <c r="J621" t="s">
        <v>132</v>
      </c>
      <c r="K621">
        <v>3</v>
      </c>
      <c r="M621" t="s">
        <v>71</v>
      </c>
      <c r="N621" t="s">
        <v>693</v>
      </c>
      <c r="O621">
        <v>2019</v>
      </c>
      <c r="P621" t="s">
        <v>935</v>
      </c>
      <c r="Q621">
        <v>3</v>
      </c>
    </row>
    <row r="622" spans="7:17" x14ac:dyDescent="0.25">
      <c r="G622" t="s">
        <v>71</v>
      </c>
      <c r="H622" t="s">
        <v>693</v>
      </c>
      <c r="I622">
        <v>2016</v>
      </c>
      <c r="J622" t="s">
        <v>145</v>
      </c>
      <c r="K622">
        <v>3</v>
      </c>
      <c r="M622" t="s">
        <v>71</v>
      </c>
      <c r="N622" t="s">
        <v>693</v>
      </c>
      <c r="O622">
        <v>2016</v>
      </c>
      <c r="P622" t="s">
        <v>940</v>
      </c>
      <c r="Q622">
        <v>3</v>
      </c>
    </row>
    <row r="623" spans="7:17" x14ac:dyDescent="0.25">
      <c r="G623" t="s">
        <v>71</v>
      </c>
      <c r="H623" t="s">
        <v>694</v>
      </c>
      <c r="I623">
        <v>2016</v>
      </c>
      <c r="M623" t="s">
        <v>71</v>
      </c>
      <c r="N623" t="s">
        <v>694</v>
      </c>
      <c r="O623">
        <v>2016</v>
      </c>
    </row>
    <row r="624" spans="7:17" x14ac:dyDescent="0.25">
      <c r="G624" t="s">
        <v>71</v>
      </c>
      <c r="H624" t="s">
        <v>694</v>
      </c>
      <c r="I624">
        <v>2012</v>
      </c>
      <c r="M624" t="s">
        <v>71</v>
      </c>
      <c r="N624" t="s">
        <v>694</v>
      </c>
      <c r="O624">
        <v>2012</v>
      </c>
    </row>
    <row r="625" spans="7:17" x14ac:dyDescent="0.25">
      <c r="G625" t="s">
        <v>71</v>
      </c>
      <c r="H625" t="s">
        <v>694</v>
      </c>
      <c r="I625">
        <v>2007</v>
      </c>
      <c r="M625" t="s">
        <v>71</v>
      </c>
      <c r="N625" t="s">
        <v>694</v>
      </c>
      <c r="O625">
        <v>2007</v>
      </c>
    </row>
    <row r="626" spans="7:17" x14ac:dyDescent="0.25">
      <c r="G626" t="s">
        <v>71</v>
      </c>
      <c r="H626" t="s">
        <v>694</v>
      </c>
      <c r="I626">
        <v>2020</v>
      </c>
      <c r="M626" t="s">
        <v>71</v>
      </c>
      <c r="N626" t="s">
        <v>694</v>
      </c>
      <c r="O626">
        <v>2020</v>
      </c>
    </row>
    <row r="627" spans="7:17" x14ac:dyDescent="0.25">
      <c r="G627" t="s">
        <v>71</v>
      </c>
      <c r="H627" t="s">
        <v>694</v>
      </c>
      <c r="I627">
        <v>2019</v>
      </c>
      <c r="M627" t="s">
        <v>71</v>
      </c>
      <c r="N627" t="s">
        <v>694</v>
      </c>
      <c r="O627">
        <v>2019</v>
      </c>
    </row>
    <row r="628" spans="7:17" x14ac:dyDescent="0.25">
      <c r="G628" t="s">
        <v>71</v>
      </c>
      <c r="H628" t="s">
        <v>694</v>
      </c>
      <c r="I628">
        <v>2017</v>
      </c>
      <c r="M628" t="s">
        <v>71</v>
      </c>
      <c r="N628" t="s">
        <v>694</v>
      </c>
      <c r="O628">
        <v>2017</v>
      </c>
    </row>
    <row r="629" spans="7:17" x14ac:dyDescent="0.25">
      <c r="G629" t="s">
        <v>71</v>
      </c>
      <c r="H629" t="s">
        <v>694</v>
      </c>
      <c r="I629">
        <v>2015</v>
      </c>
      <c r="M629" t="s">
        <v>71</v>
      </c>
      <c r="N629" t="s">
        <v>694</v>
      </c>
      <c r="O629">
        <v>2015</v>
      </c>
    </row>
    <row r="630" spans="7:17" x14ac:dyDescent="0.25">
      <c r="G630" t="s">
        <v>71</v>
      </c>
      <c r="H630" t="s">
        <v>694</v>
      </c>
      <c r="I630">
        <v>2013</v>
      </c>
      <c r="M630" t="s">
        <v>71</v>
      </c>
      <c r="N630" t="s">
        <v>694</v>
      </c>
      <c r="O630">
        <v>2013</v>
      </c>
    </row>
    <row r="631" spans="7:17" x14ac:dyDescent="0.25">
      <c r="G631" t="s">
        <v>71</v>
      </c>
      <c r="H631" t="s">
        <v>694</v>
      </c>
      <c r="I631">
        <v>2011</v>
      </c>
      <c r="M631" t="s">
        <v>71</v>
      </c>
      <c r="N631" t="s">
        <v>694</v>
      </c>
      <c r="O631">
        <v>2011</v>
      </c>
    </row>
    <row r="632" spans="7:17" x14ac:dyDescent="0.25">
      <c r="G632" t="s">
        <v>71</v>
      </c>
      <c r="H632" t="s">
        <v>694</v>
      </c>
      <c r="I632">
        <v>2010</v>
      </c>
      <c r="M632" t="s">
        <v>71</v>
      </c>
      <c r="N632" t="s">
        <v>694</v>
      </c>
      <c r="O632">
        <v>2010</v>
      </c>
    </row>
    <row r="633" spans="7:17" x14ac:dyDescent="0.25">
      <c r="G633" t="s">
        <v>71</v>
      </c>
      <c r="H633" t="s">
        <v>694</v>
      </c>
      <c r="I633">
        <v>2009</v>
      </c>
      <c r="M633" t="s">
        <v>71</v>
      </c>
      <c r="N633" t="s">
        <v>694</v>
      </c>
      <c r="O633">
        <v>2009</v>
      </c>
    </row>
    <row r="634" spans="7:17" x14ac:dyDescent="0.25">
      <c r="G634" t="s">
        <v>71</v>
      </c>
      <c r="H634" t="s">
        <v>694</v>
      </c>
      <c r="I634">
        <v>2008</v>
      </c>
      <c r="M634" t="s">
        <v>71</v>
      </c>
      <c r="N634" t="s">
        <v>694</v>
      </c>
      <c r="O634">
        <v>2008</v>
      </c>
    </row>
    <row r="635" spans="7:17" x14ac:dyDescent="0.25">
      <c r="G635" t="s">
        <v>71</v>
      </c>
      <c r="H635" t="s">
        <v>694</v>
      </c>
      <c r="I635">
        <v>2014</v>
      </c>
      <c r="M635" t="s">
        <v>71</v>
      </c>
      <c r="N635" t="s">
        <v>694</v>
      </c>
      <c r="O635">
        <v>2014</v>
      </c>
    </row>
    <row r="636" spans="7:17" x14ac:dyDescent="0.25">
      <c r="G636" t="s">
        <v>71</v>
      </c>
      <c r="H636" t="s">
        <v>694</v>
      </c>
      <c r="I636">
        <v>2006</v>
      </c>
      <c r="M636" t="s">
        <v>71</v>
      </c>
      <c r="N636" t="s">
        <v>694</v>
      </c>
      <c r="O636">
        <v>2006</v>
      </c>
    </row>
    <row r="637" spans="7:17" x14ac:dyDescent="0.25">
      <c r="G637" t="s">
        <v>71</v>
      </c>
      <c r="H637" t="s">
        <v>694</v>
      </c>
      <c r="I637">
        <v>2018</v>
      </c>
      <c r="M637" t="s">
        <v>71</v>
      </c>
      <c r="N637" t="s">
        <v>694</v>
      </c>
      <c r="O637">
        <v>2018</v>
      </c>
    </row>
    <row r="638" spans="7:17" x14ac:dyDescent="0.25">
      <c r="G638" t="s">
        <v>71</v>
      </c>
      <c r="H638" t="s">
        <v>695</v>
      </c>
      <c r="I638">
        <v>2008</v>
      </c>
      <c r="J638" t="s">
        <v>149</v>
      </c>
      <c r="K638">
        <v>3</v>
      </c>
      <c r="M638" t="s">
        <v>71</v>
      </c>
      <c r="N638" t="s">
        <v>695</v>
      </c>
      <c r="O638">
        <v>2008</v>
      </c>
      <c r="P638" t="s">
        <v>941</v>
      </c>
      <c r="Q638">
        <v>3</v>
      </c>
    </row>
    <row r="639" spans="7:17" x14ac:dyDescent="0.25">
      <c r="G639" t="s">
        <v>71</v>
      </c>
      <c r="H639" t="s">
        <v>695</v>
      </c>
      <c r="I639">
        <v>2015</v>
      </c>
      <c r="J639" t="s">
        <v>100</v>
      </c>
      <c r="K639">
        <v>1</v>
      </c>
      <c r="M639" t="s">
        <v>71</v>
      </c>
      <c r="N639" t="s">
        <v>695</v>
      </c>
      <c r="O639">
        <v>2015</v>
      </c>
      <c r="P639" t="s">
        <v>942</v>
      </c>
      <c r="Q639">
        <v>3</v>
      </c>
    </row>
    <row r="640" spans="7:17" x14ac:dyDescent="0.25">
      <c r="G640" t="s">
        <v>71</v>
      </c>
      <c r="H640" t="s">
        <v>695</v>
      </c>
      <c r="I640">
        <v>2012</v>
      </c>
      <c r="J640" t="s">
        <v>151</v>
      </c>
      <c r="K640">
        <v>3</v>
      </c>
      <c r="M640" t="s">
        <v>71</v>
      </c>
      <c r="N640" t="s">
        <v>695</v>
      </c>
      <c r="O640">
        <v>2012</v>
      </c>
      <c r="P640" t="s">
        <v>943</v>
      </c>
      <c r="Q640">
        <v>3</v>
      </c>
    </row>
    <row r="641" spans="7:17" x14ac:dyDescent="0.25">
      <c r="G641" t="s">
        <v>71</v>
      </c>
      <c r="H641" t="s">
        <v>695</v>
      </c>
      <c r="I641">
        <v>2020</v>
      </c>
      <c r="J641" t="s">
        <v>157</v>
      </c>
      <c r="K641">
        <v>3</v>
      </c>
      <c r="M641" t="s">
        <v>71</v>
      </c>
      <c r="N641" t="s">
        <v>695</v>
      </c>
      <c r="O641">
        <v>2020</v>
      </c>
      <c r="P641" t="s">
        <v>944</v>
      </c>
      <c r="Q641">
        <v>3</v>
      </c>
    </row>
    <row r="642" spans="7:17" x14ac:dyDescent="0.25">
      <c r="G642" t="s">
        <v>71</v>
      </c>
      <c r="H642" t="s">
        <v>695</v>
      </c>
      <c r="I642">
        <v>2019</v>
      </c>
      <c r="J642" t="s">
        <v>157</v>
      </c>
      <c r="K642">
        <v>3</v>
      </c>
      <c r="M642" t="s">
        <v>71</v>
      </c>
      <c r="N642" t="s">
        <v>695</v>
      </c>
      <c r="O642">
        <v>2019</v>
      </c>
      <c r="P642" t="s">
        <v>321</v>
      </c>
      <c r="Q642">
        <v>3</v>
      </c>
    </row>
    <row r="643" spans="7:17" x14ac:dyDescent="0.25">
      <c r="G643" t="s">
        <v>71</v>
      </c>
      <c r="H643" t="s">
        <v>695</v>
      </c>
      <c r="I643">
        <v>2018</v>
      </c>
      <c r="J643" t="s">
        <v>156</v>
      </c>
      <c r="K643">
        <v>3</v>
      </c>
      <c r="M643" t="s">
        <v>71</v>
      </c>
      <c r="N643" t="s">
        <v>695</v>
      </c>
      <c r="O643">
        <v>2018</v>
      </c>
      <c r="P643" t="s">
        <v>321</v>
      </c>
      <c r="Q643">
        <v>3</v>
      </c>
    </row>
    <row r="644" spans="7:17" x14ac:dyDescent="0.25">
      <c r="G644" t="s">
        <v>71</v>
      </c>
      <c r="H644" t="s">
        <v>695</v>
      </c>
      <c r="I644">
        <v>2017</v>
      </c>
      <c r="J644" t="s">
        <v>155</v>
      </c>
      <c r="K644">
        <v>1</v>
      </c>
      <c r="M644" t="s">
        <v>71</v>
      </c>
      <c r="N644" t="s">
        <v>695</v>
      </c>
      <c r="O644">
        <v>2017</v>
      </c>
      <c r="P644" t="s">
        <v>945</v>
      </c>
      <c r="Q644">
        <v>3</v>
      </c>
    </row>
    <row r="645" spans="7:17" x14ac:dyDescent="0.25">
      <c r="G645" t="s">
        <v>71</v>
      </c>
      <c r="H645" t="s">
        <v>695</v>
      </c>
      <c r="I645">
        <v>2016</v>
      </c>
      <c r="J645" t="s">
        <v>154</v>
      </c>
      <c r="K645">
        <v>2</v>
      </c>
      <c r="M645" t="s">
        <v>71</v>
      </c>
      <c r="N645" t="s">
        <v>695</v>
      </c>
      <c r="O645">
        <v>2016</v>
      </c>
      <c r="P645" t="s">
        <v>946</v>
      </c>
      <c r="Q645">
        <v>3</v>
      </c>
    </row>
    <row r="646" spans="7:17" x14ac:dyDescent="0.25">
      <c r="G646" t="s">
        <v>71</v>
      </c>
      <c r="H646" t="s">
        <v>695</v>
      </c>
      <c r="I646">
        <v>2007</v>
      </c>
      <c r="J646" t="s">
        <v>147</v>
      </c>
      <c r="K646">
        <v>3</v>
      </c>
      <c r="M646" t="s">
        <v>71</v>
      </c>
      <c r="N646" t="s">
        <v>695</v>
      </c>
      <c r="O646">
        <v>2007</v>
      </c>
      <c r="P646" t="s">
        <v>947</v>
      </c>
      <c r="Q646">
        <v>3</v>
      </c>
    </row>
    <row r="647" spans="7:17" x14ac:dyDescent="0.25">
      <c r="G647" t="s">
        <v>71</v>
      </c>
      <c r="H647" t="s">
        <v>695</v>
      </c>
      <c r="I647">
        <v>2011</v>
      </c>
      <c r="J647" t="s">
        <v>150</v>
      </c>
      <c r="K647">
        <v>3</v>
      </c>
      <c r="M647" t="s">
        <v>71</v>
      </c>
      <c r="N647" t="s">
        <v>695</v>
      </c>
      <c r="O647">
        <v>2011</v>
      </c>
      <c r="P647" t="s">
        <v>948</v>
      </c>
      <c r="Q647">
        <v>3</v>
      </c>
    </row>
    <row r="648" spans="7:17" x14ac:dyDescent="0.25">
      <c r="G648" t="s">
        <v>71</v>
      </c>
      <c r="H648" t="s">
        <v>695</v>
      </c>
      <c r="I648">
        <v>2009</v>
      </c>
      <c r="J648" t="s">
        <v>147</v>
      </c>
      <c r="K648">
        <v>3</v>
      </c>
      <c r="M648" t="s">
        <v>71</v>
      </c>
      <c r="N648" t="s">
        <v>695</v>
      </c>
      <c r="O648">
        <v>2009</v>
      </c>
      <c r="P648" t="s">
        <v>947</v>
      </c>
      <c r="Q648">
        <v>3</v>
      </c>
    </row>
    <row r="649" spans="7:17" x14ac:dyDescent="0.25">
      <c r="G649" t="s">
        <v>71</v>
      </c>
      <c r="H649" t="s">
        <v>695</v>
      </c>
      <c r="I649">
        <v>2013</v>
      </c>
      <c r="J649" t="s">
        <v>152</v>
      </c>
      <c r="K649">
        <v>1</v>
      </c>
      <c r="M649" t="s">
        <v>71</v>
      </c>
      <c r="N649" t="s">
        <v>695</v>
      </c>
      <c r="O649">
        <v>2013</v>
      </c>
      <c r="P649" t="s">
        <v>949</v>
      </c>
      <c r="Q649">
        <v>3</v>
      </c>
    </row>
    <row r="650" spans="7:17" x14ac:dyDescent="0.25">
      <c r="G650" t="s">
        <v>71</v>
      </c>
      <c r="H650" t="s">
        <v>695</v>
      </c>
      <c r="I650">
        <v>2014</v>
      </c>
      <c r="J650" t="s">
        <v>153</v>
      </c>
      <c r="K650">
        <v>1</v>
      </c>
      <c r="M650" t="s">
        <v>71</v>
      </c>
      <c r="N650" t="s">
        <v>695</v>
      </c>
      <c r="O650">
        <v>2014</v>
      </c>
      <c r="P650" t="s">
        <v>947</v>
      </c>
      <c r="Q650">
        <v>3</v>
      </c>
    </row>
    <row r="651" spans="7:17" x14ac:dyDescent="0.25">
      <c r="G651" t="s">
        <v>71</v>
      </c>
      <c r="H651" t="s">
        <v>695</v>
      </c>
      <c r="I651">
        <v>2006</v>
      </c>
      <c r="J651" t="s">
        <v>147</v>
      </c>
      <c r="K651">
        <v>3</v>
      </c>
      <c r="M651" t="s">
        <v>71</v>
      </c>
      <c r="N651" t="s">
        <v>695</v>
      </c>
      <c r="O651">
        <v>2006</v>
      </c>
      <c r="P651" t="s">
        <v>947</v>
      </c>
      <c r="Q651">
        <v>3</v>
      </c>
    </row>
    <row r="652" spans="7:17" x14ac:dyDescent="0.25">
      <c r="G652" t="s">
        <v>71</v>
      </c>
      <c r="H652" t="s">
        <v>695</v>
      </c>
      <c r="I652">
        <v>2010</v>
      </c>
      <c r="J652" t="s">
        <v>132</v>
      </c>
      <c r="K652">
        <v>3</v>
      </c>
      <c r="M652" t="s">
        <v>71</v>
      </c>
      <c r="N652" t="s">
        <v>695</v>
      </c>
      <c r="O652">
        <v>2010</v>
      </c>
      <c r="P652" t="s">
        <v>947</v>
      </c>
      <c r="Q652">
        <v>3</v>
      </c>
    </row>
    <row r="653" spans="7:17" x14ac:dyDescent="0.25">
      <c r="G653" t="s">
        <v>71</v>
      </c>
      <c r="H653" t="s">
        <v>696</v>
      </c>
      <c r="I653">
        <v>2013</v>
      </c>
      <c r="J653" t="s">
        <v>390</v>
      </c>
      <c r="K653">
        <v>3</v>
      </c>
      <c r="M653" t="s">
        <v>71</v>
      </c>
      <c r="N653" t="s">
        <v>696</v>
      </c>
      <c r="O653">
        <v>2013</v>
      </c>
      <c r="P653" t="s">
        <v>950</v>
      </c>
      <c r="Q653">
        <v>3</v>
      </c>
    </row>
    <row r="654" spans="7:17" x14ac:dyDescent="0.25">
      <c r="G654" t="s">
        <v>71</v>
      </c>
      <c r="H654" t="s">
        <v>696</v>
      </c>
      <c r="I654">
        <v>2019</v>
      </c>
      <c r="J654" t="s">
        <v>390</v>
      </c>
      <c r="K654">
        <v>3</v>
      </c>
      <c r="M654" t="s">
        <v>71</v>
      </c>
      <c r="N654" t="s">
        <v>696</v>
      </c>
      <c r="O654">
        <v>2019</v>
      </c>
      <c r="P654" t="s">
        <v>950</v>
      </c>
      <c r="Q654">
        <v>3</v>
      </c>
    </row>
    <row r="655" spans="7:17" x14ac:dyDescent="0.25">
      <c r="G655" t="s">
        <v>71</v>
      </c>
      <c r="H655" t="s">
        <v>696</v>
      </c>
      <c r="I655">
        <v>2008</v>
      </c>
      <c r="M655" t="s">
        <v>71</v>
      </c>
      <c r="N655" t="s">
        <v>696</v>
      </c>
      <c r="O655">
        <v>2008</v>
      </c>
    </row>
    <row r="656" spans="7:17" x14ac:dyDescent="0.25">
      <c r="G656" t="s">
        <v>71</v>
      </c>
      <c r="H656" t="s">
        <v>696</v>
      </c>
      <c r="I656">
        <v>2018</v>
      </c>
      <c r="J656" t="s">
        <v>390</v>
      </c>
      <c r="K656">
        <v>3</v>
      </c>
      <c r="M656" t="s">
        <v>71</v>
      </c>
      <c r="N656" t="s">
        <v>696</v>
      </c>
      <c r="O656">
        <v>2018</v>
      </c>
      <c r="P656" t="s">
        <v>951</v>
      </c>
      <c r="Q656">
        <v>3</v>
      </c>
    </row>
    <row r="657" spans="7:17" x14ac:dyDescent="0.25">
      <c r="G657" t="s">
        <v>71</v>
      </c>
      <c r="H657" t="s">
        <v>696</v>
      </c>
      <c r="I657">
        <v>2017</v>
      </c>
      <c r="J657" t="s">
        <v>390</v>
      </c>
      <c r="K657">
        <v>3</v>
      </c>
      <c r="M657" t="s">
        <v>71</v>
      </c>
      <c r="N657" t="s">
        <v>696</v>
      </c>
      <c r="O657">
        <v>2017</v>
      </c>
      <c r="P657" t="s">
        <v>951</v>
      </c>
      <c r="Q657">
        <v>3</v>
      </c>
    </row>
    <row r="658" spans="7:17" x14ac:dyDescent="0.25">
      <c r="G658" t="s">
        <v>71</v>
      </c>
      <c r="H658" t="s">
        <v>696</v>
      </c>
      <c r="I658">
        <v>2016</v>
      </c>
      <c r="J658" t="s">
        <v>390</v>
      </c>
      <c r="K658">
        <v>3</v>
      </c>
      <c r="M658" t="s">
        <v>71</v>
      </c>
      <c r="N658" t="s">
        <v>696</v>
      </c>
      <c r="O658">
        <v>2016</v>
      </c>
      <c r="P658" t="s">
        <v>950</v>
      </c>
      <c r="Q658">
        <v>3</v>
      </c>
    </row>
    <row r="659" spans="7:17" x14ac:dyDescent="0.25">
      <c r="G659" t="s">
        <v>71</v>
      </c>
      <c r="H659" t="s">
        <v>696</v>
      </c>
      <c r="I659">
        <v>2015</v>
      </c>
      <c r="J659" t="s">
        <v>390</v>
      </c>
      <c r="K659">
        <v>3</v>
      </c>
      <c r="M659" t="s">
        <v>71</v>
      </c>
      <c r="N659" t="s">
        <v>696</v>
      </c>
      <c r="O659">
        <v>2015</v>
      </c>
      <c r="P659" t="s">
        <v>950</v>
      </c>
      <c r="Q659">
        <v>3</v>
      </c>
    </row>
    <row r="660" spans="7:17" x14ac:dyDescent="0.25">
      <c r="G660" t="s">
        <v>71</v>
      </c>
      <c r="H660" t="s">
        <v>696</v>
      </c>
      <c r="I660">
        <v>2014</v>
      </c>
      <c r="J660" t="s">
        <v>390</v>
      </c>
      <c r="K660">
        <v>3</v>
      </c>
      <c r="M660" t="s">
        <v>71</v>
      </c>
      <c r="N660" t="s">
        <v>696</v>
      </c>
      <c r="O660">
        <v>2014</v>
      </c>
      <c r="P660" t="s">
        <v>950</v>
      </c>
      <c r="Q660">
        <v>3</v>
      </c>
    </row>
    <row r="661" spans="7:17" x14ac:dyDescent="0.25">
      <c r="G661" t="s">
        <v>71</v>
      </c>
      <c r="H661" t="s">
        <v>696</v>
      </c>
      <c r="I661">
        <v>2009</v>
      </c>
      <c r="M661" t="s">
        <v>71</v>
      </c>
      <c r="N661" t="s">
        <v>696</v>
      </c>
      <c r="O661">
        <v>2009</v>
      </c>
    </row>
    <row r="662" spans="7:17" x14ac:dyDescent="0.25">
      <c r="G662" t="s">
        <v>71</v>
      </c>
      <c r="H662" t="s">
        <v>696</v>
      </c>
      <c r="I662">
        <v>2010</v>
      </c>
      <c r="M662" t="s">
        <v>71</v>
      </c>
      <c r="N662" t="s">
        <v>696</v>
      </c>
      <c r="O662">
        <v>2010</v>
      </c>
    </row>
    <row r="663" spans="7:17" x14ac:dyDescent="0.25">
      <c r="G663" t="s">
        <v>71</v>
      </c>
      <c r="H663" t="s">
        <v>696</v>
      </c>
      <c r="I663">
        <v>2020</v>
      </c>
      <c r="J663" t="s">
        <v>390</v>
      </c>
      <c r="K663">
        <v>3</v>
      </c>
      <c r="M663" t="s">
        <v>71</v>
      </c>
      <c r="N663" t="s">
        <v>696</v>
      </c>
      <c r="O663">
        <v>2020</v>
      </c>
      <c r="P663" t="s">
        <v>950</v>
      </c>
      <c r="Q663">
        <v>3</v>
      </c>
    </row>
    <row r="664" spans="7:17" x14ac:dyDescent="0.25">
      <c r="G664" t="s">
        <v>71</v>
      </c>
      <c r="H664" t="s">
        <v>696</v>
      </c>
      <c r="I664">
        <v>2012</v>
      </c>
      <c r="M664" t="s">
        <v>71</v>
      </c>
      <c r="N664" t="s">
        <v>696</v>
      </c>
      <c r="O664">
        <v>2012</v>
      </c>
    </row>
    <row r="665" spans="7:17" x14ac:dyDescent="0.25">
      <c r="G665" t="s">
        <v>71</v>
      </c>
      <c r="H665" t="s">
        <v>696</v>
      </c>
      <c r="I665">
        <v>2007</v>
      </c>
      <c r="M665" t="s">
        <v>71</v>
      </c>
      <c r="N665" t="s">
        <v>696</v>
      </c>
      <c r="O665">
        <v>2007</v>
      </c>
    </row>
    <row r="666" spans="7:17" x14ac:dyDescent="0.25">
      <c r="G666" t="s">
        <v>71</v>
      </c>
      <c r="H666" t="s">
        <v>696</v>
      </c>
      <c r="I666">
        <v>2006</v>
      </c>
      <c r="M666" t="s">
        <v>71</v>
      </c>
      <c r="N666" t="s">
        <v>696</v>
      </c>
      <c r="O666">
        <v>2006</v>
      </c>
    </row>
    <row r="667" spans="7:17" x14ac:dyDescent="0.25">
      <c r="G667" t="s">
        <v>71</v>
      </c>
      <c r="H667" t="s">
        <v>696</v>
      </c>
      <c r="I667">
        <v>2011</v>
      </c>
      <c r="M667" t="s">
        <v>71</v>
      </c>
      <c r="N667" t="s">
        <v>696</v>
      </c>
      <c r="O667">
        <v>2011</v>
      </c>
    </row>
    <row r="668" spans="7:17" x14ac:dyDescent="0.25">
      <c r="G668" t="s">
        <v>71</v>
      </c>
      <c r="H668" t="s">
        <v>697</v>
      </c>
      <c r="I668">
        <v>2017</v>
      </c>
      <c r="J668" t="s">
        <v>163</v>
      </c>
      <c r="K668">
        <v>2</v>
      </c>
      <c r="M668" t="s">
        <v>71</v>
      </c>
      <c r="N668" t="s">
        <v>697</v>
      </c>
      <c r="O668">
        <v>2017</v>
      </c>
      <c r="P668" t="s">
        <v>952</v>
      </c>
      <c r="Q668">
        <v>2</v>
      </c>
    </row>
    <row r="669" spans="7:17" x14ac:dyDescent="0.25">
      <c r="G669" t="s">
        <v>71</v>
      </c>
      <c r="H669" t="s">
        <v>697</v>
      </c>
      <c r="I669">
        <v>2008</v>
      </c>
      <c r="J669" t="s">
        <v>162</v>
      </c>
      <c r="K669">
        <v>2</v>
      </c>
      <c r="M669" t="s">
        <v>71</v>
      </c>
      <c r="N669" t="s">
        <v>697</v>
      </c>
      <c r="O669">
        <v>2008</v>
      </c>
      <c r="P669" t="s">
        <v>952</v>
      </c>
      <c r="Q669">
        <v>2</v>
      </c>
    </row>
    <row r="670" spans="7:17" x14ac:dyDescent="0.25">
      <c r="G670" t="s">
        <v>71</v>
      </c>
      <c r="H670" t="s">
        <v>697</v>
      </c>
      <c r="I670">
        <v>2014</v>
      </c>
      <c r="J670" t="s">
        <v>162</v>
      </c>
      <c r="K670">
        <v>2</v>
      </c>
      <c r="M670" t="s">
        <v>71</v>
      </c>
      <c r="N670" t="s">
        <v>697</v>
      </c>
      <c r="O670">
        <v>2014</v>
      </c>
      <c r="P670" t="s">
        <v>952</v>
      </c>
      <c r="Q670">
        <v>2</v>
      </c>
    </row>
    <row r="671" spans="7:17" x14ac:dyDescent="0.25">
      <c r="G671" t="s">
        <v>71</v>
      </c>
      <c r="H671" t="s">
        <v>697</v>
      </c>
      <c r="I671">
        <v>2013</v>
      </c>
      <c r="J671" t="s">
        <v>162</v>
      </c>
      <c r="K671">
        <v>2</v>
      </c>
      <c r="M671" t="s">
        <v>71</v>
      </c>
      <c r="N671" t="s">
        <v>697</v>
      </c>
      <c r="O671">
        <v>2013</v>
      </c>
      <c r="P671" t="s">
        <v>952</v>
      </c>
      <c r="Q671">
        <v>2</v>
      </c>
    </row>
    <row r="672" spans="7:17" x14ac:dyDescent="0.25">
      <c r="G672" t="s">
        <v>71</v>
      </c>
      <c r="H672" t="s">
        <v>697</v>
      </c>
      <c r="I672">
        <v>2009</v>
      </c>
      <c r="J672" t="s">
        <v>161</v>
      </c>
      <c r="K672">
        <v>3</v>
      </c>
      <c r="M672" t="s">
        <v>71</v>
      </c>
      <c r="N672" t="s">
        <v>697</v>
      </c>
      <c r="O672">
        <v>2009</v>
      </c>
      <c r="P672" t="s">
        <v>952</v>
      </c>
      <c r="Q672">
        <v>2</v>
      </c>
    </row>
    <row r="673" spans="7:17" x14ac:dyDescent="0.25">
      <c r="G673" t="s">
        <v>71</v>
      </c>
      <c r="H673" t="s">
        <v>697</v>
      </c>
      <c r="I673">
        <v>2016</v>
      </c>
      <c r="J673" t="s">
        <v>162</v>
      </c>
      <c r="K673">
        <v>2</v>
      </c>
      <c r="M673" t="s">
        <v>71</v>
      </c>
      <c r="N673" t="s">
        <v>697</v>
      </c>
      <c r="O673">
        <v>2016</v>
      </c>
      <c r="P673" t="s">
        <v>952</v>
      </c>
      <c r="Q673">
        <v>2</v>
      </c>
    </row>
    <row r="674" spans="7:17" x14ac:dyDescent="0.25">
      <c r="G674" t="s">
        <v>71</v>
      </c>
      <c r="H674" t="s">
        <v>697</v>
      </c>
      <c r="I674">
        <v>2015</v>
      </c>
      <c r="J674" t="s">
        <v>161</v>
      </c>
      <c r="K674">
        <v>3</v>
      </c>
      <c r="M674" t="s">
        <v>71</v>
      </c>
      <c r="N674" t="s">
        <v>697</v>
      </c>
      <c r="O674">
        <v>2015</v>
      </c>
      <c r="P674" t="s">
        <v>952</v>
      </c>
      <c r="Q674">
        <v>2</v>
      </c>
    </row>
    <row r="675" spans="7:17" x14ac:dyDescent="0.25">
      <c r="G675" t="s">
        <v>71</v>
      </c>
      <c r="H675" t="s">
        <v>697</v>
      </c>
      <c r="I675">
        <v>2020</v>
      </c>
      <c r="J675" t="s">
        <v>164</v>
      </c>
      <c r="K675">
        <v>3</v>
      </c>
      <c r="M675" t="s">
        <v>71</v>
      </c>
      <c r="N675" t="s">
        <v>697</v>
      </c>
      <c r="O675">
        <v>2020</v>
      </c>
      <c r="P675" t="s">
        <v>953</v>
      </c>
      <c r="Q675">
        <v>3</v>
      </c>
    </row>
    <row r="676" spans="7:17" x14ac:dyDescent="0.25">
      <c r="G676" t="s">
        <v>71</v>
      </c>
      <c r="H676" t="s">
        <v>697</v>
      </c>
      <c r="I676">
        <v>2017</v>
      </c>
      <c r="J676" t="s">
        <v>162</v>
      </c>
      <c r="K676">
        <v>2</v>
      </c>
      <c r="M676" t="s">
        <v>71</v>
      </c>
      <c r="N676" t="s">
        <v>697</v>
      </c>
      <c r="O676">
        <v>2017</v>
      </c>
      <c r="P676" t="s">
        <v>952</v>
      </c>
      <c r="Q676">
        <v>2</v>
      </c>
    </row>
    <row r="677" spans="7:17" x14ac:dyDescent="0.25">
      <c r="G677" t="s">
        <v>71</v>
      </c>
      <c r="H677" t="s">
        <v>697</v>
      </c>
      <c r="I677">
        <v>2018</v>
      </c>
      <c r="J677" t="s">
        <v>162</v>
      </c>
      <c r="K677">
        <v>2</v>
      </c>
      <c r="M677" t="s">
        <v>71</v>
      </c>
      <c r="N677" t="s">
        <v>697</v>
      </c>
      <c r="O677">
        <v>2018</v>
      </c>
      <c r="P677" t="s">
        <v>952</v>
      </c>
      <c r="Q677">
        <v>2</v>
      </c>
    </row>
    <row r="678" spans="7:17" x14ac:dyDescent="0.25">
      <c r="G678" t="s">
        <v>71</v>
      </c>
      <c r="H678" t="s">
        <v>697</v>
      </c>
      <c r="I678">
        <v>2016</v>
      </c>
      <c r="J678" t="s">
        <v>163</v>
      </c>
      <c r="K678">
        <v>2</v>
      </c>
      <c r="M678" t="s">
        <v>71</v>
      </c>
      <c r="N678" t="s">
        <v>697</v>
      </c>
      <c r="O678">
        <v>2016</v>
      </c>
      <c r="P678" t="s">
        <v>952</v>
      </c>
      <c r="Q678">
        <v>2</v>
      </c>
    </row>
    <row r="679" spans="7:17" x14ac:dyDescent="0.25">
      <c r="G679" t="s">
        <v>71</v>
      </c>
      <c r="H679" t="s">
        <v>697</v>
      </c>
      <c r="I679">
        <v>2009</v>
      </c>
      <c r="J679" t="s">
        <v>162</v>
      </c>
      <c r="K679">
        <v>2</v>
      </c>
      <c r="M679" t="s">
        <v>71</v>
      </c>
      <c r="N679" t="s">
        <v>697</v>
      </c>
      <c r="O679">
        <v>2009</v>
      </c>
      <c r="P679" t="s">
        <v>952</v>
      </c>
      <c r="Q679">
        <v>2</v>
      </c>
    </row>
    <row r="680" spans="7:17" x14ac:dyDescent="0.25">
      <c r="G680" t="s">
        <v>71</v>
      </c>
      <c r="H680" t="s">
        <v>697</v>
      </c>
      <c r="I680">
        <v>2015</v>
      </c>
      <c r="J680" t="s">
        <v>162</v>
      </c>
      <c r="K680">
        <v>2</v>
      </c>
      <c r="M680" t="s">
        <v>71</v>
      </c>
      <c r="N680" t="s">
        <v>697</v>
      </c>
      <c r="O680">
        <v>2015</v>
      </c>
      <c r="P680" t="s">
        <v>952</v>
      </c>
      <c r="Q680">
        <v>2</v>
      </c>
    </row>
    <row r="681" spans="7:17" x14ac:dyDescent="0.25">
      <c r="G681" t="s">
        <v>71</v>
      </c>
      <c r="H681" t="s">
        <v>697</v>
      </c>
      <c r="I681">
        <v>2018</v>
      </c>
      <c r="J681" t="s">
        <v>161</v>
      </c>
      <c r="K681">
        <v>3</v>
      </c>
      <c r="M681" t="s">
        <v>71</v>
      </c>
      <c r="N681" t="s">
        <v>697</v>
      </c>
      <c r="O681">
        <v>2018</v>
      </c>
      <c r="P681" t="s">
        <v>952</v>
      </c>
      <c r="Q681">
        <v>2</v>
      </c>
    </row>
    <row r="682" spans="7:17" x14ac:dyDescent="0.25">
      <c r="G682" t="s">
        <v>71</v>
      </c>
      <c r="H682" t="s">
        <v>697</v>
      </c>
      <c r="I682">
        <v>2020</v>
      </c>
      <c r="J682" t="s">
        <v>164</v>
      </c>
      <c r="K682">
        <v>3</v>
      </c>
      <c r="M682" t="s">
        <v>71</v>
      </c>
      <c r="N682" t="s">
        <v>697</v>
      </c>
      <c r="O682">
        <v>2020</v>
      </c>
      <c r="P682" t="s">
        <v>954</v>
      </c>
      <c r="Q682">
        <v>3</v>
      </c>
    </row>
    <row r="683" spans="7:17" x14ac:dyDescent="0.25">
      <c r="G683" t="s">
        <v>71</v>
      </c>
      <c r="H683" t="s">
        <v>697</v>
      </c>
      <c r="I683">
        <v>2012</v>
      </c>
      <c r="J683" t="s">
        <v>162</v>
      </c>
      <c r="K683">
        <v>2</v>
      </c>
      <c r="M683" t="s">
        <v>71</v>
      </c>
      <c r="N683" t="s">
        <v>697</v>
      </c>
      <c r="O683">
        <v>2012</v>
      </c>
      <c r="P683" t="s">
        <v>952</v>
      </c>
      <c r="Q683">
        <v>2</v>
      </c>
    </row>
    <row r="684" spans="7:17" x14ac:dyDescent="0.25">
      <c r="G684" t="s">
        <v>71</v>
      </c>
      <c r="H684" t="s">
        <v>697</v>
      </c>
      <c r="I684">
        <v>2018</v>
      </c>
      <c r="J684" t="s">
        <v>163</v>
      </c>
      <c r="K684">
        <v>2</v>
      </c>
      <c r="M684" t="s">
        <v>71</v>
      </c>
      <c r="N684" t="s">
        <v>697</v>
      </c>
      <c r="O684">
        <v>2018</v>
      </c>
      <c r="P684" t="s">
        <v>952</v>
      </c>
      <c r="Q684">
        <v>2</v>
      </c>
    </row>
    <row r="685" spans="7:17" x14ac:dyDescent="0.25">
      <c r="G685" t="s">
        <v>71</v>
      </c>
      <c r="H685" t="s">
        <v>697</v>
      </c>
      <c r="I685">
        <v>2011</v>
      </c>
      <c r="J685" t="s">
        <v>162</v>
      </c>
      <c r="K685">
        <v>2</v>
      </c>
      <c r="M685" t="s">
        <v>71</v>
      </c>
      <c r="N685" t="s">
        <v>697</v>
      </c>
      <c r="O685">
        <v>2011</v>
      </c>
      <c r="P685" t="s">
        <v>952</v>
      </c>
      <c r="Q685">
        <v>2</v>
      </c>
    </row>
    <row r="686" spans="7:17" x14ac:dyDescent="0.25">
      <c r="G686" t="s">
        <v>71</v>
      </c>
      <c r="H686" t="s">
        <v>697</v>
      </c>
      <c r="I686">
        <v>2010</v>
      </c>
      <c r="J686" t="s">
        <v>162</v>
      </c>
      <c r="K686">
        <v>2</v>
      </c>
      <c r="M686" t="s">
        <v>71</v>
      </c>
      <c r="N686" t="s">
        <v>697</v>
      </c>
      <c r="O686">
        <v>2010</v>
      </c>
      <c r="P686" t="s">
        <v>952</v>
      </c>
      <c r="Q686">
        <v>2</v>
      </c>
    </row>
    <row r="687" spans="7:17" x14ac:dyDescent="0.25">
      <c r="G687" t="s">
        <v>71</v>
      </c>
      <c r="H687" t="s">
        <v>697</v>
      </c>
      <c r="I687">
        <v>2021</v>
      </c>
      <c r="J687" t="s">
        <v>161</v>
      </c>
      <c r="K687">
        <v>3</v>
      </c>
      <c r="M687" t="s">
        <v>71</v>
      </c>
      <c r="N687" t="s">
        <v>697</v>
      </c>
      <c r="O687">
        <v>2021</v>
      </c>
      <c r="P687" t="s">
        <v>955</v>
      </c>
      <c r="Q687">
        <v>2</v>
      </c>
    </row>
    <row r="688" spans="7:17" x14ac:dyDescent="0.25">
      <c r="G688" t="s">
        <v>71</v>
      </c>
      <c r="H688" t="s">
        <v>697</v>
      </c>
      <c r="I688">
        <v>2020</v>
      </c>
      <c r="J688" t="s">
        <v>162</v>
      </c>
      <c r="K688">
        <v>2</v>
      </c>
      <c r="M688" t="s">
        <v>71</v>
      </c>
      <c r="N688" t="s">
        <v>697</v>
      </c>
      <c r="O688">
        <v>2020</v>
      </c>
      <c r="P688" t="s">
        <v>956</v>
      </c>
      <c r="Q688">
        <v>2</v>
      </c>
    </row>
    <row r="689" spans="7:17" x14ac:dyDescent="0.25">
      <c r="G689" t="s">
        <v>71</v>
      </c>
      <c r="H689" t="s">
        <v>697</v>
      </c>
      <c r="I689">
        <v>2020</v>
      </c>
      <c r="J689" t="s">
        <v>164</v>
      </c>
      <c r="K689">
        <v>3</v>
      </c>
      <c r="M689" t="s">
        <v>71</v>
      </c>
      <c r="N689" t="s">
        <v>697</v>
      </c>
      <c r="O689">
        <v>2020</v>
      </c>
      <c r="P689" t="s">
        <v>957</v>
      </c>
      <c r="Q689">
        <v>3</v>
      </c>
    </row>
    <row r="690" spans="7:17" x14ac:dyDescent="0.25">
      <c r="G690" t="s">
        <v>71</v>
      </c>
      <c r="H690" t="s">
        <v>697</v>
      </c>
      <c r="I690">
        <v>2007</v>
      </c>
      <c r="J690" t="s">
        <v>161</v>
      </c>
      <c r="K690">
        <v>3</v>
      </c>
      <c r="M690" t="s">
        <v>71</v>
      </c>
      <c r="N690" t="s">
        <v>697</v>
      </c>
      <c r="O690">
        <v>2007</v>
      </c>
      <c r="P690" t="s">
        <v>952</v>
      </c>
      <c r="Q690">
        <v>2</v>
      </c>
    </row>
    <row r="691" spans="7:17" x14ac:dyDescent="0.25">
      <c r="G691" t="s">
        <v>71</v>
      </c>
      <c r="H691" t="s">
        <v>697</v>
      </c>
      <c r="I691">
        <v>2008</v>
      </c>
      <c r="J691" t="s">
        <v>161</v>
      </c>
      <c r="K691">
        <v>3</v>
      </c>
      <c r="M691" t="s">
        <v>71</v>
      </c>
      <c r="N691" t="s">
        <v>697</v>
      </c>
      <c r="O691">
        <v>2008</v>
      </c>
      <c r="P691" t="s">
        <v>952</v>
      </c>
      <c r="Q691">
        <v>2</v>
      </c>
    </row>
    <row r="692" spans="7:17" x14ac:dyDescent="0.25">
      <c r="G692" t="s">
        <v>71</v>
      </c>
      <c r="H692" t="s">
        <v>697</v>
      </c>
      <c r="I692">
        <v>2006</v>
      </c>
      <c r="J692" t="s">
        <v>162</v>
      </c>
      <c r="K692">
        <v>2</v>
      </c>
      <c r="M692" t="s">
        <v>71</v>
      </c>
      <c r="N692" t="s">
        <v>697</v>
      </c>
      <c r="O692">
        <v>2006</v>
      </c>
      <c r="P692" t="s">
        <v>952</v>
      </c>
      <c r="Q692">
        <v>2</v>
      </c>
    </row>
    <row r="693" spans="7:17" x14ac:dyDescent="0.25">
      <c r="G693" t="s">
        <v>71</v>
      </c>
      <c r="H693" t="s">
        <v>697</v>
      </c>
      <c r="I693">
        <v>2006</v>
      </c>
      <c r="J693" t="s">
        <v>161</v>
      </c>
      <c r="K693">
        <v>3</v>
      </c>
      <c r="M693" t="s">
        <v>71</v>
      </c>
      <c r="N693" t="s">
        <v>697</v>
      </c>
      <c r="O693">
        <v>2006</v>
      </c>
      <c r="P693" t="s">
        <v>952</v>
      </c>
      <c r="Q693">
        <v>2</v>
      </c>
    </row>
    <row r="694" spans="7:17" x14ac:dyDescent="0.25">
      <c r="G694" t="s">
        <v>71</v>
      </c>
      <c r="H694" t="s">
        <v>697</v>
      </c>
      <c r="I694">
        <v>2018</v>
      </c>
      <c r="J694" t="s">
        <v>164</v>
      </c>
      <c r="K694">
        <v>3</v>
      </c>
      <c r="M694" t="s">
        <v>71</v>
      </c>
      <c r="N694" t="s">
        <v>697</v>
      </c>
      <c r="O694">
        <v>2018</v>
      </c>
      <c r="P694" t="s">
        <v>952</v>
      </c>
      <c r="Q694">
        <v>2</v>
      </c>
    </row>
    <row r="695" spans="7:17" x14ac:dyDescent="0.25">
      <c r="G695" t="s">
        <v>71</v>
      </c>
      <c r="H695" t="s">
        <v>697</v>
      </c>
      <c r="I695">
        <v>2020</v>
      </c>
      <c r="J695" t="s">
        <v>162</v>
      </c>
      <c r="K695">
        <v>2</v>
      </c>
      <c r="M695" t="s">
        <v>71</v>
      </c>
      <c r="N695" t="s">
        <v>697</v>
      </c>
      <c r="O695">
        <v>2020</v>
      </c>
      <c r="P695" t="s">
        <v>952</v>
      </c>
      <c r="Q695">
        <v>2</v>
      </c>
    </row>
    <row r="696" spans="7:17" x14ac:dyDescent="0.25">
      <c r="G696" t="s">
        <v>71</v>
      </c>
      <c r="H696" t="s">
        <v>697</v>
      </c>
      <c r="I696">
        <v>2017</v>
      </c>
      <c r="J696" t="s">
        <v>161</v>
      </c>
      <c r="K696">
        <v>3</v>
      </c>
      <c r="M696" t="s">
        <v>71</v>
      </c>
      <c r="N696" t="s">
        <v>697</v>
      </c>
      <c r="O696">
        <v>2017</v>
      </c>
      <c r="P696" t="s">
        <v>952</v>
      </c>
      <c r="Q696">
        <v>2</v>
      </c>
    </row>
    <row r="697" spans="7:17" x14ac:dyDescent="0.25">
      <c r="G697" t="s">
        <v>71</v>
      </c>
      <c r="H697" t="s">
        <v>697</v>
      </c>
      <c r="I697">
        <v>2007</v>
      </c>
      <c r="J697" t="s">
        <v>162</v>
      </c>
      <c r="K697">
        <v>2</v>
      </c>
      <c r="M697" t="s">
        <v>71</v>
      </c>
      <c r="N697" t="s">
        <v>697</v>
      </c>
      <c r="O697">
        <v>2007</v>
      </c>
      <c r="P697" t="s">
        <v>952</v>
      </c>
      <c r="Q697">
        <v>2</v>
      </c>
    </row>
    <row r="698" spans="7:17" x14ac:dyDescent="0.25">
      <c r="G698" t="s">
        <v>71</v>
      </c>
      <c r="H698" t="s">
        <v>697</v>
      </c>
      <c r="I698">
        <v>2020</v>
      </c>
      <c r="J698" t="s">
        <v>163</v>
      </c>
      <c r="K698">
        <v>2</v>
      </c>
      <c r="M698" t="s">
        <v>71</v>
      </c>
      <c r="N698" t="s">
        <v>697</v>
      </c>
      <c r="O698">
        <v>2020</v>
      </c>
      <c r="P698" t="s">
        <v>958</v>
      </c>
      <c r="Q698">
        <v>2</v>
      </c>
    </row>
    <row r="699" spans="7:17" x14ac:dyDescent="0.25">
      <c r="G699" t="s">
        <v>71</v>
      </c>
      <c r="H699" t="s">
        <v>697</v>
      </c>
      <c r="I699">
        <v>2020</v>
      </c>
      <c r="J699" t="s">
        <v>163</v>
      </c>
      <c r="K699">
        <v>2</v>
      </c>
      <c r="M699" t="s">
        <v>71</v>
      </c>
      <c r="N699" t="s">
        <v>697</v>
      </c>
      <c r="O699">
        <v>2020</v>
      </c>
      <c r="P699" t="s">
        <v>952</v>
      </c>
      <c r="Q699">
        <v>2</v>
      </c>
    </row>
    <row r="700" spans="7:17" x14ac:dyDescent="0.25">
      <c r="G700" t="s">
        <v>71</v>
      </c>
      <c r="H700" t="s">
        <v>697</v>
      </c>
      <c r="I700">
        <v>2020</v>
      </c>
      <c r="J700" t="s">
        <v>161</v>
      </c>
      <c r="K700">
        <v>3</v>
      </c>
      <c r="M700" t="s">
        <v>71</v>
      </c>
      <c r="N700" t="s">
        <v>697</v>
      </c>
      <c r="O700">
        <v>2020</v>
      </c>
      <c r="P700" t="s">
        <v>952</v>
      </c>
      <c r="Q700">
        <v>2</v>
      </c>
    </row>
    <row r="701" spans="7:17" x14ac:dyDescent="0.25">
      <c r="G701" t="s">
        <v>71</v>
      </c>
      <c r="H701" t="s">
        <v>697</v>
      </c>
      <c r="I701">
        <v>2020</v>
      </c>
      <c r="J701" t="s">
        <v>164</v>
      </c>
      <c r="K701">
        <v>3</v>
      </c>
      <c r="M701" t="s">
        <v>71</v>
      </c>
      <c r="N701" t="s">
        <v>697</v>
      </c>
      <c r="O701">
        <v>2020</v>
      </c>
      <c r="P701" t="s">
        <v>952</v>
      </c>
      <c r="Q701">
        <v>2</v>
      </c>
    </row>
    <row r="702" spans="7:17" x14ac:dyDescent="0.25">
      <c r="G702" t="s">
        <v>71</v>
      </c>
      <c r="H702" t="s">
        <v>697</v>
      </c>
      <c r="I702">
        <v>2021</v>
      </c>
      <c r="J702" t="s">
        <v>164</v>
      </c>
      <c r="K702">
        <v>3</v>
      </c>
      <c r="M702" t="s">
        <v>71</v>
      </c>
      <c r="N702" t="s">
        <v>697</v>
      </c>
      <c r="O702">
        <v>2021</v>
      </c>
      <c r="P702" t="s">
        <v>959</v>
      </c>
      <c r="Q702">
        <v>2</v>
      </c>
    </row>
    <row r="703" spans="7:17" x14ac:dyDescent="0.25">
      <c r="G703" t="s">
        <v>71</v>
      </c>
      <c r="H703" t="s">
        <v>697</v>
      </c>
      <c r="I703">
        <v>2019</v>
      </c>
      <c r="J703" t="s">
        <v>162</v>
      </c>
      <c r="K703">
        <v>2</v>
      </c>
      <c r="M703" t="s">
        <v>71</v>
      </c>
      <c r="N703" t="s">
        <v>697</v>
      </c>
      <c r="O703">
        <v>2019</v>
      </c>
      <c r="P703" t="s">
        <v>952</v>
      </c>
      <c r="Q703">
        <v>2</v>
      </c>
    </row>
    <row r="704" spans="7:17" x14ac:dyDescent="0.25">
      <c r="G704" t="s">
        <v>71</v>
      </c>
      <c r="H704" t="s">
        <v>697</v>
      </c>
      <c r="I704">
        <v>2021</v>
      </c>
      <c r="J704" t="s">
        <v>162</v>
      </c>
      <c r="K704">
        <v>2</v>
      </c>
      <c r="M704" t="s">
        <v>71</v>
      </c>
      <c r="N704" t="s">
        <v>697</v>
      </c>
      <c r="O704">
        <v>2021</v>
      </c>
      <c r="P704" t="s">
        <v>955</v>
      </c>
      <c r="Q704">
        <v>2</v>
      </c>
    </row>
    <row r="705" spans="7:17" x14ac:dyDescent="0.25">
      <c r="G705" t="s">
        <v>71</v>
      </c>
      <c r="H705" t="s">
        <v>698</v>
      </c>
      <c r="I705">
        <v>2019</v>
      </c>
      <c r="J705" t="s">
        <v>653</v>
      </c>
      <c r="K705">
        <v>0</v>
      </c>
      <c r="M705" t="s">
        <v>71</v>
      </c>
      <c r="N705" t="s">
        <v>698</v>
      </c>
      <c r="O705">
        <v>2019</v>
      </c>
      <c r="P705" t="s">
        <v>653</v>
      </c>
      <c r="Q705">
        <v>0</v>
      </c>
    </row>
    <row r="706" spans="7:17" x14ac:dyDescent="0.25">
      <c r="G706" t="s">
        <v>71</v>
      </c>
      <c r="H706" t="s">
        <v>698</v>
      </c>
      <c r="I706">
        <v>2013</v>
      </c>
      <c r="J706" t="s">
        <v>653</v>
      </c>
      <c r="K706">
        <v>0</v>
      </c>
      <c r="M706" t="s">
        <v>71</v>
      </c>
      <c r="N706" t="s">
        <v>698</v>
      </c>
      <c r="O706">
        <v>2013</v>
      </c>
      <c r="P706" t="s">
        <v>653</v>
      </c>
      <c r="Q706">
        <v>0</v>
      </c>
    </row>
    <row r="707" spans="7:17" x14ac:dyDescent="0.25">
      <c r="G707" t="s">
        <v>71</v>
      </c>
      <c r="H707" t="s">
        <v>698</v>
      </c>
      <c r="I707">
        <v>2018</v>
      </c>
      <c r="J707" t="s">
        <v>653</v>
      </c>
      <c r="K707">
        <v>0</v>
      </c>
      <c r="M707" t="s">
        <v>71</v>
      </c>
      <c r="N707" t="s">
        <v>698</v>
      </c>
      <c r="O707">
        <v>2018</v>
      </c>
      <c r="P707" t="s">
        <v>653</v>
      </c>
      <c r="Q707">
        <v>0</v>
      </c>
    </row>
    <row r="708" spans="7:17" x14ac:dyDescent="0.25">
      <c r="G708" t="s">
        <v>71</v>
      </c>
      <c r="H708" t="s">
        <v>698</v>
      </c>
      <c r="I708">
        <v>2014</v>
      </c>
      <c r="J708" t="s">
        <v>653</v>
      </c>
      <c r="K708">
        <v>0</v>
      </c>
      <c r="M708" t="s">
        <v>71</v>
      </c>
      <c r="N708" t="s">
        <v>698</v>
      </c>
      <c r="O708">
        <v>2014</v>
      </c>
      <c r="P708" t="s">
        <v>653</v>
      </c>
      <c r="Q708">
        <v>0</v>
      </c>
    </row>
    <row r="709" spans="7:17" x14ac:dyDescent="0.25">
      <c r="G709" t="s">
        <v>71</v>
      </c>
      <c r="H709" t="s">
        <v>698</v>
      </c>
      <c r="I709">
        <v>2010</v>
      </c>
      <c r="J709" t="s">
        <v>653</v>
      </c>
      <c r="K709">
        <v>0</v>
      </c>
      <c r="M709" t="s">
        <v>71</v>
      </c>
      <c r="N709" t="s">
        <v>698</v>
      </c>
      <c r="O709">
        <v>2010</v>
      </c>
      <c r="P709" t="s">
        <v>653</v>
      </c>
      <c r="Q709">
        <v>0</v>
      </c>
    </row>
    <row r="710" spans="7:17" x14ac:dyDescent="0.25">
      <c r="G710" t="s">
        <v>71</v>
      </c>
      <c r="H710" t="s">
        <v>698</v>
      </c>
      <c r="I710">
        <v>2012</v>
      </c>
      <c r="J710" t="s">
        <v>653</v>
      </c>
      <c r="K710">
        <v>0</v>
      </c>
      <c r="M710" t="s">
        <v>71</v>
      </c>
      <c r="N710" t="s">
        <v>698</v>
      </c>
      <c r="O710">
        <v>2012</v>
      </c>
      <c r="P710" t="s">
        <v>653</v>
      </c>
      <c r="Q710">
        <v>0</v>
      </c>
    </row>
    <row r="711" spans="7:17" x14ac:dyDescent="0.25">
      <c r="G711" t="s">
        <v>71</v>
      </c>
      <c r="H711" t="s">
        <v>698</v>
      </c>
      <c r="I711">
        <v>2006</v>
      </c>
      <c r="J711" t="s">
        <v>653</v>
      </c>
      <c r="K711">
        <v>0</v>
      </c>
      <c r="M711" t="s">
        <v>71</v>
      </c>
      <c r="N711" t="s">
        <v>698</v>
      </c>
      <c r="O711">
        <v>2006</v>
      </c>
      <c r="P711" t="s">
        <v>653</v>
      </c>
      <c r="Q711">
        <v>0</v>
      </c>
    </row>
    <row r="712" spans="7:17" x14ac:dyDescent="0.25">
      <c r="G712" t="s">
        <v>71</v>
      </c>
      <c r="H712" t="s">
        <v>698</v>
      </c>
      <c r="I712">
        <v>2020</v>
      </c>
      <c r="J712" t="s">
        <v>165</v>
      </c>
      <c r="K712">
        <v>1</v>
      </c>
      <c r="M712" t="s">
        <v>71</v>
      </c>
      <c r="N712" t="s">
        <v>698</v>
      </c>
      <c r="O712">
        <v>2020</v>
      </c>
      <c r="P712" t="s">
        <v>960</v>
      </c>
      <c r="Q712">
        <v>1</v>
      </c>
    </row>
    <row r="713" spans="7:17" x14ac:dyDescent="0.25">
      <c r="G713" t="s">
        <v>71</v>
      </c>
      <c r="H713" t="s">
        <v>698</v>
      </c>
      <c r="I713">
        <v>2021</v>
      </c>
      <c r="J713" t="s">
        <v>165</v>
      </c>
      <c r="K713">
        <v>1</v>
      </c>
      <c r="M713" t="s">
        <v>71</v>
      </c>
      <c r="N713" t="s">
        <v>698</v>
      </c>
      <c r="O713">
        <v>2021</v>
      </c>
      <c r="P713" t="s">
        <v>960</v>
      </c>
      <c r="Q713">
        <v>1</v>
      </c>
    </row>
    <row r="714" spans="7:17" x14ac:dyDescent="0.25">
      <c r="G714" t="s">
        <v>71</v>
      </c>
      <c r="H714" t="s">
        <v>698</v>
      </c>
      <c r="I714">
        <v>2007</v>
      </c>
      <c r="J714" t="s">
        <v>653</v>
      </c>
      <c r="K714">
        <v>0</v>
      </c>
      <c r="M714" t="s">
        <v>71</v>
      </c>
      <c r="N714" t="s">
        <v>698</v>
      </c>
      <c r="O714">
        <v>2007</v>
      </c>
      <c r="P714" t="s">
        <v>653</v>
      </c>
      <c r="Q714">
        <v>0</v>
      </c>
    </row>
    <row r="715" spans="7:17" x14ac:dyDescent="0.25">
      <c r="G715" t="s">
        <v>71</v>
      </c>
      <c r="H715" t="s">
        <v>698</v>
      </c>
      <c r="I715">
        <v>2016</v>
      </c>
      <c r="J715" t="s">
        <v>653</v>
      </c>
      <c r="K715">
        <v>0</v>
      </c>
      <c r="M715" t="s">
        <v>71</v>
      </c>
      <c r="N715" t="s">
        <v>698</v>
      </c>
      <c r="O715">
        <v>2016</v>
      </c>
      <c r="P715" t="s">
        <v>653</v>
      </c>
      <c r="Q715">
        <v>0</v>
      </c>
    </row>
    <row r="716" spans="7:17" x14ac:dyDescent="0.25">
      <c r="G716" t="s">
        <v>71</v>
      </c>
      <c r="H716" t="s">
        <v>698</v>
      </c>
      <c r="I716">
        <v>2008</v>
      </c>
      <c r="J716" t="s">
        <v>653</v>
      </c>
      <c r="K716">
        <v>0</v>
      </c>
      <c r="M716" t="s">
        <v>71</v>
      </c>
      <c r="N716" t="s">
        <v>698</v>
      </c>
      <c r="O716">
        <v>2008</v>
      </c>
      <c r="P716" t="s">
        <v>653</v>
      </c>
      <c r="Q716">
        <v>0</v>
      </c>
    </row>
    <row r="717" spans="7:17" x14ac:dyDescent="0.25">
      <c r="G717" t="s">
        <v>71</v>
      </c>
      <c r="H717" t="s">
        <v>698</v>
      </c>
      <c r="I717">
        <v>2009</v>
      </c>
      <c r="J717" t="s">
        <v>653</v>
      </c>
      <c r="K717">
        <v>0</v>
      </c>
      <c r="M717" t="s">
        <v>71</v>
      </c>
      <c r="N717" t="s">
        <v>698</v>
      </c>
      <c r="O717">
        <v>2009</v>
      </c>
      <c r="P717" t="s">
        <v>653</v>
      </c>
      <c r="Q717">
        <v>0</v>
      </c>
    </row>
    <row r="718" spans="7:17" x14ac:dyDescent="0.25">
      <c r="G718" t="s">
        <v>71</v>
      </c>
      <c r="H718" t="s">
        <v>698</v>
      </c>
      <c r="I718">
        <v>2015</v>
      </c>
      <c r="J718" t="s">
        <v>653</v>
      </c>
      <c r="K718">
        <v>0</v>
      </c>
      <c r="M718" t="s">
        <v>71</v>
      </c>
      <c r="N718" t="s">
        <v>698</v>
      </c>
      <c r="O718">
        <v>2015</v>
      </c>
      <c r="P718" t="s">
        <v>653</v>
      </c>
      <c r="Q718">
        <v>0</v>
      </c>
    </row>
    <row r="719" spans="7:17" x14ac:dyDescent="0.25">
      <c r="G719" t="s">
        <v>71</v>
      </c>
      <c r="H719" t="s">
        <v>698</v>
      </c>
      <c r="I719">
        <v>2011</v>
      </c>
      <c r="J719" t="s">
        <v>653</v>
      </c>
      <c r="K719">
        <v>0</v>
      </c>
      <c r="M719" t="s">
        <v>71</v>
      </c>
      <c r="N719" t="s">
        <v>698</v>
      </c>
      <c r="O719">
        <v>2011</v>
      </c>
      <c r="P719" t="s">
        <v>653</v>
      </c>
      <c r="Q719">
        <v>0</v>
      </c>
    </row>
    <row r="720" spans="7:17" x14ac:dyDescent="0.25">
      <c r="G720" t="s">
        <v>71</v>
      </c>
      <c r="H720" t="s">
        <v>698</v>
      </c>
      <c r="I720">
        <v>2017</v>
      </c>
      <c r="J720" t="s">
        <v>653</v>
      </c>
      <c r="K720">
        <v>0</v>
      </c>
      <c r="M720" t="s">
        <v>71</v>
      </c>
      <c r="N720" t="s">
        <v>698</v>
      </c>
      <c r="O720">
        <v>2017</v>
      </c>
      <c r="P720" t="s">
        <v>653</v>
      </c>
      <c r="Q720">
        <v>0</v>
      </c>
    </row>
    <row r="721" spans="7:14" x14ac:dyDescent="0.25">
      <c r="G721" t="s">
        <v>71</v>
      </c>
      <c r="H721" t="s">
        <v>699</v>
      </c>
      <c r="M721" t="s">
        <v>71</v>
      </c>
      <c r="N721" t="s">
        <v>699</v>
      </c>
    </row>
    <row r="722" spans="7:14" x14ac:dyDescent="0.25">
      <c r="G722" t="s">
        <v>71</v>
      </c>
      <c r="H722" t="s">
        <v>699</v>
      </c>
      <c r="M722" t="s">
        <v>71</v>
      </c>
      <c r="N722" t="s">
        <v>699</v>
      </c>
    </row>
    <row r="723" spans="7:14" x14ac:dyDescent="0.25">
      <c r="G723" t="s">
        <v>71</v>
      </c>
      <c r="H723" t="s">
        <v>699</v>
      </c>
      <c r="M723" t="s">
        <v>71</v>
      </c>
      <c r="N723" t="s">
        <v>699</v>
      </c>
    </row>
    <row r="724" spans="7:14" x14ac:dyDescent="0.25">
      <c r="G724" t="s">
        <v>71</v>
      </c>
      <c r="H724" t="s">
        <v>699</v>
      </c>
      <c r="M724" t="s">
        <v>71</v>
      </c>
      <c r="N724" t="s">
        <v>699</v>
      </c>
    </row>
    <row r="725" spans="7:14" x14ac:dyDescent="0.25">
      <c r="G725" t="s">
        <v>71</v>
      </c>
      <c r="H725" t="s">
        <v>699</v>
      </c>
      <c r="M725" t="s">
        <v>71</v>
      </c>
      <c r="N725" t="s">
        <v>699</v>
      </c>
    </row>
    <row r="726" spans="7:14" x14ac:dyDescent="0.25">
      <c r="G726" t="s">
        <v>71</v>
      </c>
      <c r="H726" t="s">
        <v>699</v>
      </c>
      <c r="M726" t="s">
        <v>71</v>
      </c>
      <c r="N726" t="s">
        <v>699</v>
      </c>
    </row>
    <row r="727" spans="7:14" x14ac:dyDescent="0.25">
      <c r="G727" t="s">
        <v>71</v>
      </c>
      <c r="H727" t="s">
        <v>699</v>
      </c>
      <c r="M727" t="s">
        <v>71</v>
      </c>
      <c r="N727" t="s">
        <v>699</v>
      </c>
    </row>
    <row r="728" spans="7:14" x14ac:dyDescent="0.25">
      <c r="G728" t="s">
        <v>71</v>
      </c>
      <c r="H728" t="s">
        <v>699</v>
      </c>
      <c r="M728" t="s">
        <v>71</v>
      </c>
      <c r="N728" t="s">
        <v>699</v>
      </c>
    </row>
    <row r="729" spans="7:14" x14ac:dyDescent="0.25">
      <c r="G729" t="s">
        <v>71</v>
      </c>
      <c r="H729" t="s">
        <v>699</v>
      </c>
      <c r="M729" t="s">
        <v>71</v>
      </c>
      <c r="N729" t="s">
        <v>699</v>
      </c>
    </row>
    <row r="730" spans="7:14" x14ac:dyDescent="0.25">
      <c r="G730" t="s">
        <v>71</v>
      </c>
      <c r="H730" t="s">
        <v>699</v>
      </c>
      <c r="M730" t="s">
        <v>71</v>
      </c>
      <c r="N730" t="s">
        <v>699</v>
      </c>
    </row>
    <row r="731" spans="7:14" x14ac:dyDescent="0.25">
      <c r="G731" t="s">
        <v>71</v>
      </c>
      <c r="H731" t="s">
        <v>699</v>
      </c>
      <c r="M731" t="s">
        <v>71</v>
      </c>
      <c r="N731" t="s">
        <v>699</v>
      </c>
    </row>
    <row r="732" spans="7:14" x14ac:dyDescent="0.25">
      <c r="G732" t="s">
        <v>71</v>
      </c>
      <c r="H732" t="s">
        <v>699</v>
      </c>
      <c r="M732" t="s">
        <v>71</v>
      </c>
      <c r="N732" t="s">
        <v>699</v>
      </c>
    </row>
    <row r="733" spans="7:14" x14ac:dyDescent="0.25">
      <c r="G733" t="s">
        <v>71</v>
      </c>
      <c r="H733" t="s">
        <v>699</v>
      </c>
      <c r="M733" t="s">
        <v>71</v>
      </c>
      <c r="N733" t="s">
        <v>699</v>
      </c>
    </row>
    <row r="734" spans="7:14" x14ac:dyDescent="0.25">
      <c r="G734" t="s">
        <v>71</v>
      </c>
      <c r="H734" t="s">
        <v>699</v>
      </c>
      <c r="M734" t="s">
        <v>71</v>
      </c>
      <c r="N734" t="s">
        <v>699</v>
      </c>
    </row>
    <row r="735" spans="7:14" x14ac:dyDescent="0.25">
      <c r="G735" t="s">
        <v>71</v>
      </c>
      <c r="H735" t="s">
        <v>699</v>
      </c>
      <c r="M735" t="s">
        <v>71</v>
      </c>
      <c r="N735" t="s">
        <v>699</v>
      </c>
    </row>
    <row r="736" spans="7:14" x14ac:dyDescent="0.25">
      <c r="G736" t="s">
        <v>71</v>
      </c>
      <c r="H736" t="s">
        <v>700</v>
      </c>
      <c r="M736" t="s">
        <v>71</v>
      </c>
      <c r="N736" t="s">
        <v>700</v>
      </c>
    </row>
    <row r="737" spans="7:14" x14ac:dyDescent="0.25">
      <c r="G737" t="s">
        <v>71</v>
      </c>
      <c r="H737" t="s">
        <v>700</v>
      </c>
      <c r="M737" t="s">
        <v>71</v>
      </c>
      <c r="N737" t="s">
        <v>700</v>
      </c>
    </row>
    <row r="738" spans="7:14" x14ac:dyDescent="0.25">
      <c r="G738" t="s">
        <v>71</v>
      </c>
      <c r="H738" t="s">
        <v>700</v>
      </c>
      <c r="M738" t="s">
        <v>71</v>
      </c>
      <c r="N738" t="s">
        <v>700</v>
      </c>
    </row>
    <row r="739" spans="7:14" x14ac:dyDescent="0.25">
      <c r="G739" t="s">
        <v>71</v>
      </c>
      <c r="H739" t="s">
        <v>700</v>
      </c>
      <c r="M739" t="s">
        <v>71</v>
      </c>
      <c r="N739" t="s">
        <v>700</v>
      </c>
    </row>
    <row r="740" spans="7:14" x14ac:dyDescent="0.25">
      <c r="G740" t="s">
        <v>71</v>
      </c>
      <c r="H740" t="s">
        <v>700</v>
      </c>
      <c r="M740" t="s">
        <v>71</v>
      </c>
      <c r="N740" t="s">
        <v>700</v>
      </c>
    </row>
    <row r="741" spans="7:14" x14ac:dyDescent="0.25">
      <c r="G741" t="s">
        <v>71</v>
      </c>
      <c r="H741" t="s">
        <v>700</v>
      </c>
      <c r="M741" t="s">
        <v>71</v>
      </c>
      <c r="N741" t="s">
        <v>700</v>
      </c>
    </row>
    <row r="742" spans="7:14" x14ac:dyDescent="0.25">
      <c r="G742" t="s">
        <v>71</v>
      </c>
      <c r="H742" t="s">
        <v>700</v>
      </c>
      <c r="M742" t="s">
        <v>71</v>
      </c>
      <c r="N742" t="s">
        <v>700</v>
      </c>
    </row>
    <row r="743" spans="7:14" x14ac:dyDescent="0.25">
      <c r="G743" t="s">
        <v>71</v>
      </c>
      <c r="H743" t="s">
        <v>700</v>
      </c>
      <c r="M743" t="s">
        <v>71</v>
      </c>
      <c r="N743" t="s">
        <v>700</v>
      </c>
    </row>
    <row r="744" spans="7:14" x14ac:dyDescent="0.25">
      <c r="G744" t="s">
        <v>71</v>
      </c>
      <c r="H744" t="s">
        <v>700</v>
      </c>
      <c r="M744" t="s">
        <v>71</v>
      </c>
      <c r="N744" t="s">
        <v>700</v>
      </c>
    </row>
    <row r="745" spans="7:14" x14ac:dyDescent="0.25">
      <c r="G745" t="s">
        <v>71</v>
      </c>
      <c r="H745" t="s">
        <v>700</v>
      </c>
      <c r="M745" t="s">
        <v>71</v>
      </c>
      <c r="N745" t="s">
        <v>700</v>
      </c>
    </row>
    <row r="746" spans="7:14" x14ac:dyDescent="0.25">
      <c r="G746" t="s">
        <v>71</v>
      </c>
      <c r="H746" t="s">
        <v>700</v>
      </c>
      <c r="M746" t="s">
        <v>71</v>
      </c>
      <c r="N746" t="s">
        <v>700</v>
      </c>
    </row>
    <row r="747" spans="7:14" x14ac:dyDescent="0.25">
      <c r="G747" t="s">
        <v>71</v>
      </c>
      <c r="H747" t="s">
        <v>700</v>
      </c>
      <c r="M747" t="s">
        <v>71</v>
      </c>
      <c r="N747" t="s">
        <v>700</v>
      </c>
    </row>
    <row r="748" spans="7:14" x14ac:dyDescent="0.25">
      <c r="G748" t="s">
        <v>71</v>
      </c>
      <c r="H748" t="s">
        <v>700</v>
      </c>
      <c r="M748" t="s">
        <v>71</v>
      </c>
      <c r="N748" t="s">
        <v>700</v>
      </c>
    </row>
    <row r="749" spans="7:14" x14ac:dyDescent="0.25">
      <c r="G749" t="s">
        <v>71</v>
      </c>
      <c r="H749" t="s">
        <v>700</v>
      </c>
      <c r="M749" t="s">
        <v>71</v>
      </c>
      <c r="N749" t="s">
        <v>700</v>
      </c>
    </row>
    <row r="750" spans="7:14" x14ac:dyDescent="0.25">
      <c r="G750" t="s">
        <v>71</v>
      </c>
      <c r="H750" t="s">
        <v>700</v>
      </c>
      <c r="M750" t="s">
        <v>71</v>
      </c>
      <c r="N750" t="s">
        <v>700</v>
      </c>
    </row>
    <row r="751" spans="7:14" x14ac:dyDescent="0.25">
      <c r="G751" t="s">
        <v>71</v>
      </c>
      <c r="H751" t="s">
        <v>701</v>
      </c>
      <c r="M751" t="s">
        <v>71</v>
      </c>
      <c r="N751" t="s">
        <v>701</v>
      </c>
    </row>
    <row r="752" spans="7:14" x14ac:dyDescent="0.25">
      <c r="G752" t="s">
        <v>71</v>
      </c>
      <c r="H752" t="s">
        <v>701</v>
      </c>
      <c r="M752" t="s">
        <v>71</v>
      </c>
      <c r="N752" t="s">
        <v>701</v>
      </c>
    </row>
    <row r="753" spans="7:17" x14ac:dyDescent="0.25">
      <c r="G753" t="s">
        <v>71</v>
      </c>
      <c r="H753" t="s">
        <v>701</v>
      </c>
      <c r="M753" t="s">
        <v>71</v>
      </c>
      <c r="N753" t="s">
        <v>701</v>
      </c>
    </row>
    <row r="754" spans="7:17" x14ac:dyDescent="0.25">
      <c r="G754" t="s">
        <v>71</v>
      </c>
      <c r="H754" t="s">
        <v>701</v>
      </c>
      <c r="M754" t="s">
        <v>71</v>
      </c>
      <c r="N754" t="s">
        <v>701</v>
      </c>
    </row>
    <row r="755" spans="7:17" x14ac:dyDescent="0.25">
      <c r="G755" t="s">
        <v>71</v>
      </c>
      <c r="H755" t="s">
        <v>701</v>
      </c>
      <c r="M755" t="s">
        <v>71</v>
      </c>
      <c r="N755" t="s">
        <v>701</v>
      </c>
    </row>
    <row r="756" spans="7:17" x14ac:dyDescent="0.25">
      <c r="G756" t="s">
        <v>71</v>
      </c>
      <c r="H756" t="s">
        <v>701</v>
      </c>
      <c r="M756" t="s">
        <v>71</v>
      </c>
      <c r="N756" t="s">
        <v>701</v>
      </c>
    </row>
    <row r="757" spans="7:17" x14ac:dyDescent="0.25">
      <c r="G757" t="s">
        <v>71</v>
      </c>
      <c r="H757" t="s">
        <v>701</v>
      </c>
      <c r="M757" t="s">
        <v>71</v>
      </c>
      <c r="N757" t="s">
        <v>701</v>
      </c>
    </row>
    <row r="758" spans="7:17" x14ac:dyDescent="0.25">
      <c r="G758" t="s">
        <v>71</v>
      </c>
      <c r="H758" t="s">
        <v>701</v>
      </c>
      <c r="M758" t="s">
        <v>71</v>
      </c>
      <c r="N758" t="s">
        <v>701</v>
      </c>
    </row>
    <row r="759" spans="7:17" x14ac:dyDescent="0.25">
      <c r="G759" t="s">
        <v>71</v>
      </c>
      <c r="H759" t="s">
        <v>701</v>
      </c>
      <c r="M759" t="s">
        <v>71</v>
      </c>
      <c r="N759" t="s">
        <v>701</v>
      </c>
    </row>
    <row r="760" spans="7:17" x14ac:dyDescent="0.25">
      <c r="G760" t="s">
        <v>71</v>
      </c>
      <c r="H760" t="s">
        <v>701</v>
      </c>
      <c r="M760" t="s">
        <v>71</v>
      </c>
      <c r="N760" t="s">
        <v>701</v>
      </c>
    </row>
    <row r="761" spans="7:17" x14ac:dyDescent="0.25">
      <c r="G761" t="s">
        <v>71</v>
      </c>
      <c r="H761" t="s">
        <v>701</v>
      </c>
      <c r="M761" t="s">
        <v>71</v>
      </c>
      <c r="N761" t="s">
        <v>701</v>
      </c>
    </row>
    <row r="762" spans="7:17" x14ac:dyDescent="0.25">
      <c r="G762" t="s">
        <v>71</v>
      </c>
      <c r="H762" t="s">
        <v>701</v>
      </c>
      <c r="M762" t="s">
        <v>71</v>
      </c>
      <c r="N762" t="s">
        <v>701</v>
      </c>
    </row>
    <row r="763" spans="7:17" x14ac:dyDescent="0.25">
      <c r="G763" t="s">
        <v>71</v>
      </c>
      <c r="H763" t="s">
        <v>701</v>
      </c>
      <c r="M763" t="s">
        <v>71</v>
      </c>
      <c r="N763" t="s">
        <v>701</v>
      </c>
    </row>
    <row r="764" spans="7:17" x14ac:dyDescent="0.25">
      <c r="G764" t="s">
        <v>71</v>
      </c>
      <c r="H764" t="s">
        <v>701</v>
      </c>
      <c r="M764" t="s">
        <v>71</v>
      </c>
      <c r="N764" t="s">
        <v>701</v>
      </c>
    </row>
    <row r="765" spans="7:17" x14ac:dyDescent="0.25">
      <c r="G765" t="s">
        <v>71</v>
      </c>
      <c r="H765" t="s">
        <v>701</v>
      </c>
      <c r="M765" t="s">
        <v>71</v>
      </c>
      <c r="N765" t="s">
        <v>701</v>
      </c>
    </row>
    <row r="766" spans="7:17" x14ac:dyDescent="0.25">
      <c r="G766" t="s">
        <v>71</v>
      </c>
      <c r="H766" t="s">
        <v>702</v>
      </c>
      <c r="I766">
        <v>2011</v>
      </c>
      <c r="J766" t="s">
        <v>107</v>
      </c>
      <c r="K766">
        <v>3</v>
      </c>
      <c r="M766" t="s">
        <v>71</v>
      </c>
      <c r="N766" t="s">
        <v>702</v>
      </c>
      <c r="O766">
        <v>2011</v>
      </c>
      <c r="P766" t="s">
        <v>961</v>
      </c>
      <c r="Q766">
        <v>3</v>
      </c>
    </row>
    <row r="767" spans="7:17" x14ac:dyDescent="0.25">
      <c r="G767" t="s">
        <v>71</v>
      </c>
      <c r="H767" t="s">
        <v>702</v>
      </c>
      <c r="I767">
        <v>2010</v>
      </c>
      <c r="J767" t="s">
        <v>160</v>
      </c>
      <c r="K767">
        <v>3</v>
      </c>
      <c r="M767" t="s">
        <v>71</v>
      </c>
      <c r="N767" t="s">
        <v>702</v>
      </c>
      <c r="O767">
        <v>2010</v>
      </c>
      <c r="P767" t="s">
        <v>961</v>
      </c>
      <c r="Q767">
        <v>3</v>
      </c>
    </row>
    <row r="768" spans="7:17" x14ac:dyDescent="0.25">
      <c r="G768" t="s">
        <v>71</v>
      </c>
      <c r="H768" t="s">
        <v>702</v>
      </c>
      <c r="I768">
        <v>2006</v>
      </c>
      <c r="J768" t="s">
        <v>344</v>
      </c>
      <c r="K768">
        <v>2</v>
      </c>
      <c r="M768" t="s">
        <v>71</v>
      </c>
      <c r="N768" t="s">
        <v>702</v>
      </c>
      <c r="O768">
        <v>2006</v>
      </c>
      <c r="P768" t="s">
        <v>962</v>
      </c>
      <c r="Q768">
        <v>2</v>
      </c>
    </row>
    <row r="769" spans="7:17" x14ac:dyDescent="0.25">
      <c r="G769" t="s">
        <v>71</v>
      </c>
      <c r="H769" t="s">
        <v>702</v>
      </c>
      <c r="I769">
        <v>2007</v>
      </c>
      <c r="J769" t="s">
        <v>344</v>
      </c>
      <c r="K769">
        <v>2</v>
      </c>
      <c r="M769" t="s">
        <v>71</v>
      </c>
      <c r="N769" t="s">
        <v>702</v>
      </c>
      <c r="O769">
        <v>2007</v>
      </c>
      <c r="P769" t="s">
        <v>962</v>
      </c>
      <c r="Q769">
        <v>2</v>
      </c>
    </row>
    <row r="770" spans="7:17" x14ac:dyDescent="0.25">
      <c r="G770" t="s">
        <v>71</v>
      </c>
      <c r="H770" t="s">
        <v>702</v>
      </c>
      <c r="I770">
        <v>2008</v>
      </c>
      <c r="J770" t="s">
        <v>344</v>
      </c>
      <c r="K770">
        <v>2</v>
      </c>
      <c r="M770" t="s">
        <v>71</v>
      </c>
      <c r="N770" t="s">
        <v>702</v>
      </c>
      <c r="O770">
        <v>2008</v>
      </c>
      <c r="P770" t="s">
        <v>962</v>
      </c>
      <c r="Q770">
        <v>2</v>
      </c>
    </row>
    <row r="771" spans="7:17" x14ac:dyDescent="0.25">
      <c r="G771" t="s">
        <v>71</v>
      </c>
      <c r="H771" t="s">
        <v>702</v>
      </c>
      <c r="I771">
        <v>2009</v>
      </c>
      <c r="J771" t="s">
        <v>344</v>
      </c>
      <c r="K771">
        <v>2</v>
      </c>
      <c r="M771" t="s">
        <v>71</v>
      </c>
      <c r="N771" t="s">
        <v>702</v>
      </c>
      <c r="O771">
        <v>2009</v>
      </c>
      <c r="P771" t="s">
        <v>962</v>
      </c>
      <c r="Q771">
        <v>2</v>
      </c>
    </row>
    <row r="772" spans="7:17" x14ac:dyDescent="0.25">
      <c r="G772" t="s">
        <v>71</v>
      </c>
      <c r="H772" t="s">
        <v>702</v>
      </c>
      <c r="I772">
        <v>2018</v>
      </c>
      <c r="J772" t="s">
        <v>106</v>
      </c>
      <c r="K772">
        <v>2</v>
      </c>
      <c r="M772" t="s">
        <v>71</v>
      </c>
      <c r="N772" t="s">
        <v>702</v>
      </c>
      <c r="O772">
        <v>2018</v>
      </c>
      <c r="P772" t="s">
        <v>961</v>
      </c>
      <c r="Q772">
        <v>3</v>
      </c>
    </row>
    <row r="773" spans="7:17" x14ac:dyDescent="0.25">
      <c r="G773" t="s">
        <v>71</v>
      </c>
      <c r="H773" t="s">
        <v>702</v>
      </c>
      <c r="I773">
        <v>2013</v>
      </c>
      <c r="J773" t="s">
        <v>107</v>
      </c>
      <c r="K773">
        <v>3</v>
      </c>
      <c r="M773" t="s">
        <v>71</v>
      </c>
      <c r="N773" t="s">
        <v>702</v>
      </c>
      <c r="O773">
        <v>2013</v>
      </c>
      <c r="P773" t="s">
        <v>961</v>
      </c>
      <c r="Q773">
        <v>3</v>
      </c>
    </row>
    <row r="774" spans="7:17" x14ac:dyDescent="0.25">
      <c r="G774" t="s">
        <v>71</v>
      </c>
      <c r="H774" t="s">
        <v>702</v>
      </c>
      <c r="I774">
        <v>2013</v>
      </c>
      <c r="J774" t="s">
        <v>160</v>
      </c>
      <c r="K774">
        <v>3</v>
      </c>
      <c r="M774" t="s">
        <v>71</v>
      </c>
      <c r="N774" t="s">
        <v>702</v>
      </c>
      <c r="O774">
        <v>2013</v>
      </c>
      <c r="P774" t="s">
        <v>961</v>
      </c>
      <c r="Q774">
        <v>3</v>
      </c>
    </row>
    <row r="775" spans="7:17" x14ac:dyDescent="0.25">
      <c r="G775" t="s">
        <v>71</v>
      </c>
      <c r="H775" t="s">
        <v>702</v>
      </c>
      <c r="I775">
        <v>2014</v>
      </c>
      <c r="J775" t="s">
        <v>107</v>
      </c>
      <c r="K775">
        <v>3</v>
      </c>
      <c r="M775" t="s">
        <v>71</v>
      </c>
      <c r="N775" t="s">
        <v>702</v>
      </c>
      <c r="O775">
        <v>2014</v>
      </c>
      <c r="P775" t="s">
        <v>961</v>
      </c>
      <c r="Q775">
        <v>3</v>
      </c>
    </row>
    <row r="776" spans="7:17" x14ac:dyDescent="0.25">
      <c r="G776" t="s">
        <v>71</v>
      </c>
      <c r="H776" t="s">
        <v>702</v>
      </c>
      <c r="I776">
        <v>2014</v>
      </c>
      <c r="J776" t="s">
        <v>160</v>
      </c>
      <c r="K776">
        <v>3</v>
      </c>
      <c r="M776" t="s">
        <v>71</v>
      </c>
      <c r="N776" t="s">
        <v>702</v>
      </c>
      <c r="O776">
        <v>2014</v>
      </c>
      <c r="P776" t="s">
        <v>961</v>
      </c>
      <c r="Q776">
        <v>3</v>
      </c>
    </row>
    <row r="777" spans="7:17" x14ac:dyDescent="0.25">
      <c r="G777" t="s">
        <v>71</v>
      </c>
      <c r="H777" t="s">
        <v>702</v>
      </c>
      <c r="I777">
        <v>2015</v>
      </c>
      <c r="J777" t="s">
        <v>107</v>
      </c>
      <c r="K777">
        <v>3</v>
      </c>
      <c r="M777" t="s">
        <v>71</v>
      </c>
      <c r="N777" t="s">
        <v>702</v>
      </c>
      <c r="O777">
        <v>2015</v>
      </c>
      <c r="P777" t="s">
        <v>961</v>
      </c>
      <c r="Q777">
        <v>3</v>
      </c>
    </row>
    <row r="778" spans="7:17" x14ac:dyDescent="0.25">
      <c r="G778" t="s">
        <v>71</v>
      </c>
      <c r="H778" t="s">
        <v>702</v>
      </c>
      <c r="I778">
        <v>2015</v>
      </c>
      <c r="J778" t="s">
        <v>160</v>
      </c>
      <c r="K778">
        <v>3</v>
      </c>
      <c r="M778" t="s">
        <v>71</v>
      </c>
      <c r="N778" t="s">
        <v>702</v>
      </c>
      <c r="O778">
        <v>2015</v>
      </c>
      <c r="P778" t="s">
        <v>961</v>
      </c>
      <c r="Q778">
        <v>3</v>
      </c>
    </row>
    <row r="779" spans="7:17" x14ac:dyDescent="0.25">
      <c r="G779" t="s">
        <v>71</v>
      </c>
      <c r="H779" t="s">
        <v>702</v>
      </c>
      <c r="I779">
        <v>2017</v>
      </c>
      <c r="J779" t="s">
        <v>160</v>
      </c>
      <c r="K779">
        <v>3</v>
      </c>
      <c r="M779" t="s">
        <v>71</v>
      </c>
      <c r="N779" t="s">
        <v>702</v>
      </c>
      <c r="O779">
        <v>2017</v>
      </c>
      <c r="P779" t="s">
        <v>961</v>
      </c>
      <c r="Q779">
        <v>3</v>
      </c>
    </row>
    <row r="780" spans="7:17" x14ac:dyDescent="0.25">
      <c r="G780" t="s">
        <v>71</v>
      </c>
      <c r="H780" t="s">
        <v>702</v>
      </c>
      <c r="I780">
        <v>2010</v>
      </c>
      <c r="J780" t="s">
        <v>107</v>
      </c>
      <c r="K780">
        <v>3</v>
      </c>
      <c r="M780" t="s">
        <v>71</v>
      </c>
      <c r="N780" t="s">
        <v>702</v>
      </c>
      <c r="O780">
        <v>2010</v>
      </c>
      <c r="P780" t="s">
        <v>961</v>
      </c>
      <c r="Q780">
        <v>3</v>
      </c>
    </row>
    <row r="781" spans="7:17" x14ac:dyDescent="0.25">
      <c r="G781" t="s">
        <v>71</v>
      </c>
      <c r="H781" t="s">
        <v>702</v>
      </c>
      <c r="I781">
        <v>2018</v>
      </c>
      <c r="J781" t="s">
        <v>160</v>
      </c>
      <c r="K781">
        <v>3</v>
      </c>
      <c r="M781" t="s">
        <v>71</v>
      </c>
      <c r="N781" t="s">
        <v>702</v>
      </c>
      <c r="O781">
        <v>2018</v>
      </c>
      <c r="P781" t="s">
        <v>961</v>
      </c>
      <c r="Q781">
        <v>3</v>
      </c>
    </row>
    <row r="782" spans="7:17" x14ac:dyDescent="0.25">
      <c r="G782" t="s">
        <v>71</v>
      </c>
      <c r="H782" t="s">
        <v>702</v>
      </c>
      <c r="I782">
        <v>2018</v>
      </c>
      <c r="J782" t="s">
        <v>107</v>
      </c>
      <c r="K782">
        <v>3</v>
      </c>
      <c r="M782" t="s">
        <v>71</v>
      </c>
      <c r="N782" t="s">
        <v>702</v>
      </c>
      <c r="O782">
        <v>2018</v>
      </c>
      <c r="P782" t="s">
        <v>961</v>
      </c>
      <c r="Q782">
        <v>3</v>
      </c>
    </row>
    <row r="783" spans="7:17" x14ac:dyDescent="0.25">
      <c r="G783" t="s">
        <v>71</v>
      </c>
      <c r="H783" t="s">
        <v>702</v>
      </c>
      <c r="I783">
        <v>2019</v>
      </c>
      <c r="J783" t="s">
        <v>160</v>
      </c>
      <c r="K783">
        <v>3</v>
      </c>
      <c r="M783" t="s">
        <v>71</v>
      </c>
      <c r="N783" t="s">
        <v>702</v>
      </c>
      <c r="O783">
        <v>2019</v>
      </c>
      <c r="P783" t="s">
        <v>961</v>
      </c>
      <c r="Q783">
        <v>3</v>
      </c>
    </row>
    <row r="784" spans="7:17" x14ac:dyDescent="0.25">
      <c r="G784" t="s">
        <v>71</v>
      </c>
      <c r="H784" t="s">
        <v>702</v>
      </c>
      <c r="I784">
        <v>2020</v>
      </c>
      <c r="J784" t="s">
        <v>106</v>
      </c>
      <c r="K784">
        <v>2</v>
      </c>
      <c r="M784" t="s">
        <v>71</v>
      </c>
      <c r="N784" t="s">
        <v>702</v>
      </c>
      <c r="O784">
        <v>2020</v>
      </c>
      <c r="P784" t="s">
        <v>961</v>
      </c>
      <c r="Q784">
        <v>3</v>
      </c>
    </row>
    <row r="785" spans="7:17" x14ac:dyDescent="0.25">
      <c r="G785" t="s">
        <v>71</v>
      </c>
      <c r="H785" t="s">
        <v>702</v>
      </c>
      <c r="I785">
        <v>2020</v>
      </c>
      <c r="J785" t="s">
        <v>160</v>
      </c>
      <c r="K785">
        <v>3</v>
      </c>
      <c r="M785" t="s">
        <v>71</v>
      </c>
      <c r="N785" t="s">
        <v>702</v>
      </c>
      <c r="O785">
        <v>2020</v>
      </c>
      <c r="P785" t="s">
        <v>961</v>
      </c>
      <c r="Q785">
        <v>3</v>
      </c>
    </row>
    <row r="786" spans="7:17" x14ac:dyDescent="0.25">
      <c r="G786" t="s">
        <v>71</v>
      </c>
      <c r="H786" t="s">
        <v>702</v>
      </c>
      <c r="I786">
        <v>2021</v>
      </c>
      <c r="J786" t="s">
        <v>160</v>
      </c>
      <c r="K786">
        <v>3</v>
      </c>
      <c r="M786" t="s">
        <v>71</v>
      </c>
      <c r="N786" t="s">
        <v>702</v>
      </c>
      <c r="O786">
        <v>2021</v>
      </c>
      <c r="P786" t="s">
        <v>961</v>
      </c>
      <c r="Q786">
        <v>3</v>
      </c>
    </row>
    <row r="787" spans="7:17" x14ac:dyDescent="0.25">
      <c r="G787" t="s">
        <v>71</v>
      </c>
      <c r="H787" t="s">
        <v>702</v>
      </c>
      <c r="I787">
        <v>2016</v>
      </c>
      <c r="J787" t="s">
        <v>160</v>
      </c>
      <c r="K787">
        <v>3</v>
      </c>
      <c r="M787" t="s">
        <v>71</v>
      </c>
      <c r="N787" t="s">
        <v>702</v>
      </c>
      <c r="O787">
        <v>2016</v>
      </c>
      <c r="P787" t="s">
        <v>961</v>
      </c>
      <c r="Q787">
        <v>3</v>
      </c>
    </row>
    <row r="788" spans="7:17" x14ac:dyDescent="0.25">
      <c r="G788" t="s">
        <v>71</v>
      </c>
      <c r="H788" t="s">
        <v>702</v>
      </c>
      <c r="I788">
        <v>2012</v>
      </c>
      <c r="J788" t="s">
        <v>107</v>
      </c>
      <c r="K788">
        <v>3</v>
      </c>
      <c r="M788" t="s">
        <v>71</v>
      </c>
      <c r="N788" t="s">
        <v>702</v>
      </c>
      <c r="O788">
        <v>2012</v>
      </c>
      <c r="P788" t="s">
        <v>961</v>
      </c>
      <c r="Q788">
        <v>3</v>
      </c>
    </row>
    <row r="789" spans="7:17" x14ac:dyDescent="0.25">
      <c r="G789" t="s">
        <v>71</v>
      </c>
      <c r="H789" t="s">
        <v>702</v>
      </c>
      <c r="I789">
        <v>2017</v>
      </c>
      <c r="J789" t="s">
        <v>106</v>
      </c>
      <c r="K789">
        <v>2</v>
      </c>
      <c r="M789" t="s">
        <v>71</v>
      </c>
      <c r="N789" t="s">
        <v>702</v>
      </c>
      <c r="O789">
        <v>2017</v>
      </c>
      <c r="P789" t="s">
        <v>961</v>
      </c>
      <c r="Q789">
        <v>3</v>
      </c>
    </row>
    <row r="790" spans="7:17" x14ac:dyDescent="0.25">
      <c r="G790" t="s">
        <v>71</v>
      </c>
      <c r="H790" t="s">
        <v>702</v>
      </c>
      <c r="I790">
        <v>2012</v>
      </c>
      <c r="J790" t="s">
        <v>160</v>
      </c>
      <c r="K790">
        <v>3</v>
      </c>
      <c r="M790" t="s">
        <v>71</v>
      </c>
      <c r="N790" t="s">
        <v>702</v>
      </c>
      <c r="O790">
        <v>2012</v>
      </c>
      <c r="P790" t="s">
        <v>961</v>
      </c>
      <c r="Q790">
        <v>3</v>
      </c>
    </row>
    <row r="791" spans="7:17" x14ac:dyDescent="0.25">
      <c r="G791" t="s">
        <v>71</v>
      </c>
      <c r="H791" t="s">
        <v>702</v>
      </c>
      <c r="I791">
        <v>2011</v>
      </c>
      <c r="J791" t="s">
        <v>160</v>
      </c>
      <c r="K791">
        <v>3</v>
      </c>
      <c r="M791" t="s">
        <v>71</v>
      </c>
      <c r="N791" t="s">
        <v>702</v>
      </c>
      <c r="O791">
        <v>2011</v>
      </c>
      <c r="P791" t="s">
        <v>961</v>
      </c>
      <c r="Q791">
        <v>3</v>
      </c>
    </row>
    <row r="792" spans="7:17" x14ac:dyDescent="0.25">
      <c r="G792" t="s">
        <v>71</v>
      </c>
      <c r="H792" t="s">
        <v>702</v>
      </c>
      <c r="I792">
        <v>2016</v>
      </c>
      <c r="J792" t="s">
        <v>107</v>
      </c>
      <c r="K792">
        <v>3</v>
      </c>
      <c r="M792" t="s">
        <v>71</v>
      </c>
      <c r="N792" t="s">
        <v>702</v>
      </c>
      <c r="O792">
        <v>2016</v>
      </c>
      <c r="P792" t="s">
        <v>961</v>
      </c>
      <c r="Q792">
        <v>3</v>
      </c>
    </row>
    <row r="793" spans="7:17" x14ac:dyDescent="0.25">
      <c r="G793" t="s">
        <v>71</v>
      </c>
      <c r="H793" t="s">
        <v>703</v>
      </c>
      <c r="I793">
        <v>2012</v>
      </c>
      <c r="J793" t="s">
        <v>107</v>
      </c>
      <c r="K793">
        <v>3</v>
      </c>
      <c r="M793" t="s">
        <v>71</v>
      </c>
      <c r="N793" t="s">
        <v>703</v>
      </c>
      <c r="O793">
        <v>2012</v>
      </c>
      <c r="P793" t="s">
        <v>963</v>
      </c>
      <c r="Q793">
        <v>3</v>
      </c>
    </row>
    <row r="794" spans="7:17" x14ac:dyDescent="0.25">
      <c r="G794" t="s">
        <v>71</v>
      </c>
      <c r="H794" t="s">
        <v>703</v>
      </c>
      <c r="I794">
        <v>2018</v>
      </c>
      <c r="J794" t="s">
        <v>106</v>
      </c>
      <c r="K794">
        <v>2</v>
      </c>
      <c r="M794" t="s">
        <v>71</v>
      </c>
      <c r="N794" t="s">
        <v>703</v>
      </c>
      <c r="O794">
        <v>2018</v>
      </c>
      <c r="P794" t="s">
        <v>964</v>
      </c>
      <c r="Q794">
        <v>1</v>
      </c>
    </row>
    <row r="795" spans="7:17" x14ac:dyDescent="0.25">
      <c r="G795" t="s">
        <v>71</v>
      </c>
      <c r="H795" t="s">
        <v>703</v>
      </c>
      <c r="I795">
        <v>2009</v>
      </c>
      <c r="J795" t="s">
        <v>160</v>
      </c>
      <c r="K795">
        <v>3</v>
      </c>
      <c r="M795" t="s">
        <v>71</v>
      </c>
      <c r="N795" t="s">
        <v>703</v>
      </c>
      <c r="O795">
        <v>2009</v>
      </c>
      <c r="P795" t="s">
        <v>965</v>
      </c>
      <c r="Q795">
        <v>3</v>
      </c>
    </row>
    <row r="796" spans="7:17" x14ac:dyDescent="0.25">
      <c r="G796" t="s">
        <v>71</v>
      </c>
      <c r="H796" t="s">
        <v>703</v>
      </c>
      <c r="I796">
        <v>2006</v>
      </c>
      <c r="J796" t="s">
        <v>107</v>
      </c>
      <c r="K796">
        <v>3</v>
      </c>
      <c r="M796" t="s">
        <v>71</v>
      </c>
      <c r="N796" t="s">
        <v>703</v>
      </c>
      <c r="O796">
        <v>2006</v>
      </c>
      <c r="P796" t="s">
        <v>966</v>
      </c>
      <c r="Q796">
        <v>3</v>
      </c>
    </row>
    <row r="797" spans="7:17" x14ac:dyDescent="0.25">
      <c r="G797" t="s">
        <v>71</v>
      </c>
      <c r="H797" t="s">
        <v>703</v>
      </c>
      <c r="I797">
        <v>2007</v>
      </c>
      <c r="J797" t="s">
        <v>107</v>
      </c>
      <c r="K797">
        <v>3</v>
      </c>
      <c r="M797" t="s">
        <v>71</v>
      </c>
      <c r="N797" t="s">
        <v>703</v>
      </c>
      <c r="O797">
        <v>2007</v>
      </c>
      <c r="P797" t="s">
        <v>967</v>
      </c>
      <c r="Q797">
        <v>2</v>
      </c>
    </row>
    <row r="798" spans="7:17" x14ac:dyDescent="0.25">
      <c r="G798" t="s">
        <v>71</v>
      </c>
      <c r="H798" t="s">
        <v>703</v>
      </c>
      <c r="I798">
        <v>2010</v>
      </c>
      <c r="J798" t="s">
        <v>837</v>
      </c>
      <c r="K798">
        <v>2</v>
      </c>
      <c r="M798" t="s">
        <v>71</v>
      </c>
      <c r="N798" t="s">
        <v>703</v>
      </c>
      <c r="O798">
        <v>2010</v>
      </c>
      <c r="P798" t="s">
        <v>968</v>
      </c>
      <c r="Q798">
        <v>2</v>
      </c>
    </row>
    <row r="799" spans="7:17" x14ac:dyDescent="0.25">
      <c r="G799" t="s">
        <v>71</v>
      </c>
      <c r="H799" t="s">
        <v>703</v>
      </c>
      <c r="I799">
        <v>2006</v>
      </c>
      <c r="J799" t="s">
        <v>837</v>
      </c>
      <c r="K799">
        <v>2</v>
      </c>
      <c r="M799" t="s">
        <v>71</v>
      </c>
      <c r="N799" t="s">
        <v>703</v>
      </c>
      <c r="O799">
        <v>2006</v>
      </c>
      <c r="P799" t="s">
        <v>964</v>
      </c>
      <c r="Q799">
        <v>1</v>
      </c>
    </row>
    <row r="800" spans="7:17" x14ac:dyDescent="0.25">
      <c r="G800" t="s">
        <v>71</v>
      </c>
      <c r="H800" t="s">
        <v>703</v>
      </c>
      <c r="I800">
        <v>2006</v>
      </c>
      <c r="J800" t="s">
        <v>106</v>
      </c>
      <c r="K800">
        <v>2</v>
      </c>
      <c r="M800" t="s">
        <v>71</v>
      </c>
      <c r="N800" t="s">
        <v>703</v>
      </c>
      <c r="O800">
        <v>2006</v>
      </c>
      <c r="P800" t="s">
        <v>969</v>
      </c>
      <c r="Q800">
        <v>1</v>
      </c>
    </row>
    <row r="801" spans="7:17" x14ac:dyDescent="0.25">
      <c r="G801" t="s">
        <v>71</v>
      </c>
      <c r="H801" t="s">
        <v>703</v>
      </c>
      <c r="I801">
        <v>2007</v>
      </c>
      <c r="J801" t="s">
        <v>107</v>
      </c>
      <c r="K801">
        <v>3</v>
      </c>
      <c r="M801" t="s">
        <v>71</v>
      </c>
      <c r="N801" t="s">
        <v>703</v>
      </c>
      <c r="O801">
        <v>2007</v>
      </c>
      <c r="P801" t="s">
        <v>964</v>
      </c>
      <c r="Q801">
        <v>1</v>
      </c>
    </row>
    <row r="802" spans="7:17" x14ac:dyDescent="0.25">
      <c r="G802" t="s">
        <v>71</v>
      </c>
      <c r="H802" t="s">
        <v>703</v>
      </c>
      <c r="I802">
        <v>2008</v>
      </c>
      <c r="J802" t="s">
        <v>162</v>
      </c>
      <c r="K802">
        <v>2</v>
      </c>
      <c r="M802" t="s">
        <v>71</v>
      </c>
      <c r="N802" t="s">
        <v>703</v>
      </c>
      <c r="O802">
        <v>2008</v>
      </c>
      <c r="P802" t="s">
        <v>964</v>
      </c>
      <c r="Q802">
        <v>1</v>
      </c>
    </row>
    <row r="803" spans="7:17" x14ac:dyDescent="0.25">
      <c r="G803" t="s">
        <v>71</v>
      </c>
      <c r="H803" t="s">
        <v>703</v>
      </c>
      <c r="I803">
        <v>2006</v>
      </c>
      <c r="J803" t="s">
        <v>106</v>
      </c>
      <c r="K803">
        <v>2</v>
      </c>
      <c r="M803" t="s">
        <v>71</v>
      </c>
      <c r="N803" t="s">
        <v>703</v>
      </c>
      <c r="O803">
        <v>2006</v>
      </c>
      <c r="P803" t="s">
        <v>964</v>
      </c>
      <c r="Q803">
        <v>1</v>
      </c>
    </row>
    <row r="804" spans="7:17" x14ac:dyDescent="0.25">
      <c r="G804" t="s">
        <v>71</v>
      </c>
      <c r="H804" t="s">
        <v>703</v>
      </c>
      <c r="I804">
        <v>2011</v>
      </c>
      <c r="J804" t="s">
        <v>106</v>
      </c>
      <c r="K804">
        <v>2</v>
      </c>
      <c r="M804" t="s">
        <v>71</v>
      </c>
      <c r="N804" t="s">
        <v>703</v>
      </c>
      <c r="O804">
        <v>2011</v>
      </c>
      <c r="P804" t="s">
        <v>964</v>
      </c>
      <c r="Q804">
        <v>1</v>
      </c>
    </row>
    <row r="805" spans="7:17" x14ac:dyDescent="0.25">
      <c r="G805" t="s">
        <v>71</v>
      </c>
      <c r="H805" t="s">
        <v>703</v>
      </c>
      <c r="I805">
        <v>2006</v>
      </c>
      <c r="J805" t="s">
        <v>107</v>
      </c>
      <c r="K805">
        <v>3</v>
      </c>
      <c r="M805" t="s">
        <v>71</v>
      </c>
      <c r="N805" t="s">
        <v>703</v>
      </c>
      <c r="O805">
        <v>2006</v>
      </c>
      <c r="P805" t="s">
        <v>970</v>
      </c>
      <c r="Q805">
        <v>1</v>
      </c>
    </row>
    <row r="806" spans="7:17" x14ac:dyDescent="0.25">
      <c r="G806" t="s">
        <v>71</v>
      </c>
      <c r="H806" t="s">
        <v>703</v>
      </c>
      <c r="I806">
        <v>2013</v>
      </c>
      <c r="J806" t="s">
        <v>107</v>
      </c>
      <c r="K806">
        <v>3</v>
      </c>
      <c r="M806" t="s">
        <v>71</v>
      </c>
      <c r="N806" t="s">
        <v>703</v>
      </c>
      <c r="O806">
        <v>2013</v>
      </c>
      <c r="P806" t="s">
        <v>963</v>
      </c>
      <c r="Q806">
        <v>3</v>
      </c>
    </row>
    <row r="807" spans="7:17" x14ac:dyDescent="0.25">
      <c r="G807" t="s">
        <v>71</v>
      </c>
      <c r="H807" t="s">
        <v>703</v>
      </c>
      <c r="I807">
        <v>2014</v>
      </c>
      <c r="J807" t="s">
        <v>107</v>
      </c>
      <c r="K807">
        <v>3</v>
      </c>
      <c r="M807" t="s">
        <v>71</v>
      </c>
      <c r="N807" t="s">
        <v>703</v>
      </c>
      <c r="O807">
        <v>2014</v>
      </c>
      <c r="P807" t="s">
        <v>963</v>
      </c>
      <c r="Q807">
        <v>3</v>
      </c>
    </row>
    <row r="808" spans="7:17" x14ac:dyDescent="0.25">
      <c r="G808" t="s">
        <v>71</v>
      </c>
      <c r="H808" t="s">
        <v>703</v>
      </c>
      <c r="I808">
        <v>2008</v>
      </c>
      <c r="J808" t="s">
        <v>117</v>
      </c>
      <c r="K808">
        <v>1</v>
      </c>
      <c r="M808" t="s">
        <v>71</v>
      </c>
      <c r="N808" t="s">
        <v>703</v>
      </c>
      <c r="O808">
        <v>2008</v>
      </c>
      <c r="P808" t="s">
        <v>964</v>
      </c>
      <c r="Q808">
        <v>1</v>
      </c>
    </row>
    <row r="809" spans="7:17" x14ac:dyDescent="0.25">
      <c r="G809" t="s">
        <v>71</v>
      </c>
      <c r="H809" t="s">
        <v>703</v>
      </c>
      <c r="I809">
        <v>2017</v>
      </c>
      <c r="J809" t="s">
        <v>106</v>
      </c>
      <c r="K809">
        <v>2</v>
      </c>
      <c r="M809" t="s">
        <v>71</v>
      </c>
      <c r="N809" t="s">
        <v>703</v>
      </c>
      <c r="O809">
        <v>2017</v>
      </c>
      <c r="P809" t="s">
        <v>964</v>
      </c>
      <c r="Q809">
        <v>1</v>
      </c>
    </row>
    <row r="810" spans="7:17" x14ac:dyDescent="0.25">
      <c r="G810" t="s">
        <v>71</v>
      </c>
      <c r="H810" t="s">
        <v>703</v>
      </c>
      <c r="I810">
        <v>2008</v>
      </c>
      <c r="J810" t="s">
        <v>107</v>
      </c>
      <c r="K810">
        <v>3</v>
      </c>
      <c r="M810" t="s">
        <v>71</v>
      </c>
      <c r="N810" t="s">
        <v>703</v>
      </c>
      <c r="O810">
        <v>2008</v>
      </c>
      <c r="P810" t="s">
        <v>966</v>
      </c>
      <c r="Q810">
        <v>3</v>
      </c>
    </row>
    <row r="811" spans="7:17" x14ac:dyDescent="0.25">
      <c r="G811" t="s">
        <v>71</v>
      </c>
      <c r="H811" t="s">
        <v>703</v>
      </c>
      <c r="I811">
        <v>2019</v>
      </c>
      <c r="J811" t="s">
        <v>106</v>
      </c>
      <c r="K811">
        <v>2</v>
      </c>
      <c r="M811" t="s">
        <v>71</v>
      </c>
      <c r="N811" t="s">
        <v>703</v>
      </c>
      <c r="O811">
        <v>2019</v>
      </c>
      <c r="P811" t="s">
        <v>964</v>
      </c>
      <c r="Q811">
        <v>1</v>
      </c>
    </row>
    <row r="812" spans="7:17" x14ac:dyDescent="0.25">
      <c r="G812" t="s">
        <v>71</v>
      </c>
      <c r="H812" t="s">
        <v>703</v>
      </c>
      <c r="I812">
        <v>2020</v>
      </c>
      <c r="J812" t="s">
        <v>106</v>
      </c>
      <c r="K812">
        <v>2</v>
      </c>
      <c r="M812" t="s">
        <v>71</v>
      </c>
      <c r="N812" t="s">
        <v>703</v>
      </c>
      <c r="O812">
        <v>2020</v>
      </c>
      <c r="P812" t="s">
        <v>964</v>
      </c>
      <c r="Q812">
        <v>1</v>
      </c>
    </row>
    <row r="813" spans="7:17" x14ac:dyDescent="0.25">
      <c r="G813" t="s">
        <v>71</v>
      </c>
      <c r="H813" t="s">
        <v>703</v>
      </c>
      <c r="I813">
        <v>2011</v>
      </c>
      <c r="J813" t="s">
        <v>160</v>
      </c>
      <c r="K813">
        <v>3</v>
      </c>
      <c r="M813" t="s">
        <v>71</v>
      </c>
      <c r="N813" t="s">
        <v>703</v>
      </c>
      <c r="O813">
        <v>2011</v>
      </c>
      <c r="P813" t="s">
        <v>965</v>
      </c>
      <c r="Q813">
        <v>3</v>
      </c>
    </row>
    <row r="814" spans="7:17" x14ac:dyDescent="0.25">
      <c r="G814" t="s">
        <v>71</v>
      </c>
      <c r="H814" t="s">
        <v>703</v>
      </c>
      <c r="I814">
        <v>2010</v>
      </c>
      <c r="J814" t="s">
        <v>106</v>
      </c>
      <c r="K814">
        <v>2</v>
      </c>
      <c r="M814" t="s">
        <v>71</v>
      </c>
      <c r="N814" t="s">
        <v>703</v>
      </c>
      <c r="O814">
        <v>2010</v>
      </c>
      <c r="P814" t="s">
        <v>968</v>
      </c>
      <c r="Q814">
        <v>2</v>
      </c>
    </row>
    <row r="815" spans="7:17" x14ac:dyDescent="0.25">
      <c r="G815" t="s">
        <v>71</v>
      </c>
      <c r="H815" t="s">
        <v>703</v>
      </c>
      <c r="I815">
        <v>2009</v>
      </c>
      <c r="J815" t="s">
        <v>107</v>
      </c>
      <c r="K815">
        <v>3</v>
      </c>
      <c r="M815" t="s">
        <v>71</v>
      </c>
      <c r="N815" t="s">
        <v>703</v>
      </c>
      <c r="O815">
        <v>2009</v>
      </c>
      <c r="P815" t="s">
        <v>963</v>
      </c>
      <c r="Q815">
        <v>3</v>
      </c>
    </row>
    <row r="816" spans="7:17" x14ac:dyDescent="0.25">
      <c r="G816" t="s">
        <v>71</v>
      </c>
      <c r="H816" t="s">
        <v>703</v>
      </c>
      <c r="I816">
        <v>2011</v>
      </c>
      <c r="J816" t="s">
        <v>107</v>
      </c>
      <c r="K816">
        <v>3</v>
      </c>
      <c r="M816" t="s">
        <v>71</v>
      </c>
      <c r="N816" t="s">
        <v>703</v>
      </c>
      <c r="O816">
        <v>2011</v>
      </c>
      <c r="P816" t="s">
        <v>964</v>
      </c>
      <c r="Q816">
        <v>1</v>
      </c>
    </row>
    <row r="817" spans="7:17" x14ac:dyDescent="0.25">
      <c r="G817" t="s">
        <v>71</v>
      </c>
      <c r="H817" t="s">
        <v>703</v>
      </c>
      <c r="I817">
        <v>2011</v>
      </c>
      <c r="J817" t="s">
        <v>107</v>
      </c>
      <c r="K817">
        <v>3</v>
      </c>
      <c r="M817" t="s">
        <v>71</v>
      </c>
      <c r="N817" t="s">
        <v>703</v>
      </c>
      <c r="O817">
        <v>2011</v>
      </c>
      <c r="P817" t="s">
        <v>971</v>
      </c>
      <c r="Q817">
        <v>3</v>
      </c>
    </row>
    <row r="818" spans="7:17" x14ac:dyDescent="0.25">
      <c r="G818" t="s">
        <v>71</v>
      </c>
      <c r="H818" t="s">
        <v>703</v>
      </c>
      <c r="I818">
        <v>2011</v>
      </c>
      <c r="J818" t="s">
        <v>837</v>
      </c>
      <c r="K818">
        <v>2</v>
      </c>
      <c r="M818" t="s">
        <v>71</v>
      </c>
      <c r="N818" t="s">
        <v>703</v>
      </c>
      <c r="O818">
        <v>2011</v>
      </c>
      <c r="P818" t="s">
        <v>968</v>
      </c>
      <c r="Q818">
        <v>2</v>
      </c>
    </row>
    <row r="819" spans="7:17" x14ac:dyDescent="0.25">
      <c r="G819" t="s">
        <v>71</v>
      </c>
      <c r="H819" t="s">
        <v>703</v>
      </c>
      <c r="I819">
        <v>2011</v>
      </c>
      <c r="J819" t="s">
        <v>837</v>
      </c>
      <c r="K819">
        <v>2</v>
      </c>
      <c r="M819" t="s">
        <v>71</v>
      </c>
      <c r="N819" t="s">
        <v>703</v>
      </c>
      <c r="O819">
        <v>2011</v>
      </c>
      <c r="P819" t="s">
        <v>964</v>
      </c>
      <c r="Q819">
        <v>1</v>
      </c>
    </row>
    <row r="820" spans="7:17" x14ac:dyDescent="0.25">
      <c r="G820" t="s">
        <v>71</v>
      </c>
      <c r="H820" t="s">
        <v>703</v>
      </c>
      <c r="I820">
        <v>2011</v>
      </c>
      <c r="J820" t="s">
        <v>106</v>
      </c>
      <c r="K820">
        <v>2</v>
      </c>
      <c r="M820" t="s">
        <v>71</v>
      </c>
      <c r="N820" t="s">
        <v>703</v>
      </c>
      <c r="O820">
        <v>2011</v>
      </c>
      <c r="P820" t="s">
        <v>968</v>
      </c>
      <c r="Q820">
        <v>2</v>
      </c>
    </row>
    <row r="821" spans="7:17" x14ac:dyDescent="0.25">
      <c r="G821" t="s">
        <v>71</v>
      </c>
      <c r="H821" t="s">
        <v>703</v>
      </c>
      <c r="I821">
        <v>2010</v>
      </c>
      <c r="J821" t="s">
        <v>184</v>
      </c>
      <c r="K821">
        <v>2</v>
      </c>
      <c r="M821" t="s">
        <v>71</v>
      </c>
      <c r="N821" t="s">
        <v>703</v>
      </c>
      <c r="O821">
        <v>2010</v>
      </c>
      <c r="P821" t="s">
        <v>969</v>
      </c>
      <c r="Q821">
        <v>1</v>
      </c>
    </row>
    <row r="822" spans="7:17" x14ac:dyDescent="0.25">
      <c r="G822" t="s">
        <v>71</v>
      </c>
      <c r="H822" t="s">
        <v>703</v>
      </c>
      <c r="I822">
        <v>2010</v>
      </c>
      <c r="J822" t="s">
        <v>107</v>
      </c>
      <c r="K822">
        <v>3</v>
      </c>
      <c r="M822" t="s">
        <v>71</v>
      </c>
      <c r="N822" t="s">
        <v>703</v>
      </c>
      <c r="O822">
        <v>2010</v>
      </c>
      <c r="P822" t="s">
        <v>964</v>
      </c>
      <c r="Q822">
        <v>1</v>
      </c>
    </row>
    <row r="823" spans="7:17" x14ac:dyDescent="0.25">
      <c r="G823" t="s">
        <v>71</v>
      </c>
      <c r="H823" t="s">
        <v>703</v>
      </c>
      <c r="I823">
        <v>2010</v>
      </c>
      <c r="J823" t="s">
        <v>107</v>
      </c>
      <c r="K823">
        <v>3</v>
      </c>
      <c r="M823" t="s">
        <v>71</v>
      </c>
      <c r="N823" t="s">
        <v>703</v>
      </c>
      <c r="O823">
        <v>2010</v>
      </c>
      <c r="P823" t="s">
        <v>971</v>
      </c>
      <c r="Q823">
        <v>3</v>
      </c>
    </row>
    <row r="824" spans="7:17" x14ac:dyDescent="0.25">
      <c r="G824" t="s">
        <v>71</v>
      </c>
      <c r="H824" t="s">
        <v>703</v>
      </c>
      <c r="I824">
        <v>2015</v>
      </c>
      <c r="J824" t="s">
        <v>107</v>
      </c>
      <c r="K824">
        <v>3</v>
      </c>
      <c r="M824" t="s">
        <v>71</v>
      </c>
      <c r="N824" t="s">
        <v>703</v>
      </c>
      <c r="O824">
        <v>2015</v>
      </c>
      <c r="P824" t="s">
        <v>964</v>
      </c>
      <c r="Q824">
        <v>1</v>
      </c>
    </row>
    <row r="825" spans="7:17" x14ac:dyDescent="0.25">
      <c r="G825" t="s">
        <v>71</v>
      </c>
      <c r="H825" t="s">
        <v>703</v>
      </c>
      <c r="I825">
        <v>2009</v>
      </c>
      <c r="J825" t="s">
        <v>106</v>
      </c>
      <c r="K825">
        <v>2</v>
      </c>
      <c r="M825" t="s">
        <v>71</v>
      </c>
      <c r="N825" t="s">
        <v>703</v>
      </c>
      <c r="O825">
        <v>2009</v>
      </c>
      <c r="P825" t="s">
        <v>968</v>
      </c>
      <c r="Q825">
        <v>2</v>
      </c>
    </row>
    <row r="826" spans="7:17" x14ac:dyDescent="0.25">
      <c r="G826" t="s">
        <v>71</v>
      </c>
      <c r="H826" t="s">
        <v>703</v>
      </c>
      <c r="I826">
        <v>2008</v>
      </c>
      <c r="J826" t="s">
        <v>117</v>
      </c>
      <c r="K826">
        <v>1</v>
      </c>
      <c r="M826" t="s">
        <v>71</v>
      </c>
      <c r="N826" t="s">
        <v>703</v>
      </c>
      <c r="O826">
        <v>2008</v>
      </c>
      <c r="P826" t="s">
        <v>888</v>
      </c>
      <c r="Q826">
        <v>1</v>
      </c>
    </row>
    <row r="827" spans="7:17" x14ac:dyDescent="0.25">
      <c r="G827" t="s">
        <v>71</v>
      </c>
      <c r="H827" t="s">
        <v>703</v>
      </c>
      <c r="I827">
        <v>2008</v>
      </c>
      <c r="J827" t="s">
        <v>107</v>
      </c>
      <c r="K827">
        <v>3</v>
      </c>
      <c r="M827" t="s">
        <v>71</v>
      </c>
      <c r="N827" t="s">
        <v>703</v>
      </c>
      <c r="O827">
        <v>2008</v>
      </c>
      <c r="P827" t="s">
        <v>963</v>
      </c>
      <c r="Q827">
        <v>3</v>
      </c>
    </row>
    <row r="828" spans="7:17" x14ac:dyDescent="0.25">
      <c r="G828" t="s">
        <v>71</v>
      </c>
      <c r="H828" t="s">
        <v>703</v>
      </c>
      <c r="I828">
        <v>2007</v>
      </c>
      <c r="J828" t="s">
        <v>107</v>
      </c>
      <c r="K828">
        <v>3</v>
      </c>
      <c r="M828" t="s">
        <v>71</v>
      </c>
      <c r="N828" t="s">
        <v>703</v>
      </c>
      <c r="O828">
        <v>2007</v>
      </c>
      <c r="P828" t="s">
        <v>965</v>
      </c>
      <c r="Q828">
        <v>3</v>
      </c>
    </row>
    <row r="829" spans="7:17" x14ac:dyDescent="0.25">
      <c r="G829" t="s">
        <v>71</v>
      </c>
      <c r="H829" t="s">
        <v>703</v>
      </c>
      <c r="I829">
        <v>2016</v>
      </c>
      <c r="J829" t="s">
        <v>107</v>
      </c>
      <c r="K829">
        <v>3</v>
      </c>
      <c r="M829" t="s">
        <v>71</v>
      </c>
      <c r="N829" t="s">
        <v>703</v>
      </c>
      <c r="O829">
        <v>2016</v>
      </c>
      <c r="P829" t="s">
        <v>964</v>
      </c>
      <c r="Q829">
        <v>1</v>
      </c>
    </row>
    <row r="830" spans="7:17" x14ac:dyDescent="0.25">
      <c r="G830" t="s">
        <v>71</v>
      </c>
      <c r="H830" t="s">
        <v>703</v>
      </c>
      <c r="I830">
        <v>2006</v>
      </c>
      <c r="J830" t="s">
        <v>117</v>
      </c>
      <c r="K830">
        <v>1</v>
      </c>
      <c r="M830" t="s">
        <v>71</v>
      </c>
      <c r="N830" t="s">
        <v>703</v>
      </c>
      <c r="O830">
        <v>2006</v>
      </c>
      <c r="P830" t="s">
        <v>969</v>
      </c>
      <c r="Q830">
        <v>1</v>
      </c>
    </row>
    <row r="831" spans="7:17" x14ac:dyDescent="0.25">
      <c r="G831" t="s">
        <v>71</v>
      </c>
      <c r="H831" t="s">
        <v>703</v>
      </c>
      <c r="I831">
        <v>2008</v>
      </c>
      <c r="J831" t="s">
        <v>100</v>
      </c>
      <c r="K831">
        <v>1</v>
      </c>
      <c r="M831" t="s">
        <v>71</v>
      </c>
      <c r="N831" t="s">
        <v>703</v>
      </c>
      <c r="O831">
        <v>2008</v>
      </c>
      <c r="P831" t="s">
        <v>964</v>
      </c>
      <c r="Q831">
        <v>1</v>
      </c>
    </row>
    <row r="832" spans="7:17" x14ac:dyDescent="0.25">
      <c r="G832" t="s">
        <v>71</v>
      </c>
      <c r="H832" t="s">
        <v>703</v>
      </c>
      <c r="I832">
        <v>2007</v>
      </c>
      <c r="J832" t="s">
        <v>117</v>
      </c>
      <c r="K832">
        <v>1</v>
      </c>
      <c r="M832" t="s">
        <v>71</v>
      </c>
      <c r="N832" t="s">
        <v>703</v>
      </c>
      <c r="O832">
        <v>2007</v>
      </c>
      <c r="P832" t="s">
        <v>964</v>
      </c>
      <c r="Q832">
        <v>1</v>
      </c>
    </row>
    <row r="833" spans="7:17" x14ac:dyDescent="0.25">
      <c r="G833" t="s">
        <v>71</v>
      </c>
      <c r="H833" t="s">
        <v>703</v>
      </c>
      <c r="I833">
        <v>2006</v>
      </c>
      <c r="J833" t="s">
        <v>107</v>
      </c>
      <c r="K833">
        <v>3</v>
      </c>
      <c r="M833" t="s">
        <v>71</v>
      </c>
      <c r="N833" t="s">
        <v>703</v>
      </c>
      <c r="O833">
        <v>2006</v>
      </c>
      <c r="P833" t="s">
        <v>964</v>
      </c>
      <c r="Q833">
        <v>1</v>
      </c>
    </row>
    <row r="834" spans="7:17" x14ac:dyDescent="0.25">
      <c r="G834" t="s">
        <v>71</v>
      </c>
      <c r="H834" t="s">
        <v>703</v>
      </c>
      <c r="I834">
        <v>2011</v>
      </c>
      <c r="J834" t="s">
        <v>162</v>
      </c>
      <c r="K834">
        <v>2</v>
      </c>
      <c r="M834" t="s">
        <v>71</v>
      </c>
      <c r="N834" t="s">
        <v>703</v>
      </c>
      <c r="O834">
        <v>2011</v>
      </c>
      <c r="P834" t="s">
        <v>964</v>
      </c>
      <c r="Q834">
        <v>1</v>
      </c>
    </row>
    <row r="835" spans="7:17" x14ac:dyDescent="0.25">
      <c r="G835" t="s">
        <v>71</v>
      </c>
      <c r="H835" t="s">
        <v>703</v>
      </c>
      <c r="I835">
        <v>2011</v>
      </c>
      <c r="J835" t="s">
        <v>162</v>
      </c>
      <c r="K835">
        <v>2</v>
      </c>
      <c r="M835" t="s">
        <v>71</v>
      </c>
      <c r="N835" t="s">
        <v>703</v>
      </c>
      <c r="O835">
        <v>2011</v>
      </c>
      <c r="P835" t="s">
        <v>965</v>
      </c>
      <c r="Q835">
        <v>3</v>
      </c>
    </row>
    <row r="836" spans="7:17" x14ac:dyDescent="0.25">
      <c r="G836" t="s">
        <v>71</v>
      </c>
      <c r="H836" t="s">
        <v>703</v>
      </c>
      <c r="I836">
        <v>2006</v>
      </c>
      <c r="J836" t="s">
        <v>107</v>
      </c>
      <c r="K836">
        <v>3</v>
      </c>
      <c r="M836" t="s">
        <v>71</v>
      </c>
      <c r="N836" t="s">
        <v>703</v>
      </c>
      <c r="O836">
        <v>2006</v>
      </c>
      <c r="P836" t="s">
        <v>969</v>
      </c>
      <c r="Q836">
        <v>1</v>
      </c>
    </row>
    <row r="837" spans="7:17" x14ac:dyDescent="0.25">
      <c r="G837" t="s">
        <v>71</v>
      </c>
      <c r="H837" t="s">
        <v>703</v>
      </c>
      <c r="I837">
        <v>2008</v>
      </c>
      <c r="J837" t="s">
        <v>107</v>
      </c>
      <c r="K837">
        <v>3</v>
      </c>
      <c r="M837" t="s">
        <v>71</v>
      </c>
      <c r="N837" t="s">
        <v>703</v>
      </c>
      <c r="O837">
        <v>2008</v>
      </c>
      <c r="P837" t="s">
        <v>964</v>
      </c>
      <c r="Q837">
        <v>1</v>
      </c>
    </row>
    <row r="838" spans="7:17" x14ac:dyDescent="0.25">
      <c r="G838" t="s">
        <v>71</v>
      </c>
      <c r="H838" t="s">
        <v>703</v>
      </c>
      <c r="I838">
        <v>2006</v>
      </c>
      <c r="J838" t="s">
        <v>117</v>
      </c>
      <c r="K838">
        <v>1</v>
      </c>
      <c r="M838" t="s">
        <v>71</v>
      </c>
      <c r="N838" t="s">
        <v>703</v>
      </c>
      <c r="O838">
        <v>2006</v>
      </c>
      <c r="P838" t="s">
        <v>964</v>
      </c>
      <c r="Q838">
        <v>1</v>
      </c>
    </row>
    <row r="839" spans="7:17" x14ac:dyDescent="0.25">
      <c r="G839" t="s">
        <v>71</v>
      </c>
      <c r="H839" t="s">
        <v>704</v>
      </c>
      <c r="M839" t="s">
        <v>71</v>
      </c>
      <c r="N839" t="s">
        <v>704</v>
      </c>
    </row>
    <row r="840" spans="7:17" x14ac:dyDescent="0.25">
      <c r="G840" t="s">
        <v>71</v>
      </c>
      <c r="H840" t="s">
        <v>704</v>
      </c>
      <c r="M840" t="s">
        <v>71</v>
      </c>
      <c r="N840" t="s">
        <v>704</v>
      </c>
    </row>
    <row r="841" spans="7:17" x14ac:dyDescent="0.25">
      <c r="G841" t="s">
        <v>71</v>
      </c>
      <c r="H841" t="s">
        <v>704</v>
      </c>
      <c r="M841" t="s">
        <v>71</v>
      </c>
      <c r="N841" t="s">
        <v>704</v>
      </c>
    </row>
    <row r="842" spans="7:17" x14ac:dyDescent="0.25">
      <c r="G842" t="s">
        <v>71</v>
      </c>
      <c r="H842" t="s">
        <v>704</v>
      </c>
      <c r="M842" t="s">
        <v>71</v>
      </c>
      <c r="N842" t="s">
        <v>704</v>
      </c>
    </row>
    <row r="843" spans="7:17" x14ac:dyDescent="0.25">
      <c r="G843" t="s">
        <v>71</v>
      </c>
      <c r="H843" t="s">
        <v>704</v>
      </c>
      <c r="M843" t="s">
        <v>71</v>
      </c>
      <c r="N843" t="s">
        <v>704</v>
      </c>
    </row>
    <row r="844" spans="7:17" x14ac:dyDescent="0.25">
      <c r="G844" t="s">
        <v>71</v>
      </c>
      <c r="H844" t="s">
        <v>704</v>
      </c>
      <c r="M844" t="s">
        <v>71</v>
      </c>
      <c r="N844" t="s">
        <v>704</v>
      </c>
    </row>
    <row r="845" spans="7:17" x14ac:dyDescent="0.25">
      <c r="G845" t="s">
        <v>71</v>
      </c>
      <c r="H845" t="s">
        <v>704</v>
      </c>
      <c r="M845" t="s">
        <v>71</v>
      </c>
      <c r="N845" t="s">
        <v>704</v>
      </c>
    </row>
    <row r="846" spans="7:17" x14ac:dyDescent="0.25">
      <c r="G846" t="s">
        <v>71</v>
      </c>
      <c r="H846" t="s">
        <v>704</v>
      </c>
      <c r="M846" t="s">
        <v>71</v>
      </c>
      <c r="N846" t="s">
        <v>704</v>
      </c>
    </row>
    <row r="847" spans="7:17" x14ac:dyDescent="0.25">
      <c r="G847" t="s">
        <v>71</v>
      </c>
      <c r="H847" t="s">
        <v>704</v>
      </c>
      <c r="M847" t="s">
        <v>71</v>
      </c>
      <c r="N847" t="s">
        <v>704</v>
      </c>
    </row>
    <row r="848" spans="7:17" x14ac:dyDescent="0.25">
      <c r="G848" t="s">
        <v>71</v>
      </c>
      <c r="H848" t="s">
        <v>704</v>
      </c>
      <c r="M848" t="s">
        <v>71</v>
      </c>
      <c r="N848" t="s">
        <v>704</v>
      </c>
    </row>
    <row r="849" spans="7:15" x14ac:dyDescent="0.25">
      <c r="G849" t="s">
        <v>71</v>
      </c>
      <c r="H849" t="s">
        <v>704</v>
      </c>
      <c r="M849" t="s">
        <v>71</v>
      </c>
      <c r="N849" t="s">
        <v>704</v>
      </c>
    </row>
    <row r="850" spans="7:15" x14ac:dyDescent="0.25">
      <c r="G850" t="s">
        <v>71</v>
      </c>
      <c r="H850" t="s">
        <v>704</v>
      </c>
      <c r="M850" t="s">
        <v>71</v>
      </c>
      <c r="N850" t="s">
        <v>704</v>
      </c>
    </row>
    <row r="851" spans="7:15" x14ac:dyDescent="0.25">
      <c r="G851" t="s">
        <v>71</v>
      </c>
      <c r="H851" t="s">
        <v>704</v>
      </c>
      <c r="M851" t="s">
        <v>71</v>
      </c>
      <c r="N851" t="s">
        <v>704</v>
      </c>
    </row>
    <row r="852" spans="7:15" x14ac:dyDescent="0.25">
      <c r="G852" t="s">
        <v>71</v>
      </c>
      <c r="H852" t="s">
        <v>704</v>
      </c>
      <c r="M852" t="s">
        <v>71</v>
      </c>
      <c r="N852" t="s">
        <v>704</v>
      </c>
    </row>
    <row r="853" spans="7:15" x14ac:dyDescent="0.25">
      <c r="G853" t="s">
        <v>71</v>
      </c>
      <c r="H853" t="s">
        <v>704</v>
      </c>
      <c r="M853" t="s">
        <v>71</v>
      </c>
      <c r="N853" t="s">
        <v>704</v>
      </c>
    </row>
    <row r="854" spans="7:15" x14ac:dyDescent="0.25">
      <c r="G854" t="s">
        <v>71</v>
      </c>
      <c r="H854" t="s">
        <v>705</v>
      </c>
      <c r="I854">
        <v>2014</v>
      </c>
      <c r="M854" t="s">
        <v>71</v>
      </c>
      <c r="N854" t="s">
        <v>705</v>
      </c>
      <c r="O854">
        <v>2014</v>
      </c>
    </row>
    <row r="855" spans="7:15" x14ac:dyDescent="0.25">
      <c r="G855" t="s">
        <v>71</v>
      </c>
      <c r="H855" t="s">
        <v>705</v>
      </c>
      <c r="I855">
        <v>2006</v>
      </c>
      <c r="M855" t="s">
        <v>71</v>
      </c>
      <c r="N855" t="s">
        <v>705</v>
      </c>
      <c r="O855">
        <v>2006</v>
      </c>
    </row>
    <row r="856" spans="7:15" x14ac:dyDescent="0.25">
      <c r="G856" t="s">
        <v>71</v>
      </c>
      <c r="H856" t="s">
        <v>705</v>
      </c>
      <c r="I856">
        <v>2008</v>
      </c>
      <c r="M856" t="s">
        <v>71</v>
      </c>
      <c r="N856" t="s">
        <v>705</v>
      </c>
      <c r="O856">
        <v>2008</v>
      </c>
    </row>
    <row r="857" spans="7:15" x14ac:dyDescent="0.25">
      <c r="G857" t="s">
        <v>71</v>
      </c>
      <c r="H857" t="s">
        <v>705</v>
      </c>
      <c r="I857">
        <v>2010</v>
      </c>
      <c r="M857" t="s">
        <v>71</v>
      </c>
      <c r="N857" t="s">
        <v>705</v>
      </c>
      <c r="O857">
        <v>2010</v>
      </c>
    </row>
    <row r="858" spans="7:15" x14ac:dyDescent="0.25">
      <c r="G858" t="s">
        <v>71</v>
      </c>
      <c r="H858" t="s">
        <v>705</v>
      </c>
      <c r="I858">
        <v>2020</v>
      </c>
      <c r="M858" t="s">
        <v>71</v>
      </c>
      <c r="N858" t="s">
        <v>705</v>
      </c>
      <c r="O858">
        <v>2020</v>
      </c>
    </row>
    <row r="859" spans="7:15" x14ac:dyDescent="0.25">
      <c r="G859" t="s">
        <v>71</v>
      </c>
      <c r="H859" t="s">
        <v>705</v>
      </c>
      <c r="I859">
        <v>2012</v>
      </c>
      <c r="M859" t="s">
        <v>71</v>
      </c>
      <c r="N859" t="s">
        <v>705</v>
      </c>
      <c r="O859">
        <v>2012</v>
      </c>
    </row>
    <row r="860" spans="7:15" x14ac:dyDescent="0.25">
      <c r="G860" t="s">
        <v>71</v>
      </c>
      <c r="H860" t="s">
        <v>705</v>
      </c>
      <c r="I860">
        <v>2013</v>
      </c>
      <c r="M860" t="s">
        <v>71</v>
      </c>
      <c r="N860" t="s">
        <v>705</v>
      </c>
      <c r="O860">
        <v>2013</v>
      </c>
    </row>
    <row r="861" spans="7:15" x14ac:dyDescent="0.25">
      <c r="G861" t="s">
        <v>71</v>
      </c>
      <c r="H861" t="s">
        <v>705</v>
      </c>
      <c r="I861">
        <v>2007</v>
      </c>
      <c r="M861" t="s">
        <v>71</v>
      </c>
      <c r="N861" t="s">
        <v>705</v>
      </c>
      <c r="O861">
        <v>2007</v>
      </c>
    </row>
    <row r="862" spans="7:15" x14ac:dyDescent="0.25">
      <c r="G862" t="s">
        <v>71</v>
      </c>
      <c r="H862" t="s">
        <v>705</v>
      </c>
      <c r="I862">
        <v>2016</v>
      </c>
      <c r="M862" t="s">
        <v>71</v>
      </c>
      <c r="N862" t="s">
        <v>705</v>
      </c>
      <c r="O862">
        <v>2016</v>
      </c>
    </row>
    <row r="863" spans="7:15" x14ac:dyDescent="0.25">
      <c r="G863" t="s">
        <v>71</v>
      </c>
      <c r="H863" t="s">
        <v>705</v>
      </c>
      <c r="I863">
        <v>2018</v>
      </c>
      <c r="M863" t="s">
        <v>71</v>
      </c>
      <c r="N863" t="s">
        <v>705</v>
      </c>
      <c r="O863">
        <v>2018</v>
      </c>
    </row>
    <row r="864" spans="7:15" x14ac:dyDescent="0.25">
      <c r="G864" t="s">
        <v>71</v>
      </c>
      <c r="H864" t="s">
        <v>705</v>
      </c>
      <c r="I864">
        <v>2011</v>
      </c>
      <c r="M864" t="s">
        <v>71</v>
      </c>
      <c r="N864" t="s">
        <v>705</v>
      </c>
      <c r="O864">
        <v>2011</v>
      </c>
    </row>
    <row r="865" spans="7:17" x14ac:dyDescent="0.25">
      <c r="G865" t="s">
        <v>71</v>
      </c>
      <c r="H865" t="s">
        <v>705</v>
      </c>
      <c r="I865">
        <v>2009</v>
      </c>
      <c r="M865" t="s">
        <v>71</v>
      </c>
      <c r="N865" t="s">
        <v>705</v>
      </c>
      <c r="O865">
        <v>2009</v>
      </c>
    </row>
    <row r="866" spans="7:17" x14ac:dyDescent="0.25">
      <c r="G866" t="s">
        <v>71</v>
      </c>
      <c r="H866" t="s">
        <v>705</v>
      </c>
      <c r="I866">
        <v>2017</v>
      </c>
      <c r="M866" t="s">
        <v>71</v>
      </c>
      <c r="N866" t="s">
        <v>705</v>
      </c>
      <c r="O866">
        <v>2017</v>
      </c>
    </row>
    <row r="867" spans="7:17" x14ac:dyDescent="0.25">
      <c r="G867" t="s">
        <v>71</v>
      </c>
      <c r="H867" t="s">
        <v>705</v>
      </c>
      <c r="I867">
        <v>2019</v>
      </c>
      <c r="M867" t="s">
        <v>71</v>
      </c>
      <c r="N867" t="s">
        <v>705</v>
      </c>
      <c r="O867">
        <v>2019</v>
      </c>
    </row>
    <row r="868" spans="7:17" x14ac:dyDescent="0.25">
      <c r="G868" t="s">
        <v>71</v>
      </c>
      <c r="H868" t="s">
        <v>705</v>
      </c>
      <c r="I868">
        <v>2015</v>
      </c>
      <c r="M868" t="s">
        <v>71</v>
      </c>
      <c r="N868" t="s">
        <v>705</v>
      </c>
      <c r="O868">
        <v>2015</v>
      </c>
    </row>
    <row r="869" spans="7:17" x14ac:dyDescent="0.25">
      <c r="G869" t="s">
        <v>71</v>
      </c>
      <c r="H869" t="s">
        <v>706</v>
      </c>
      <c r="I869">
        <v>2017</v>
      </c>
      <c r="J869" t="s">
        <v>97</v>
      </c>
      <c r="K869">
        <v>3</v>
      </c>
      <c r="M869" t="s">
        <v>71</v>
      </c>
      <c r="N869" t="s">
        <v>706</v>
      </c>
      <c r="O869">
        <v>2017</v>
      </c>
      <c r="P869" t="s">
        <v>839</v>
      </c>
      <c r="Q869">
        <v>3</v>
      </c>
    </row>
    <row r="870" spans="7:17" x14ac:dyDescent="0.25">
      <c r="G870" t="s">
        <v>71</v>
      </c>
      <c r="H870" t="s">
        <v>706</v>
      </c>
      <c r="I870">
        <v>2013</v>
      </c>
      <c r="J870" t="s">
        <v>97</v>
      </c>
      <c r="K870">
        <v>3</v>
      </c>
      <c r="M870" t="s">
        <v>71</v>
      </c>
      <c r="N870" t="s">
        <v>706</v>
      </c>
      <c r="O870">
        <v>2013</v>
      </c>
      <c r="P870" t="s">
        <v>839</v>
      </c>
      <c r="Q870">
        <v>3</v>
      </c>
    </row>
    <row r="871" spans="7:17" x14ac:dyDescent="0.25">
      <c r="G871" t="s">
        <v>71</v>
      </c>
      <c r="H871" t="s">
        <v>706</v>
      </c>
      <c r="I871">
        <v>2009</v>
      </c>
      <c r="J871" t="s">
        <v>97</v>
      </c>
      <c r="K871">
        <v>3</v>
      </c>
      <c r="M871" t="s">
        <v>71</v>
      </c>
      <c r="N871" t="s">
        <v>706</v>
      </c>
      <c r="O871">
        <v>2009</v>
      </c>
      <c r="P871" t="s">
        <v>839</v>
      </c>
      <c r="Q871">
        <v>3</v>
      </c>
    </row>
    <row r="872" spans="7:17" x14ac:dyDescent="0.25">
      <c r="G872" t="s">
        <v>71</v>
      </c>
      <c r="H872" t="s">
        <v>706</v>
      </c>
      <c r="I872">
        <v>2008</v>
      </c>
      <c r="J872" t="s">
        <v>97</v>
      </c>
      <c r="K872">
        <v>3</v>
      </c>
      <c r="M872" t="s">
        <v>71</v>
      </c>
      <c r="N872" t="s">
        <v>706</v>
      </c>
      <c r="O872">
        <v>2008</v>
      </c>
      <c r="P872" t="s">
        <v>839</v>
      </c>
      <c r="Q872">
        <v>3</v>
      </c>
    </row>
    <row r="873" spans="7:17" x14ac:dyDescent="0.25">
      <c r="G873" t="s">
        <v>71</v>
      </c>
      <c r="H873" t="s">
        <v>706</v>
      </c>
      <c r="I873">
        <v>2006</v>
      </c>
      <c r="J873" t="s">
        <v>97</v>
      </c>
      <c r="K873">
        <v>3</v>
      </c>
      <c r="M873" t="s">
        <v>71</v>
      </c>
      <c r="N873" t="s">
        <v>706</v>
      </c>
      <c r="O873">
        <v>2006</v>
      </c>
      <c r="P873" t="s">
        <v>839</v>
      </c>
      <c r="Q873">
        <v>3</v>
      </c>
    </row>
    <row r="874" spans="7:17" x14ac:dyDescent="0.25">
      <c r="G874" t="s">
        <v>71</v>
      </c>
      <c r="H874" t="s">
        <v>706</v>
      </c>
      <c r="I874">
        <v>2007</v>
      </c>
      <c r="J874" t="s">
        <v>97</v>
      </c>
      <c r="K874">
        <v>3</v>
      </c>
      <c r="M874" t="s">
        <v>71</v>
      </c>
      <c r="N874" t="s">
        <v>706</v>
      </c>
      <c r="O874">
        <v>2007</v>
      </c>
      <c r="P874" t="s">
        <v>839</v>
      </c>
      <c r="Q874">
        <v>3</v>
      </c>
    </row>
    <row r="875" spans="7:17" x14ac:dyDescent="0.25">
      <c r="G875" t="s">
        <v>71</v>
      </c>
      <c r="H875" t="s">
        <v>706</v>
      </c>
      <c r="I875">
        <v>2020</v>
      </c>
      <c r="M875" t="s">
        <v>71</v>
      </c>
      <c r="N875" t="s">
        <v>706</v>
      </c>
      <c r="O875">
        <v>2020</v>
      </c>
    </row>
    <row r="876" spans="7:17" x14ac:dyDescent="0.25">
      <c r="G876" t="s">
        <v>71</v>
      </c>
      <c r="H876" t="s">
        <v>706</v>
      </c>
      <c r="I876">
        <v>2019</v>
      </c>
      <c r="J876" t="s">
        <v>97</v>
      </c>
      <c r="K876">
        <v>3</v>
      </c>
      <c r="M876" t="s">
        <v>71</v>
      </c>
      <c r="N876" t="s">
        <v>706</v>
      </c>
      <c r="O876">
        <v>2019</v>
      </c>
      <c r="P876" t="s">
        <v>839</v>
      </c>
      <c r="Q876">
        <v>3</v>
      </c>
    </row>
    <row r="877" spans="7:17" x14ac:dyDescent="0.25">
      <c r="G877" t="s">
        <v>71</v>
      </c>
      <c r="H877" t="s">
        <v>706</v>
      </c>
      <c r="I877">
        <v>2016</v>
      </c>
      <c r="J877" t="s">
        <v>97</v>
      </c>
      <c r="K877">
        <v>3</v>
      </c>
      <c r="M877" t="s">
        <v>71</v>
      </c>
      <c r="N877" t="s">
        <v>706</v>
      </c>
      <c r="O877">
        <v>2016</v>
      </c>
      <c r="P877" t="s">
        <v>839</v>
      </c>
      <c r="Q877">
        <v>3</v>
      </c>
    </row>
    <row r="878" spans="7:17" x14ac:dyDescent="0.25">
      <c r="G878" t="s">
        <v>71</v>
      </c>
      <c r="H878" t="s">
        <v>706</v>
      </c>
      <c r="I878">
        <v>2015</v>
      </c>
      <c r="J878" t="s">
        <v>97</v>
      </c>
      <c r="K878">
        <v>3</v>
      </c>
      <c r="M878" t="s">
        <v>71</v>
      </c>
      <c r="N878" t="s">
        <v>706</v>
      </c>
      <c r="O878">
        <v>2015</v>
      </c>
      <c r="P878" t="s">
        <v>839</v>
      </c>
      <c r="Q878">
        <v>3</v>
      </c>
    </row>
    <row r="879" spans="7:17" x14ac:dyDescent="0.25">
      <c r="G879" t="s">
        <v>71</v>
      </c>
      <c r="H879" t="s">
        <v>706</v>
      </c>
      <c r="I879">
        <v>2011</v>
      </c>
      <c r="J879" t="s">
        <v>97</v>
      </c>
      <c r="K879">
        <v>3</v>
      </c>
      <c r="M879" t="s">
        <v>71</v>
      </c>
      <c r="N879" t="s">
        <v>706</v>
      </c>
      <c r="O879">
        <v>2011</v>
      </c>
      <c r="P879" t="s">
        <v>839</v>
      </c>
      <c r="Q879">
        <v>3</v>
      </c>
    </row>
    <row r="880" spans="7:17" x14ac:dyDescent="0.25">
      <c r="G880" t="s">
        <v>71</v>
      </c>
      <c r="H880" t="s">
        <v>706</v>
      </c>
      <c r="I880">
        <v>2014</v>
      </c>
      <c r="J880" t="s">
        <v>97</v>
      </c>
      <c r="K880">
        <v>3</v>
      </c>
      <c r="M880" t="s">
        <v>71</v>
      </c>
      <c r="N880" t="s">
        <v>706</v>
      </c>
      <c r="O880">
        <v>2014</v>
      </c>
      <c r="P880" t="s">
        <v>839</v>
      </c>
      <c r="Q880">
        <v>3</v>
      </c>
    </row>
    <row r="881" spans="7:17" x14ac:dyDescent="0.25">
      <c r="G881" t="s">
        <v>71</v>
      </c>
      <c r="H881" t="s">
        <v>706</v>
      </c>
      <c r="I881">
        <v>2012</v>
      </c>
      <c r="J881" t="s">
        <v>97</v>
      </c>
      <c r="K881">
        <v>3</v>
      </c>
      <c r="M881" t="s">
        <v>71</v>
      </c>
      <c r="N881" t="s">
        <v>706</v>
      </c>
      <c r="O881">
        <v>2012</v>
      </c>
      <c r="P881" t="s">
        <v>839</v>
      </c>
      <c r="Q881">
        <v>3</v>
      </c>
    </row>
    <row r="882" spans="7:17" x14ac:dyDescent="0.25">
      <c r="G882" t="s">
        <v>71</v>
      </c>
      <c r="H882" t="s">
        <v>706</v>
      </c>
      <c r="I882">
        <v>2010</v>
      </c>
      <c r="J882" t="s">
        <v>97</v>
      </c>
      <c r="K882">
        <v>3</v>
      </c>
      <c r="M882" t="s">
        <v>71</v>
      </c>
      <c r="N882" t="s">
        <v>706</v>
      </c>
      <c r="O882">
        <v>2010</v>
      </c>
      <c r="P882" t="s">
        <v>839</v>
      </c>
      <c r="Q882">
        <v>3</v>
      </c>
    </row>
    <row r="883" spans="7:17" x14ac:dyDescent="0.25">
      <c r="G883" t="s">
        <v>71</v>
      </c>
      <c r="H883" t="s">
        <v>706</v>
      </c>
      <c r="I883">
        <v>2018</v>
      </c>
      <c r="J883" t="s">
        <v>97</v>
      </c>
      <c r="K883">
        <v>3</v>
      </c>
      <c r="M883" t="s">
        <v>71</v>
      </c>
      <c r="N883" t="s">
        <v>706</v>
      </c>
      <c r="O883">
        <v>2018</v>
      </c>
      <c r="P883" t="s">
        <v>839</v>
      </c>
      <c r="Q883">
        <v>3</v>
      </c>
    </row>
    <row r="884" spans="7:17" x14ac:dyDescent="0.25">
      <c r="G884" t="s">
        <v>71</v>
      </c>
      <c r="H884" t="s">
        <v>707</v>
      </c>
      <c r="M884" t="s">
        <v>71</v>
      </c>
      <c r="N884" t="s">
        <v>707</v>
      </c>
    </row>
    <row r="885" spans="7:17" x14ac:dyDescent="0.25">
      <c r="G885" t="s">
        <v>71</v>
      </c>
      <c r="H885" t="s">
        <v>707</v>
      </c>
      <c r="M885" t="s">
        <v>71</v>
      </c>
      <c r="N885" t="s">
        <v>707</v>
      </c>
    </row>
    <row r="886" spans="7:17" x14ac:dyDescent="0.25">
      <c r="G886" t="s">
        <v>71</v>
      </c>
      <c r="H886" t="s">
        <v>707</v>
      </c>
      <c r="M886" t="s">
        <v>71</v>
      </c>
      <c r="N886" t="s">
        <v>707</v>
      </c>
    </row>
    <row r="887" spans="7:17" x14ac:dyDescent="0.25">
      <c r="G887" t="s">
        <v>71</v>
      </c>
      <c r="H887" t="s">
        <v>707</v>
      </c>
      <c r="M887" t="s">
        <v>71</v>
      </c>
      <c r="N887" t="s">
        <v>707</v>
      </c>
    </row>
    <row r="888" spans="7:17" x14ac:dyDescent="0.25">
      <c r="G888" t="s">
        <v>71</v>
      </c>
      <c r="H888" t="s">
        <v>707</v>
      </c>
      <c r="M888" t="s">
        <v>71</v>
      </c>
      <c r="N888" t="s">
        <v>707</v>
      </c>
    </row>
    <row r="889" spans="7:17" x14ac:dyDescent="0.25">
      <c r="G889" t="s">
        <v>71</v>
      </c>
      <c r="H889" t="s">
        <v>707</v>
      </c>
      <c r="M889" t="s">
        <v>71</v>
      </c>
      <c r="N889" t="s">
        <v>707</v>
      </c>
    </row>
    <row r="890" spans="7:17" x14ac:dyDescent="0.25">
      <c r="G890" t="s">
        <v>71</v>
      </c>
      <c r="H890" t="s">
        <v>707</v>
      </c>
      <c r="M890" t="s">
        <v>71</v>
      </c>
      <c r="N890" t="s">
        <v>707</v>
      </c>
    </row>
    <row r="891" spans="7:17" x14ac:dyDescent="0.25">
      <c r="G891" t="s">
        <v>71</v>
      </c>
      <c r="H891" t="s">
        <v>707</v>
      </c>
      <c r="M891" t="s">
        <v>71</v>
      </c>
      <c r="N891" t="s">
        <v>707</v>
      </c>
    </row>
    <row r="892" spans="7:17" x14ac:dyDescent="0.25">
      <c r="G892" t="s">
        <v>71</v>
      </c>
      <c r="H892" t="s">
        <v>707</v>
      </c>
      <c r="M892" t="s">
        <v>71</v>
      </c>
      <c r="N892" t="s">
        <v>707</v>
      </c>
    </row>
    <row r="893" spans="7:17" x14ac:dyDescent="0.25">
      <c r="G893" t="s">
        <v>71</v>
      </c>
      <c r="H893" t="s">
        <v>707</v>
      </c>
      <c r="M893" t="s">
        <v>71</v>
      </c>
      <c r="N893" t="s">
        <v>707</v>
      </c>
    </row>
    <row r="894" spans="7:17" x14ac:dyDescent="0.25">
      <c r="G894" t="s">
        <v>71</v>
      </c>
      <c r="H894" t="s">
        <v>707</v>
      </c>
      <c r="M894" t="s">
        <v>71</v>
      </c>
      <c r="N894" t="s">
        <v>707</v>
      </c>
    </row>
    <row r="895" spans="7:17" x14ac:dyDescent="0.25">
      <c r="G895" t="s">
        <v>71</v>
      </c>
      <c r="H895" t="s">
        <v>707</v>
      </c>
      <c r="M895" t="s">
        <v>71</v>
      </c>
      <c r="N895" t="s">
        <v>707</v>
      </c>
    </row>
    <row r="896" spans="7:17" x14ac:dyDescent="0.25">
      <c r="G896" t="s">
        <v>71</v>
      </c>
      <c r="H896" t="s">
        <v>707</v>
      </c>
      <c r="M896" t="s">
        <v>71</v>
      </c>
      <c r="N896" t="s">
        <v>707</v>
      </c>
    </row>
    <row r="897" spans="7:14" x14ac:dyDescent="0.25">
      <c r="G897" t="s">
        <v>71</v>
      </c>
      <c r="H897" t="s">
        <v>707</v>
      </c>
      <c r="M897" t="s">
        <v>71</v>
      </c>
      <c r="N897" t="s">
        <v>707</v>
      </c>
    </row>
    <row r="898" spans="7:14" x14ac:dyDescent="0.25">
      <c r="G898" t="s">
        <v>71</v>
      </c>
      <c r="H898" t="s">
        <v>707</v>
      </c>
      <c r="M898" t="s">
        <v>71</v>
      </c>
      <c r="N898" t="s">
        <v>707</v>
      </c>
    </row>
    <row r="899" spans="7:14" x14ac:dyDescent="0.25">
      <c r="G899" t="s">
        <v>71</v>
      </c>
      <c r="H899" t="s">
        <v>708</v>
      </c>
      <c r="M899" t="s">
        <v>71</v>
      </c>
      <c r="N899" t="s">
        <v>708</v>
      </c>
    </row>
    <row r="900" spans="7:14" x14ac:dyDescent="0.25">
      <c r="G900" t="s">
        <v>71</v>
      </c>
      <c r="H900" t="s">
        <v>708</v>
      </c>
      <c r="M900" t="s">
        <v>71</v>
      </c>
      <c r="N900" t="s">
        <v>708</v>
      </c>
    </row>
    <row r="901" spans="7:14" x14ac:dyDescent="0.25">
      <c r="G901" t="s">
        <v>71</v>
      </c>
      <c r="H901" t="s">
        <v>708</v>
      </c>
      <c r="M901" t="s">
        <v>71</v>
      </c>
      <c r="N901" t="s">
        <v>708</v>
      </c>
    </row>
    <row r="902" spans="7:14" x14ac:dyDescent="0.25">
      <c r="G902" t="s">
        <v>71</v>
      </c>
      <c r="H902" t="s">
        <v>708</v>
      </c>
      <c r="M902" t="s">
        <v>71</v>
      </c>
      <c r="N902" t="s">
        <v>708</v>
      </c>
    </row>
    <row r="903" spans="7:14" x14ac:dyDescent="0.25">
      <c r="G903" t="s">
        <v>71</v>
      </c>
      <c r="H903" t="s">
        <v>708</v>
      </c>
      <c r="M903" t="s">
        <v>71</v>
      </c>
      <c r="N903" t="s">
        <v>708</v>
      </c>
    </row>
    <row r="904" spans="7:14" x14ac:dyDescent="0.25">
      <c r="G904" t="s">
        <v>71</v>
      </c>
      <c r="H904" t="s">
        <v>708</v>
      </c>
      <c r="M904" t="s">
        <v>71</v>
      </c>
      <c r="N904" t="s">
        <v>708</v>
      </c>
    </row>
    <row r="905" spans="7:14" x14ac:dyDescent="0.25">
      <c r="G905" t="s">
        <v>71</v>
      </c>
      <c r="H905" t="s">
        <v>708</v>
      </c>
      <c r="M905" t="s">
        <v>71</v>
      </c>
      <c r="N905" t="s">
        <v>708</v>
      </c>
    </row>
    <row r="906" spans="7:14" x14ac:dyDescent="0.25">
      <c r="G906" t="s">
        <v>71</v>
      </c>
      <c r="H906" t="s">
        <v>708</v>
      </c>
      <c r="M906" t="s">
        <v>71</v>
      </c>
      <c r="N906" t="s">
        <v>708</v>
      </c>
    </row>
    <row r="907" spans="7:14" x14ac:dyDescent="0.25">
      <c r="G907" t="s">
        <v>71</v>
      </c>
      <c r="H907" t="s">
        <v>708</v>
      </c>
      <c r="M907" t="s">
        <v>71</v>
      </c>
      <c r="N907" t="s">
        <v>708</v>
      </c>
    </row>
    <row r="908" spans="7:14" x14ac:dyDescent="0.25">
      <c r="G908" t="s">
        <v>71</v>
      </c>
      <c r="H908" t="s">
        <v>708</v>
      </c>
      <c r="M908" t="s">
        <v>71</v>
      </c>
      <c r="N908" t="s">
        <v>708</v>
      </c>
    </row>
    <row r="909" spans="7:14" x14ac:dyDescent="0.25">
      <c r="G909" t="s">
        <v>71</v>
      </c>
      <c r="H909" t="s">
        <v>708</v>
      </c>
      <c r="M909" t="s">
        <v>71</v>
      </c>
      <c r="N909" t="s">
        <v>708</v>
      </c>
    </row>
    <row r="910" spans="7:14" x14ac:dyDescent="0.25">
      <c r="G910" t="s">
        <v>71</v>
      </c>
      <c r="H910" t="s">
        <v>708</v>
      </c>
      <c r="M910" t="s">
        <v>71</v>
      </c>
      <c r="N910" t="s">
        <v>708</v>
      </c>
    </row>
    <row r="911" spans="7:14" x14ac:dyDescent="0.25">
      <c r="G911" t="s">
        <v>71</v>
      </c>
      <c r="H911" t="s">
        <v>708</v>
      </c>
      <c r="M911" t="s">
        <v>71</v>
      </c>
      <c r="N911" t="s">
        <v>708</v>
      </c>
    </row>
    <row r="912" spans="7:14" x14ac:dyDescent="0.25">
      <c r="G912" t="s">
        <v>71</v>
      </c>
      <c r="H912" t="s">
        <v>708</v>
      </c>
      <c r="M912" t="s">
        <v>71</v>
      </c>
      <c r="N912" t="s">
        <v>708</v>
      </c>
    </row>
    <row r="913" spans="7:17" x14ac:dyDescent="0.25">
      <c r="G913" t="s">
        <v>71</v>
      </c>
      <c r="H913" t="s">
        <v>708</v>
      </c>
      <c r="M913" t="s">
        <v>71</v>
      </c>
      <c r="N913" t="s">
        <v>708</v>
      </c>
    </row>
    <row r="914" spans="7:17" x14ac:dyDescent="0.25">
      <c r="G914" t="s">
        <v>71</v>
      </c>
      <c r="H914" t="s">
        <v>709</v>
      </c>
      <c r="I914">
        <v>2011</v>
      </c>
      <c r="J914" t="s">
        <v>166</v>
      </c>
      <c r="K914">
        <v>2</v>
      </c>
      <c r="M914" t="s">
        <v>71</v>
      </c>
      <c r="N914" t="s">
        <v>709</v>
      </c>
      <c r="O914">
        <v>2011</v>
      </c>
      <c r="P914" t="s">
        <v>323</v>
      </c>
      <c r="Q914">
        <v>2</v>
      </c>
    </row>
    <row r="915" spans="7:17" x14ac:dyDescent="0.25">
      <c r="G915" t="s">
        <v>71</v>
      </c>
      <c r="H915" t="s">
        <v>709</v>
      </c>
      <c r="I915">
        <v>2016</v>
      </c>
      <c r="J915" t="s">
        <v>166</v>
      </c>
      <c r="K915">
        <v>2</v>
      </c>
      <c r="M915" t="s">
        <v>71</v>
      </c>
      <c r="N915" t="s">
        <v>709</v>
      </c>
      <c r="O915">
        <v>2016</v>
      </c>
      <c r="P915" t="s">
        <v>323</v>
      </c>
      <c r="Q915">
        <v>2</v>
      </c>
    </row>
    <row r="916" spans="7:17" x14ac:dyDescent="0.25">
      <c r="G916" t="s">
        <v>71</v>
      </c>
      <c r="H916" t="s">
        <v>709</v>
      </c>
      <c r="I916">
        <v>2017</v>
      </c>
      <c r="J916" t="s">
        <v>166</v>
      </c>
      <c r="K916">
        <v>2</v>
      </c>
      <c r="M916" t="s">
        <v>71</v>
      </c>
      <c r="N916" t="s">
        <v>709</v>
      </c>
      <c r="O916">
        <v>2017</v>
      </c>
      <c r="P916" t="s">
        <v>323</v>
      </c>
      <c r="Q916">
        <v>2</v>
      </c>
    </row>
    <row r="917" spans="7:17" x14ac:dyDescent="0.25">
      <c r="G917" t="s">
        <v>71</v>
      </c>
      <c r="H917" t="s">
        <v>709</v>
      </c>
      <c r="I917">
        <v>2016</v>
      </c>
      <c r="J917" t="s">
        <v>166</v>
      </c>
      <c r="K917">
        <v>2</v>
      </c>
      <c r="M917" t="s">
        <v>71</v>
      </c>
      <c r="N917" t="s">
        <v>709</v>
      </c>
      <c r="O917">
        <v>2016</v>
      </c>
      <c r="P917" t="s">
        <v>323</v>
      </c>
      <c r="Q917">
        <v>2</v>
      </c>
    </row>
    <row r="918" spans="7:17" x14ac:dyDescent="0.25">
      <c r="G918" t="s">
        <v>71</v>
      </c>
      <c r="H918" t="s">
        <v>709</v>
      </c>
      <c r="I918">
        <v>2012</v>
      </c>
      <c r="J918" t="s">
        <v>166</v>
      </c>
      <c r="K918">
        <v>2</v>
      </c>
      <c r="M918" t="s">
        <v>71</v>
      </c>
      <c r="N918" t="s">
        <v>709</v>
      </c>
      <c r="O918">
        <v>2012</v>
      </c>
      <c r="P918" t="s">
        <v>323</v>
      </c>
      <c r="Q918">
        <v>2</v>
      </c>
    </row>
    <row r="919" spans="7:17" x14ac:dyDescent="0.25">
      <c r="G919" t="s">
        <v>71</v>
      </c>
      <c r="H919" t="s">
        <v>709</v>
      </c>
      <c r="I919">
        <v>2006</v>
      </c>
      <c r="J919" t="s">
        <v>166</v>
      </c>
      <c r="K919">
        <v>2</v>
      </c>
      <c r="M919" t="s">
        <v>71</v>
      </c>
      <c r="N919" t="s">
        <v>709</v>
      </c>
      <c r="O919">
        <v>2006</v>
      </c>
      <c r="P919" t="s">
        <v>972</v>
      </c>
      <c r="Q919">
        <v>1</v>
      </c>
    </row>
    <row r="920" spans="7:17" x14ac:dyDescent="0.25">
      <c r="G920" t="s">
        <v>71</v>
      </c>
      <c r="H920" t="s">
        <v>709</v>
      </c>
      <c r="I920">
        <v>2017</v>
      </c>
      <c r="J920" t="s">
        <v>166</v>
      </c>
      <c r="K920">
        <v>2</v>
      </c>
      <c r="M920" t="s">
        <v>71</v>
      </c>
      <c r="N920" t="s">
        <v>709</v>
      </c>
      <c r="O920">
        <v>2017</v>
      </c>
      <c r="P920" t="s">
        <v>323</v>
      </c>
      <c r="Q920">
        <v>2</v>
      </c>
    </row>
    <row r="921" spans="7:17" x14ac:dyDescent="0.25">
      <c r="G921" t="s">
        <v>71</v>
      </c>
      <c r="H921" t="s">
        <v>709</v>
      </c>
      <c r="I921">
        <v>2010</v>
      </c>
      <c r="J921" t="s">
        <v>166</v>
      </c>
      <c r="K921">
        <v>2</v>
      </c>
      <c r="M921" t="s">
        <v>71</v>
      </c>
      <c r="N921" t="s">
        <v>709</v>
      </c>
      <c r="O921">
        <v>2010</v>
      </c>
      <c r="P921" t="s">
        <v>323</v>
      </c>
      <c r="Q921">
        <v>2</v>
      </c>
    </row>
    <row r="922" spans="7:17" x14ac:dyDescent="0.25">
      <c r="G922" t="s">
        <v>71</v>
      </c>
      <c r="H922" t="s">
        <v>709</v>
      </c>
      <c r="I922">
        <v>2018</v>
      </c>
      <c r="J922" t="s">
        <v>166</v>
      </c>
      <c r="K922">
        <v>2</v>
      </c>
      <c r="M922" t="s">
        <v>71</v>
      </c>
      <c r="N922" t="s">
        <v>709</v>
      </c>
      <c r="O922">
        <v>2018</v>
      </c>
      <c r="P922" t="s">
        <v>323</v>
      </c>
      <c r="Q922">
        <v>2</v>
      </c>
    </row>
    <row r="923" spans="7:17" x14ac:dyDescent="0.25">
      <c r="G923" t="s">
        <v>71</v>
      </c>
      <c r="H923" t="s">
        <v>709</v>
      </c>
      <c r="I923">
        <v>2007</v>
      </c>
      <c r="J923" t="s">
        <v>166</v>
      </c>
      <c r="K923">
        <v>2</v>
      </c>
      <c r="M923" t="s">
        <v>71</v>
      </c>
      <c r="N923" t="s">
        <v>709</v>
      </c>
      <c r="O923">
        <v>2007</v>
      </c>
      <c r="P923" t="s">
        <v>323</v>
      </c>
      <c r="Q923">
        <v>2</v>
      </c>
    </row>
    <row r="924" spans="7:17" x14ac:dyDescent="0.25">
      <c r="G924" t="s">
        <v>71</v>
      </c>
      <c r="H924" t="s">
        <v>709</v>
      </c>
      <c r="I924">
        <v>2008</v>
      </c>
      <c r="J924" t="s">
        <v>166</v>
      </c>
      <c r="K924">
        <v>2</v>
      </c>
      <c r="M924" t="s">
        <v>71</v>
      </c>
      <c r="N924" t="s">
        <v>709</v>
      </c>
      <c r="O924">
        <v>2008</v>
      </c>
      <c r="P924" t="s">
        <v>323</v>
      </c>
      <c r="Q924">
        <v>2</v>
      </c>
    </row>
    <row r="925" spans="7:17" x14ac:dyDescent="0.25">
      <c r="G925" t="s">
        <v>71</v>
      </c>
      <c r="H925" t="s">
        <v>709</v>
      </c>
      <c r="I925">
        <v>2018</v>
      </c>
      <c r="J925" t="s">
        <v>166</v>
      </c>
      <c r="K925">
        <v>2</v>
      </c>
      <c r="M925" t="s">
        <v>71</v>
      </c>
      <c r="N925" t="s">
        <v>709</v>
      </c>
      <c r="O925">
        <v>2018</v>
      </c>
      <c r="P925" t="s">
        <v>323</v>
      </c>
      <c r="Q925">
        <v>2</v>
      </c>
    </row>
    <row r="926" spans="7:17" x14ac:dyDescent="0.25">
      <c r="G926" t="s">
        <v>71</v>
      </c>
      <c r="H926" t="s">
        <v>709</v>
      </c>
      <c r="I926">
        <v>2019</v>
      </c>
      <c r="J926" t="s">
        <v>166</v>
      </c>
      <c r="K926">
        <v>2</v>
      </c>
      <c r="M926" t="s">
        <v>71</v>
      </c>
      <c r="N926" t="s">
        <v>709</v>
      </c>
      <c r="O926">
        <v>2019</v>
      </c>
      <c r="P926" t="s">
        <v>323</v>
      </c>
      <c r="Q926">
        <v>2</v>
      </c>
    </row>
    <row r="927" spans="7:17" x14ac:dyDescent="0.25">
      <c r="G927" t="s">
        <v>71</v>
      </c>
      <c r="H927" t="s">
        <v>709</v>
      </c>
      <c r="I927">
        <v>2015</v>
      </c>
      <c r="J927" t="s">
        <v>166</v>
      </c>
      <c r="K927">
        <v>2</v>
      </c>
      <c r="M927" t="s">
        <v>71</v>
      </c>
      <c r="N927" t="s">
        <v>709</v>
      </c>
      <c r="O927">
        <v>2015</v>
      </c>
      <c r="P927" t="s">
        <v>323</v>
      </c>
      <c r="Q927">
        <v>2</v>
      </c>
    </row>
    <row r="928" spans="7:17" x14ac:dyDescent="0.25">
      <c r="G928" t="s">
        <v>71</v>
      </c>
      <c r="H928" t="s">
        <v>709</v>
      </c>
      <c r="I928">
        <v>2014</v>
      </c>
      <c r="J928" t="s">
        <v>166</v>
      </c>
      <c r="K928">
        <v>2</v>
      </c>
      <c r="M928" t="s">
        <v>71</v>
      </c>
      <c r="N928" t="s">
        <v>709</v>
      </c>
      <c r="O928">
        <v>2014</v>
      </c>
      <c r="P928" t="s">
        <v>323</v>
      </c>
      <c r="Q928">
        <v>2</v>
      </c>
    </row>
    <row r="929" spans="7:17" x14ac:dyDescent="0.25">
      <c r="G929" t="s">
        <v>71</v>
      </c>
      <c r="H929" t="s">
        <v>709</v>
      </c>
      <c r="I929">
        <v>2020</v>
      </c>
      <c r="J929" t="s">
        <v>166</v>
      </c>
      <c r="K929">
        <v>2</v>
      </c>
      <c r="M929" t="s">
        <v>71</v>
      </c>
      <c r="N929" t="s">
        <v>709</v>
      </c>
      <c r="O929">
        <v>2020</v>
      </c>
      <c r="P929" t="s">
        <v>323</v>
      </c>
      <c r="Q929">
        <v>2</v>
      </c>
    </row>
    <row r="930" spans="7:17" x14ac:dyDescent="0.25">
      <c r="G930" t="s">
        <v>71</v>
      </c>
      <c r="H930" t="s">
        <v>709</v>
      </c>
      <c r="I930">
        <v>2015</v>
      </c>
      <c r="J930" t="s">
        <v>166</v>
      </c>
      <c r="K930">
        <v>2</v>
      </c>
      <c r="M930" t="s">
        <v>71</v>
      </c>
      <c r="N930" t="s">
        <v>709</v>
      </c>
      <c r="O930">
        <v>2015</v>
      </c>
      <c r="P930" t="s">
        <v>323</v>
      </c>
      <c r="Q930">
        <v>2</v>
      </c>
    </row>
    <row r="931" spans="7:17" x14ac:dyDescent="0.25">
      <c r="G931" t="s">
        <v>71</v>
      </c>
      <c r="H931" t="s">
        <v>709</v>
      </c>
      <c r="I931">
        <v>2020</v>
      </c>
      <c r="J931" t="s">
        <v>166</v>
      </c>
      <c r="K931">
        <v>2</v>
      </c>
      <c r="M931" t="s">
        <v>71</v>
      </c>
      <c r="N931" t="s">
        <v>709</v>
      </c>
      <c r="O931">
        <v>2020</v>
      </c>
      <c r="P931" t="s">
        <v>323</v>
      </c>
      <c r="Q931">
        <v>2</v>
      </c>
    </row>
    <row r="932" spans="7:17" x14ac:dyDescent="0.25">
      <c r="G932" t="s">
        <v>71</v>
      </c>
      <c r="H932" t="s">
        <v>709</v>
      </c>
      <c r="I932">
        <v>2013</v>
      </c>
      <c r="J932" t="s">
        <v>166</v>
      </c>
      <c r="K932">
        <v>2</v>
      </c>
      <c r="M932" t="s">
        <v>71</v>
      </c>
      <c r="N932" t="s">
        <v>709</v>
      </c>
      <c r="O932">
        <v>2013</v>
      </c>
      <c r="P932" t="s">
        <v>323</v>
      </c>
      <c r="Q932">
        <v>2</v>
      </c>
    </row>
    <row r="933" spans="7:17" x14ac:dyDescent="0.25">
      <c r="G933" t="s">
        <v>71</v>
      </c>
      <c r="H933" t="s">
        <v>709</v>
      </c>
      <c r="I933">
        <v>2009</v>
      </c>
      <c r="J933" t="s">
        <v>166</v>
      </c>
      <c r="K933">
        <v>2</v>
      </c>
      <c r="M933" t="s">
        <v>71</v>
      </c>
      <c r="N933" t="s">
        <v>709</v>
      </c>
      <c r="O933">
        <v>2009</v>
      </c>
      <c r="P933" t="s">
        <v>323</v>
      </c>
      <c r="Q933">
        <v>2</v>
      </c>
    </row>
    <row r="934" spans="7:17" x14ac:dyDescent="0.25">
      <c r="G934" t="s">
        <v>71</v>
      </c>
      <c r="H934" t="s">
        <v>709</v>
      </c>
      <c r="I934">
        <v>2014</v>
      </c>
      <c r="J934" t="s">
        <v>166</v>
      </c>
      <c r="K934">
        <v>2</v>
      </c>
      <c r="M934" t="s">
        <v>71</v>
      </c>
      <c r="N934" t="s">
        <v>709</v>
      </c>
      <c r="O934">
        <v>2014</v>
      </c>
      <c r="P934" t="s">
        <v>323</v>
      </c>
      <c r="Q934">
        <v>2</v>
      </c>
    </row>
    <row r="935" spans="7:17" x14ac:dyDescent="0.25">
      <c r="G935" t="s">
        <v>71</v>
      </c>
      <c r="H935" t="s">
        <v>709</v>
      </c>
      <c r="I935">
        <v>2019</v>
      </c>
      <c r="J935" t="s">
        <v>166</v>
      </c>
      <c r="K935">
        <v>2</v>
      </c>
      <c r="M935" t="s">
        <v>71</v>
      </c>
      <c r="N935" t="s">
        <v>709</v>
      </c>
      <c r="O935">
        <v>2019</v>
      </c>
      <c r="P935" t="s">
        <v>323</v>
      </c>
      <c r="Q935">
        <v>2</v>
      </c>
    </row>
    <row r="936" spans="7:17" x14ac:dyDescent="0.25">
      <c r="G936" t="s">
        <v>71</v>
      </c>
      <c r="H936" t="s">
        <v>710</v>
      </c>
      <c r="I936">
        <v>2020</v>
      </c>
      <c r="J936" t="s">
        <v>654</v>
      </c>
      <c r="K936">
        <v>2</v>
      </c>
      <c r="M936" t="s">
        <v>71</v>
      </c>
      <c r="N936" t="s">
        <v>710</v>
      </c>
      <c r="O936">
        <v>2020</v>
      </c>
      <c r="P936" t="s">
        <v>323</v>
      </c>
      <c r="Q936">
        <v>2</v>
      </c>
    </row>
    <row r="937" spans="7:17" x14ac:dyDescent="0.25">
      <c r="G937" t="s">
        <v>71</v>
      </c>
      <c r="H937" t="s">
        <v>710</v>
      </c>
      <c r="M937" t="s">
        <v>71</v>
      </c>
      <c r="N937" t="s">
        <v>710</v>
      </c>
    </row>
    <row r="938" spans="7:17" x14ac:dyDescent="0.25">
      <c r="G938" t="s">
        <v>71</v>
      </c>
      <c r="H938" t="s">
        <v>710</v>
      </c>
      <c r="M938" t="s">
        <v>71</v>
      </c>
      <c r="N938" t="s">
        <v>710</v>
      </c>
    </row>
    <row r="939" spans="7:17" x14ac:dyDescent="0.25">
      <c r="G939" t="s">
        <v>71</v>
      </c>
      <c r="H939" t="s">
        <v>710</v>
      </c>
      <c r="M939" t="s">
        <v>71</v>
      </c>
      <c r="N939" t="s">
        <v>710</v>
      </c>
    </row>
    <row r="940" spans="7:17" x14ac:dyDescent="0.25">
      <c r="G940" t="s">
        <v>71</v>
      </c>
      <c r="H940" t="s">
        <v>710</v>
      </c>
      <c r="I940">
        <v>2017</v>
      </c>
      <c r="J940" t="s">
        <v>654</v>
      </c>
      <c r="K940">
        <v>2</v>
      </c>
      <c r="M940" t="s">
        <v>71</v>
      </c>
      <c r="N940" t="s">
        <v>710</v>
      </c>
      <c r="O940">
        <v>2017</v>
      </c>
      <c r="P940" t="s">
        <v>973</v>
      </c>
      <c r="Q940">
        <v>1</v>
      </c>
    </row>
    <row r="941" spans="7:17" x14ac:dyDescent="0.25">
      <c r="G941" t="s">
        <v>71</v>
      </c>
      <c r="H941" t="s">
        <v>710</v>
      </c>
      <c r="I941">
        <v>2018</v>
      </c>
      <c r="J941" t="s">
        <v>654</v>
      </c>
      <c r="K941">
        <v>2</v>
      </c>
      <c r="M941" t="s">
        <v>71</v>
      </c>
      <c r="N941" t="s">
        <v>710</v>
      </c>
      <c r="O941">
        <v>2018</v>
      </c>
      <c r="P941" t="s">
        <v>973</v>
      </c>
      <c r="Q941">
        <v>1</v>
      </c>
    </row>
    <row r="942" spans="7:17" x14ac:dyDescent="0.25">
      <c r="G942" t="s">
        <v>71</v>
      </c>
      <c r="H942" t="s">
        <v>710</v>
      </c>
      <c r="I942">
        <v>2019</v>
      </c>
      <c r="J942" t="s">
        <v>654</v>
      </c>
      <c r="K942">
        <v>2</v>
      </c>
      <c r="M942" t="s">
        <v>71</v>
      </c>
      <c r="N942" t="s">
        <v>710</v>
      </c>
      <c r="O942">
        <v>2019</v>
      </c>
      <c r="P942" t="s">
        <v>973</v>
      </c>
      <c r="Q942">
        <v>1</v>
      </c>
    </row>
    <row r="943" spans="7:17" x14ac:dyDescent="0.25">
      <c r="G943" t="s">
        <v>71</v>
      </c>
      <c r="H943" t="s">
        <v>710</v>
      </c>
      <c r="I943">
        <v>2020</v>
      </c>
      <c r="J943" t="s">
        <v>654</v>
      </c>
      <c r="K943">
        <v>2</v>
      </c>
      <c r="M943" t="s">
        <v>71</v>
      </c>
      <c r="N943" t="s">
        <v>710</v>
      </c>
      <c r="O943">
        <v>2020</v>
      </c>
      <c r="P943" t="s">
        <v>324</v>
      </c>
      <c r="Q943">
        <v>2</v>
      </c>
    </row>
    <row r="944" spans="7:17" x14ac:dyDescent="0.25">
      <c r="G944" t="s">
        <v>71</v>
      </c>
      <c r="H944" t="s">
        <v>710</v>
      </c>
      <c r="M944" t="s">
        <v>71</v>
      </c>
      <c r="N944" t="s">
        <v>710</v>
      </c>
    </row>
    <row r="945" spans="7:14" x14ac:dyDescent="0.25">
      <c r="G945" t="s">
        <v>71</v>
      </c>
      <c r="H945" t="s">
        <v>710</v>
      </c>
      <c r="M945" t="s">
        <v>71</v>
      </c>
      <c r="N945" t="s">
        <v>710</v>
      </c>
    </row>
    <row r="946" spans="7:14" x14ac:dyDescent="0.25">
      <c r="G946" t="s">
        <v>71</v>
      </c>
      <c r="H946" t="s">
        <v>710</v>
      </c>
      <c r="M946" t="s">
        <v>71</v>
      </c>
      <c r="N946" t="s">
        <v>710</v>
      </c>
    </row>
    <row r="947" spans="7:14" x14ac:dyDescent="0.25">
      <c r="G947" t="s">
        <v>71</v>
      </c>
      <c r="H947" t="s">
        <v>710</v>
      </c>
      <c r="M947" t="s">
        <v>71</v>
      </c>
      <c r="N947" t="s">
        <v>710</v>
      </c>
    </row>
    <row r="948" spans="7:14" x14ac:dyDescent="0.25">
      <c r="G948" t="s">
        <v>71</v>
      </c>
      <c r="H948" t="s">
        <v>710</v>
      </c>
      <c r="M948" t="s">
        <v>71</v>
      </c>
      <c r="N948" t="s">
        <v>710</v>
      </c>
    </row>
    <row r="949" spans="7:14" x14ac:dyDescent="0.25">
      <c r="G949" t="s">
        <v>71</v>
      </c>
      <c r="H949" t="s">
        <v>710</v>
      </c>
      <c r="M949" t="s">
        <v>71</v>
      </c>
      <c r="N949" t="s">
        <v>710</v>
      </c>
    </row>
    <row r="950" spans="7:14" x14ac:dyDescent="0.25">
      <c r="G950" t="s">
        <v>71</v>
      </c>
      <c r="H950" t="s">
        <v>710</v>
      </c>
      <c r="M950" t="s">
        <v>71</v>
      </c>
      <c r="N950" t="s">
        <v>710</v>
      </c>
    </row>
    <row r="951" spans="7:14" x14ac:dyDescent="0.25">
      <c r="G951" t="s">
        <v>71</v>
      </c>
      <c r="H951" t="s">
        <v>711</v>
      </c>
      <c r="M951" t="s">
        <v>71</v>
      </c>
      <c r="N951" t="s">
        <v>711</v>
      </c>
    </row>
    <row r="952" spans="7:14" x14ac:dyDescent="0.25">
      <c r="G952" t="s">
        <v>71</v>
      </c>
      <c r="H952" t="s">
        <v>711</v>
      </c>
      <c r="M952" t="s">
        <v>71</v>
      </c>
      <c r="N952" t="s">
        <v>711</v>
      </c>
    </row>
    <row r="953" spans="7:14" x14ac:dyDescent="0.25">
      <c r="G953" t="s">
        <v>71</v>
      </c>
      <c r="H953" t="s">
        <v>711</v>
      </c>
      <c r="M953" t="s">
        <v>71</v>
      </c>
      <c r="N953" t="s">
        <v>711</v>
      </c>
    </row>
    <row r="954" spans="7:14" x14ac:dyDescent="0.25">
      <c r="G954" t="s">
        <v>71</v>
      </c>
      <c r="H954" t="s">
        <v>711</v>
      </c>
      <c r="M954" t="s">
        <v>71</v>
      </c>
      <c r="N954" t="s">
        <v>711</v>
      </c>
    </row>
    <row r="955" spans="7:14" x14ac:dyDescent="0.25">
      <c r="G955" t="s">
        <v>71</v>
      </c>
      <c r="H955" t="s">
        <v>711</v>
      </c>
      <c r="M955" t="s">
        <v>71</v>
      </c>
      <c r="N955" t="s">
        <v>711</v>
      </c>
    </row>
    <row r="956" spans="7:14" x14ac:dyDescent="0.25">
      <c r="G956" t="s">
        <v>71</v>
      </c>
      <c r="H956" t="s">
        <v>711</v>
      </c>
      <c r="M956" t="s">
        <v>71</v>
      </c>
      <c r="N956" t="s">
        <v>711</v>
      </c>
    </row>
    <row r="957" spans="7:14" x14ac:dyDescent="0.25">
      <c r="G957" t="s">
        <v>71</v>
      </c>
      <c r="H957" t="s">
        <v>711</v>
      </c>
      <c r="M957" t="s">
        <v>71</v>
      </c>
      <c r="N957" t="s">
        <v>711</v>
      </c>
    </row>
    <row r="958" spans="7:14" x14ac:dyDescent="0.25">
      <c r="G958" t="s">
        <v>71</v>
      </c>
      <c r="H958" t="s">
        <v>711</v>
      </c>
      <c r="M958" t="s">
        <v>71</v>
      </c>
      <c r="N958" t="s">
        <v>711</v>
      </c>
    </row>
    <row r="959" spans="7:14" x14ac:dyDescent="0.25">
      <c r="G959" t="s">
        <v>71</v>
      </c>
      <c r="H959" t="s">
        <v>711</v>
      </c>
      <c r="M959" t="s">
        <v>71</v>
      </c>
      <c r="N959" t="s">
        <v>711</v>
      </c>
    </row>
    <row r="960" spans="7:14" x14ac:dyDescent="0.25">
      <c r="G960" t="s">
        <v>71</v>
      </c>
      <c r="H960" t="s">
        <v>711</v>
      </c>
      <c r="M960" t="s">
        <v>71</v>
      </c>
      <c r="N960" t="s">
        <v>711</v>
      </c>
    </row>
    <row r="961" spans="7:14" x14ac:dyDescent="0.25">
      <c r="G961" t="s">
        <v>71</v>
      </c>
      <c r="H961" t="s">
        <v>711</v>
      </c>
      <c r="M961" t="s">
        <v>71</v>
      </c>
      <c r="N961" t="s">
        <v>711</v>
      </c>
    </row>
    <row r="962" spans="7:14" x14ac:dyDescent="0.25">
      <c r="G962" t="s">
        <v>71</v>
      </c>
      <c r="H962" t="s">
        <v>711</v>
      </c>
      <c r="M962" t="s">
        <v>71</v>
      </c>
      <c r="N962" t="s">
        <v>711</v>
      </c>
    </row>
    <row r="963" spans="7:14" x14ac:dyDescent="0.25">
      <c r="G963" t="s">
        <v>71</v>
      </c>
      <c r="H963" t="s">
        <v>711</v>
      </c>
      <c r="M963" t="s">
        <v>71</v>
      </c>
      <c r="N963" t="s">
        <v>711</v>
      </c>
    </row>
    <row r="964" spans="7:14" x14ac:dyDescent="0.25">
      <c r="G964" t="s">
        <v>71</v>
      </c>
      <c r="H964" t="s">
        <v>711</v>
      </c>
      <c r="M964" t="s">
        <v>71</v>
      </c>
      <c r="N964" t="s">
        <v>711</v>
      </c>
    </row>
    <row r="965" spans="7:14" x14ac:dyDescent="0.25">
      <c r="G965" t="s">
        <v>71</v>
      </c>
      <c r="H965" t="s">
        <v>711</v>
      </c>
      <c r="M965" t="s">
        <v>71</v>
      </c>
      <c r="N965" t="s">
        <v>711</v>
      </c>
    </row>
    <row r="966" spans="7:14" x14ac:dyDescent="0.25">
      <c r="G966" t="s">
        <v>71</v>
      </c>
      <c r="H966" t="s">
        <v>712</v>
      </c>
      <c r="M966" t="s">
        <v>71</v>
      </c>
      <c r="N966" t="s">
        <v>712</v>
      </c>
    </row>
    <row r="967" spans="7:14" x14ac:dyDescent="0.25">
      <c r="G967" t="s">
        <v>71</v>
      </c>
      <c r="H967" t="s">
        <v>712</v>
      </c>
      <c r="M967" t="s">
        <v>71</v>
      </c>
      <c r="N967" t="s">
        <v>712</v>
      </c>
    </row>
    <row r="968" spans="7:14" x14ac:dyDescent="0.25">
      <c r="G968" t="s">
        <v>71</v>
      </c>
      <c r="H968" t="s">
        <v>712</v>
      </c>
      <c r="M968" t="s">
        <v>71</v>
      </c>
      <c r="N968" t="s">
        <v>712</v>
      </c>
    </row>
    <row r="969" spans="7:14" x14ac:dyDescent="0.25">
      <c r="G969" t="s">
        <v>71</v>
      </c>
      <c r="H969" t="s">
        <v>712</v>
      </c>
      <c r="M969" t="s">
        <v>71</v>
      </c>
      <c r="N969" t="s">
        <v>712</v>
      </c>
    </row>
    <row r="970" spans="7:14" x14ac:dyDescent="0.25">
      <c r="G970" t="s">
        <v>71</v>
      </c>
      <c r="H970" t="s">
        <v>712</v>
      </c>
      <c r="M970" t="s">
        <v>71</v>
      </c>
      <c r="N970" t="s">
        <v>712</v>
      </c>
    </row>
    <row r="971" spans="7:14" x14ac:dyDescent="0.25">
      <c r="G971" t="s">
        <v>71</v>
      </c>
      <c r="H971" t="s">
        <v>712</v>
      </c>
      <c r="M971" t="s">
        <v>71</v>
      </c>
      <c r="N971" t="s">
        <v>712</v>
      </c>
    </row>
    <row r="972" spans="7:14" x14ac:dyDescent="0.25">
      <c r="G972" t="s">
        <v>71</v>
      </c>
      <c r="H972" t="s">
        <v>712</v>
      </c>
      <c r="M972" t="s">
        <v>71</v>
      </c>
      <c r="N972" t="s">
        <v>712</v>
      </c>
    </row>
    <row r="973" spans="7:14" x14ac:dyDescent="0.25">
      <c r="G973" t="s">
        <v>71</v>
      </c>
      <c r="H973" t="s">
        <v>712</v>
      </c>
      <c r="M973" t="s">
        <v>71</v>
      </c>
      <c r="N973" t="s">
        <v>712</v>
      </c>
    </row>
    <row r="974" spans="7:14" x14ac:dyDescent="0.25">
      <c r="G974" t="s">
        <v>71</v>
      </c>
      <c r="H974" t="s">
        <v>712</v>
      </c>
      <c r="M974" t="s">
        <v>71</v>
      </c>
      <c r="N974" t="s">
        <v>712</v>
      </c>
    </row>
    <row r="975" spans="7:14" x14ac:dyDescent="0.25">
      <c r="G975" t="s">
        <v>71</v>
      </c>
      <c r="H975" t="s">
        <v>712</v>
      </c>
      <c r="M975" t="s">
        <v>71</v>
      </c>
      <c r="N975" t="s">
        <v>712</v>
      </c>
    </row>
    <row r="976" spans="7:14" x14ac:dyDescent="0.25">
      <c r="G976" t="s">
        <v>71</v>
      </c>
      <c r="H976" t="s">
        <v>712</v>
      </c>
      <c r="M976" t="s">
        <v>71</v>
      </c>
      <c r="N976" t="s">
        <v>712</v>
      </c>
    </row>
    <row r="977" spans="7:17" x14ac:dyDescent="0.25">
      <c r="G977" t="s">
        <v>71</v>
      </c>
      <c r="H977" t="s">
        <v>712</v>
      </c>
      <c r="M977" t="s">
        <v>71</v>
      </c>
      <c r="N977" t="s">
        <v>712</v>
      </c>
    </row>
    <row r="978" spans="7:17" x14ac:dyDescent="0.25">
      <c r="G978" t="s">
        <v>71</v>
      </c>
      <c r="H978" t="s">
        <v>712</v>
      </c>
      <c r="M978" t="s">
        <v>71</v>
      </c>
      <c r="N978" t="s">
        <v>712</v>
      </c>
    </row>
    <row r="979" spans="7:17" x14ac:dyDescent="0.25">
      <c r="G979" t="s">
        <v>71</v>
      </c>
      <c r="H979" t="s">
        <v>712</v>
      </c>
      <c r="M979" t="s">
        <v>71</v>
      </c>
      <c r="N979" t="s">
        <v>712</v>
      </c>
    </row>
    <row r="980" spans="7:17" x14ac:dyDescent="0.25">
      <c r="G980" t="s">
        <v>71</v>
      </c>
      <c r="H980" t="s">
        <v>712</v>
      </c>
      <c r="M980" t="s">
        <v>71</v>
      </c>
      <c r="N980" t="s">
        <v>712</v>
      </c>
    </row>
    <row r="981" spans="7:17" x14ac:dyDescent="0.25">
      <c r="G981" t="s">
        <v>71</v>
      </c>
      <c r="H981" t="s">
        <v>713</v>
      </c>
      <c r="I981">
        <v>2011</v>
      </c>
      <c r="J981" t="s">
        <v>167</v>
      </c>
      <c r="K981">
        <v>0</v>
      </c>
      <c r="M981" t="s">
        <v>71</v>
      </c>
      <c r="N981" t="s">
        <v>713</v>
      </c>
      <c r="O981">
        <v>2011</v>
      </c>
      <c r="P981" t="s">
        <v>167</v>
      </c>
      <c r="Q981">
        <v>0</v>
      </c>
    </row>
    <row r="982" spans="7:17" x14ac:dyDescent="0.25">
      <c r="G982" t="s">
        <v>71</v>
      </c>
      <c r="H982" t="s">
        <v>713</v>
      </c>
      <c r="I982">
        <v>2010</v>
      </c>
      <c r="J982" t="s">
        <v>167</v>
      </c>
      <c r="K982">
        <v>0</v>
      </c>
      <c r="M982" t="s">
        <v>71</v>
      </c>
      <c r="N982" t="s">
        <v>713</v>
      </c>
      <c r="O982">
        <v>2010</v>
      </c>
      <c r="P982" t="s">
        <v>167</v>
      </c>
      <c r="Q982">
        <v>0</v>
      </c>
    </row>
    <row r="983" spans="7:17" x14ac:dyDescent="0.25">
      <c r="G983" t="s">
        <v>71</v>
      </c>
      <c r="H983" t="s">
        <v>713</v>
      </c>
      <c r="I983">
        <v>2009</v>
      </c>
      <c r="J983" t="s">
        <v>167</v>
      </c>
      <c r="K983">
        <v>0</v>
      </c>
      <c r="M983" t="s">
        <v>71</v>
      </c>
      <c r="N983" t="s">
        <v>713</v>
      </c>
      <c r="O983">
        <v>2009</v>
      </c>
      <c r="P983" t="s">
        <v>167</v>
      </c>
      <c r="Q983">
        <v>0</v>
      </c>
    </row>
    <row r="984" spans="7:17" x14ac:dyDescent="0.25">
      <c r="G984" t="s">
        <v>71</v>
      </c>
      <c r="H984" t="s">
        <v>713</v>
      </c>
      <c r="I984">
        <v>2007</v>
      </c>
      <c r="J984" t="s">
        <v>167</v>
      </c>
      <c r="K984">
        <v>0</v>
      </c>
      <c r="M984" t="s">
        <v>71</v>
      </c>
      <c r="N984" t="s">
        <v>713</v>
      </c>
      <c r="O984">
        <v>2007</v>
      </c>
      <c r="P984" t="s">
        <v>167</v>
      </c>
      <c r="Q984">
        <v>0</v>
      </c>
    </row>
    <row r="985" spans="7:17" x14ac:dyDescent="0.25">
      <c r="G985" t="s">
        <v>71</v>
      </c>
      <c r="H985" t="s">
        <v>713</v>
      </c>
      <c r="I985">
        <v>2008</v>
      </c>
      <c r="J985" t="s">
        <v>167</v>
      </c>
      <c r="K985">
        <v>0</v>
      </c>
      <c r="M985" t="s">
        <v>71</v>
      </c>
      <c r="N985" t="s">
        <v>713</v>
      </c>
      <c r="O985">
        <v>2008</v>
      </c>
      <c r="P985" t="s">
        <v>167</v>
      </c>
      <c r="Q985">
        <v>0</v>
      </c>
    </row>
    <row r="986" spans="7:17" x14ac:dyDescent="0.25">
      <c r="G986" t="s">
        <v>71</v>
      </c>
      <c r="H986" t="s">
        <v>713</v>
      </c>
      <c r="I986">
        <v>2006</v>
      </c>
      <c r="J986" t="s">
        <v>167</v>
      </c>
      <c r="K986">
        <v>0</v>
      </c>
      <c r="M986" t="s">
        <v>71</v>
      </c>
      <c r="N986" t="s">
        <v>713</v>
      </c>
      <c r="O986">
        <v>2006</v>
      </c>
      <c r="P986" t="s">
        <v>167</v>
      </c>
      <c r="Q986">
        <v>0</v>
      </c>
    </row>
    <row r="987" spans="7:17" x14ac:dyDescent="0.25">
      <c r="G987" t="s">
        <v>71</v>
      </c>
      <c r="H987" t="s">
        <v>713</v>
      </c>
      <c r="I987">
        <v>2012</v>
      </c>
      <c r="J987" t="s">
        <v>167</v>
      </c>
      <c r="K987">
        <v>0</v>
      </c>
      <c r="M987" t="s">
        <v>71</v>
      </c>
      <c r="N987" t="s">
        <v>713</v>
      </c>
      <c r="O987">
        <v>2012</v>
      </c>
      <c r="P987" t="s">
        <v>167</v>
      </c>
      <c r="Q987">
        <v>0</v>
      </c>
    </row>
    <row r="988" spans="7:17" x14ac:dyDescent="0.25">
      <c r="G988" t="s">
        <v>71</v>
      </c>
      <c r="H988" t="s">
        <v>713</v>
      </c>
      <c r="I988">
        <v>2018</v>
      </c>
      <c r="J988" t="s">
        <v>169</v>
      </c>
      <c r="K988">
        <v>3</v>
      </c>
      <c r="M988" t="s">
        <v>71</v>
      </c>
      <c r="N988" t="s">
        <v>713</v>
      </c>
      <c r="O988">
        <v>2018</v>
      </c>
      <c r="P988" t="s">
        <v>974</v>
      </c>
      <c r="Q988">
        <v>3</v>
      </c>
    </row>
    <row r="989" spans="7:17" x14ac:dyDescent="0.25">
      <c r="G989" t="s">
        <v>71</v>
      </c>
      <c r="H989" t="s">
        <v>713</v>
      </c>
      <c r="I989">
        <v>2019</v>
      </c>
      <c r="J989" t="s">
        <v>169</v>
      </c>
      <c r="K989">
        <v>3</v>
      </c>
      <c r="M989" t="s">
        <v>71</v>
      </c>
      <c r="N989" t="s">
        <v>713</v>
      </c>
      <c r="O989">
        <v>2019</v>
      </c>
      <c r="P989" t="s">
        <v>974</v>
      </c>
      <c r="Q989">
        <v>3</v>
      </c>
    </row>
    <row r="990" spans="7:17" x14ac:dyDescent="0.25">
      <c r="G990" t="s">
        <v>71</v>
      </c>
      <c r="H990" t="s">
        <v>713</v>
      </c>
      <c r="I990">
        <v>2014</v>
      </c>
      <c r="J990" t="s">
        <v>167</v>
      </c>
      <c r="K990">
        <v>0</v>
      </c>
      <c r="M990" t="s">
        <v>71</v>
      </c>
      <c r="N990" t="s">
        <v>713</v>
      </c>
      <c r="O990">
        <v>2014</v>
      </c>
      <c r="P990" t="s">
        <v>167</v>
      </c>
      <c r="Q990">
        <v>0</v>
      </c>
    </row>
    <row r="991" spans="7:17" x14ac:dyDescent="0.25">
      <c r="G991" t="s">
        <v>71</v>
      </c>
      <c r="H991" t="s">
        <v>713</v>
      </c>
      <c r="I991">
        <v>2015</v>
      </c>
      <c r="J991" t="s">
        <v>167</v>
      </c>
      <c r="K991">
        <v>0</v>
      </c>
      <c r="M991" t="s">
        <v>71</v>
      </c>
      <c r="N991" t="s">
        <v>713</v>
      </c>
      <c r="O991">
        <v>2015</v>
      </c>
      <c r="P991" t="s">
        <v>167</v>
      </c>
      <c r="Q991">
        <v>0</v>
      </c>
    </row>
    <row r="992" spans="7:17" x14ac:dyDescent="0.25">
      <c r="G992" t="s">
        <v>71</v>
      </c>
      <c r="H992" t="s">
        <v>713</v>
      </c>
      <c r="I992">
        <v>2016</v>
      </c>
      <c r="J992" t="s">
        <v>167</v>
      </c>
      <c r="K992">
        <v>0</v>
      </c>
      <c r="M992" t="s">
        <v>71</v>
      </c>
      <c r="N992" t="s">
        <v>713</v>
      </c>
      <c r="O992">
        <v>2016</v>
      </c>
      <c r="P992" t="s">
        <v>167</v>
      </c>
      <c r="Q992">
        <v>0</v>
      </c>
    </row>
    <row r="993" spans="7:17" x14ac:dyDescent="0.25">
      <c r="G993" t="s">
        <v>71</v>
      </c>
      <c r="H993" t="s">
        <v>713</v>
      </c>
      <c r="I993">
        <v>2020</v>
      </c>
      <c r="J993" t="s">
        <v>169</v>
      </c>
      <c r="K993">
        <v>3</v>
      </c>
      <c r="M993" t="s">
        <v>71</v>
      </c>
      <c r="N993" t="s">
        <v>713</v>
      </c>
      <c r="O993">
        <v>2020</v>
      </c>
      <c r="P993" t="s">
        <v>974</v>
      </c>
      <c r="Q993">
        <v>3</v>
      </c>
    </row>
    <row r="994" spans="7:17" x14ac:dyDescent="0.25">
      <c r="G994" t="s">
        <v>71</v>
      </c>
      <c r="H994" t="s">
        <v>713</v>
      </c>
      <c r="I994">
        <v>2013</v>
      </c>
      <c r="J994" t="s">
        <v>167</v>
      </c>
      <c r="K994">
        <v>0</v>
      </c>
      <c r="M994" t="s">
        <v>71</v>
      </c>
      <c r="N994" t="s">
        <v>713</v>
      </c>
      <c r="O994">
        <v>2013</v>
      </c>
      <c r="P994" t="s">
        <v>167</v>
      </c>
      <c r="Q994">
        <v>0</v>
      </c>
    </row>
    <row r="995" spans="7:17" x14ac:dyDescent="0.25">
      <c r="G995" t="s">
        <v>71</v>
      </c>
      <c r="H995" t="s">
        <v>713</v>
      </c>
      <c r="I995">
        <v>2017</v>
      </c>
      <c r="J995" t="s">
        <v>168</v>
      </c>
      <c r="K995">
        <v>1</v>
      </c>
      <c r="M995" t="s">
        <v>71</v>
      </c>
      <c r="N995" t="s">
        <v>713</v>
      </c>
      <c r="O995">
        <v>2017</v>
      </c>
      <c r="P995" t="s">
        <v>900</v>
      </c>
      <c r="Q995">
        <v>1</v>
      </c>
    </row>
    <row r="996" spans="7:17" x14ac:dyDescent="0.25">
      <c r="G996" t="s">
        <v>71</v>
      </c>
      <c r="H996" t="s">
        <v>714</v>
      </c>
      <c r="I996">
        <v>2019</v>
      </c>
      <c r="J996" t="s">
        <v>117</v>
      </c>
      <c r="K996">
        <v>1</v>
      </c>
      <c r="M996" t="s">
        <v>71</v>
      </c>
      <c r="N996" t="s">
        <v>714</v>
      </c>
      <c r="O996">
        <v>2019</v>
      </c>
      <c r="P996" t="s">
        <v>975</v>
      </c>
      <c r="Q996">
        <v>2</v>
      </c>
    </row>
    <row r="997" spans="7:17" x14ac:dyDescent="0.25">
      <c r="G997" t="s">
        <v>71</v>
      </c>
      <c r="H997" t="s">
        <v>714</v>
      </c>
      <c r="I997">
        <v>2018</v>
      </c>
      <c r="J997" t="s">
        <v>117</v>
      </c>
      <c r="K997">
        <v>1</v>
      </c>
      <c r="M997" t="s">
        <v>71</v>
      </c>
      <c r="N997" t="s">
        <v>714</v>
      </c>
      <c r="O997">
        <v>2018</v>
      </c>
      <c r="P997" t="s">
        <v>976</v>
      </c>
      <c r="Q997">
        <v>2</v>
      </c>
    </row>
    <row r="998" spans="7:17" x14ac:dyDescent="0.25">
      <c r="G998" t="s">
        <v>71</v>
      </c>
      <c r="H998" t="s">
        <v>714</v>
      </c>
      <c r="I998">
        <v>2007</v>
      </c>
      <c r="J998" t="s">
        <v>117</v>
      </c>
      <c r="K998">
        <v>1</v>
      </c>
      <c r="M998" t="s">
        <v>71</v>
      </c>
      <c r="N998" t="s">
        <v>714</v>
      </c>
      <c r="O998">
        <v>2007</v>
      </c>
      <c r="P998" t="s">
        <v>977</v>
      </c>
      <c r="Q998">
        <v>1</v>
      </c>
    </row>
    <row r="999" spans="7:17" x14ac:dyDescent="0.25">
      <c r="G999" t="s">
        <v>71</v>
      </c>
      <c r="H999" t="s">
        <v>714</v>
      </c>
      <c r="I999">
        <v>2008</v>
      </c>
      <c r="J999" t="s">
        <v>117</v>
      </c>
      <c r="K999">
        <v>1</v>
      </c>
      <c r="M999" t="s">
        <v>71</v>
      </c>
      <c r="N999" t="s">
        <v>714</v>
      </c>
      <c r="O999">
        <v>2008</v>
      </c>
      <c r="P999" t="s">
        <v>977</v>
      </c>
      <c r="Q999">
        <v>1</v>
      </c>
    </row>
    <row r="1000" spans="7:17" x14ac:dyDescent="0.25">
      <c r="G1000" t="s">
        <v>71</v>
      </c>
      <c r="H1000" t="s">
        <v>714</v>
      </c>
      <c r="I1000">
        <v>2009</v>
      </c>
      <c r="J1000" t="s">
        <v>117</v>
      </c>
      <c r="K1000">
        <v>1</v>
      </c>
      <c r="M1000" t="s">
        <v>71</v>
      </c>
      <c r="N1000" t="s">
        <v>714</v>
      </c>
      <c r="O1000">
        <v>2009</v>
      </c>
      <c r="P1000" t="s">
        <v>977</v>
      </c>
      <c r="Q1000">
        <v>1</v>
      </c>
    </row>
    <row r="1001" spans="7:17" x14ac:dyDescent="0.25">
      <c r="G1001" t="s">
        <v>71</v>
      </c>
      <c r="H1001" t="s">
        <v>714</v>
      </c>
      <c r="I1001">
        <v>2010</v>
      </c>
      <c r="J1001" t="s">
        <v>117</v>
      </c>
      <c r="K1001">
        <v>1</v>
      </c>
      <c r="M1001" t="s">
        <v>71</v>
      </c>
      <c r="N1001" t="s">
        <v>714</v>
      </c>
      <c r="O1001">
        <v>2010</v>
      </c>
      <c r="P1001" t="s">
        <v>978</v>
      </c>
      <c r="Q1001">
        <v>1</v>
      </c>
    </row>
    <row r="1002" spans="7:17" x14ac:dyDescent="0.25">
      <c r="G1002" t="s">
        <v>71</v>
      </c>
      <c r="H1002" t="s">
        <v>714</v>
      </c>
      <c r="I1002">
        <v>2012</v>
      </c>
      <c r="J1002" t="s">
        <v>170</v>
      </c>
      <c r="K1002">
        <v>2</v>
      </c>
      <c r="M1002" t="s">
        <v>71</v>
      </c>
      <c r="N1002" t="s">
        <v>714</v>
      </c>
      <c r="O1002">
        <v>2012</v>
      </c>
      <c r="P1002" t="s">
        <v>979</v>
      </c>
      <c r="Q1002">
        <v>3</v>
      </c>
    </row>
    <row r="1003" spans="7:17" x14ac:dyDescent="0.25">
      <c r="G1003" t="s">
        <v>71</v>
      </c>
      <c r="H1003" t="s">
        <v>714</v>
      </c>
      <c r="I1003">
        <v>2013</v>
      </c>
      <c r="J1003" t="s">
        <v>170</v>
      </c>
      <c r="K1003">
        <v>2</v>
      </c>
      <c r="M1003" t="s">
        <v>71</v>
      </c>
      <c r="N1003" t="s">
        <v>714</v>
      </c>
      <c r="O1003">
        <v>2013</v>
      </c>
      <c r="P1003" t="s">
        <v>979</v>
      </c>
      <c r="Q1003">
        <v>3</v>
      </c>
    </row>
    <row r="1004" spans="7:17" x14ac:dyDescent="0.25">
      <c r="G1004" t="s">
        <v>71</v>
      </c>
      <c r="H1004" t="s">
        <v>714</v>
      </c>
      <c r="I1004">
        <v>2014</v>
      </c>
      <c r="J1004" t="s">
        <v>171</v>
      </c>
      <c r="K1004">
        <v>1</v>
      </c>
      <c r="M1004" t="s">
        <v>71</v>
      </c>
      <c r="N1004" t="s">
        <v>714</v>
      </c>
      <c r="O1004">
        <v>2014</v>
      </c>
      <c r="P1004" t="s">
        <v>980</v>
      </c>
      <c r="Q1004">
        <v>1</v>
      </c>
    </row>
    <row r="1005" spans="7:17" x14ac:dyDescent="0.25">
      <c r="G1005" t="s">
        <v>71</v>
      </c>
      <c r="H1005" t="s">
        <v>714</v>
      </c>
      <c r="I1005">
        <v>2015</v>
      </c>
      <c r="J1005" t="s">
        <v>172</v>
      </c>
      <c r="K1005">
        <v>2</v>
      </c>
      <c r="M1005" t="s">
        <v>71</v>
      </c>
      <c r="N1005" t="s">
        <v>714</v>
      </c>
      <c r="O1005">
        <v>2015</v>
      </c>
      <c r="P1005" t="s">
        <v>981</v>
      </c>
      <c r="Q1005">
        <v>2</v>
      </c>
    </row>
    <row r="1006" spans="7:17" x14ac:dyDescent="0.25">
      <c r="G1006" t="s">
        <v>71</v>
      </c>
      <c r="H1006" t="s">
        <v>714</v>
      </c>
      <c r="I1006">
        <v>2006</v>
      </c>
      <c r="J1006" t="s">
        <v>117</v>
      </c>
      <c r="K1006">
        <v>1</v>
      </c>
      <c r="M1006" t="s">
        <v>71</v>
      </c>
      <c r="N1006" t="s">
        <v>714</v>
      </c>
      <c r="O1006">
        <v>2006</v>
      </c>
      <c r="P1006" t="s">
        <v>982</v>
      </c>
      <c r="Q1006">
        <v>1</v>
      </c>
    </row>
    <row r="1007" spans="7:17" x14ac:dyDescent="0.25">
      <c r="G1007" t="s">
        <v>71</v>
      </c>
      <c r="H1007" t="s">
        <v>714</v>
      </c>
      <c r="I1007">
        <v>2020</v>
      </c>
      <c r="J1007" t="s">
        <v>117</v>
      </c>
      <c r="K1007">
        <v>1</v>
      </c>
      <c r="M1007" t="s">
        <v>71</v>
      </c>
      <c r="N1007" t="s">
        <v>714</v>
      </c>
      <c r="O1007">
        <v>2020</v>
      </c>
      <c r="P1007" t="s">
        <v>976</v>
      </c>
      <c r="Q1007">
        <v>2</v>
      </c>
    </row>
    <row r="1008" spans="7:17" x14ac:dyDescent="0.25">
      <c r="G1008" t="s">
        <v>71</v>
      </c>
      <c r="H1008" t="s">
        <v>714</v>
      </c>
      <c r="I1008">
        <v>2011</v>
      </c>
      <c r="J1008" t="s">
        <v>117</v>
      </c>
      <c r="K1008">
        <v>1</v>
      </c>
      <c r="M1008" t="s">
        <v>71</v>
      </c>
      <c r="N1008" t="s">
        <v>714</v>
      </c>
      <c r="O1008">
        <v>2011</v>
      </c>
      <c r="P1008" t="s">
        <v>980</v>
      </c>
      <c r="Q1008">
        <v>1</v>
      </c>
    </row>
    <row r="1009" spans="7:17" x14ac:dyDescent="0.25">
      <c r="G1009" t="s">
        <v>71</v>
      </c>
      <c r="H1009" t="s">
        <v>714</v>
      </c>
      <c r="I1009">
        <v>2016</v>
      </c>
      <c r="J1009" t="s">
        <v>173</v>
      </c>
      <c r="K1009">
        <v>1</v>
      </c>
      <c r="M1009" t="s">
        <v>71</v>
      </c>
      <c r="N1009" t="s">
        <v>714</v>
      </c>
      <c r="O1009">
        <v>2016</v>
      </c>
      <c r="P1009" t="s">
        <v>983</v>
      </c>
      <c r="Q1009">
        <v>2</v>
      </c>
    </row>
    <row r="1010" spans="7:17" x14ac:dyDescent="0.25">
      <c r="G1010" t="s">
        <v>71</v>
      </c>
      <c r="H1010" t="s">
        <v>714</v>
      </c>
      <c r="I1010">
        <v>2017</v>
      </c>
      <c r="J1010" t="s">
        <v>117</v>
      </c>
      <c r="K1010">
        <v>1</v>
      </c>
      <c r="M1010" t="s">
        <v>71</v>
      </c>
      <c r="N1010" t="s">
        <v>714</v>
      </c>
      <c r="O1010">
        <v>2017</v>
      </c>
      <c r="P1010" t="s">
        <v>984</v>
      </c>
      <c r="Q1010">
        <v>2</v>
      </c>
    </row>
    <row r="1011" spans="7:17" x14ac:dyDescent="0.25">
      <c r="G1011" t="s">
        <v>71</v>
      </c>
      <c r="H1011" t="s">
        <v>715</v>
      </c>
      <c r="I1011">
        <v>2019</v>
      </c>
      <c r="J1011" t="s">
        <v>174</v>
      </c>
      <c r="K1011">
        <v>1</v>
      </c>
      <c r="M1011" t="s">
        <v>71</v>
      </c>
      <c r="N1011" t="s">
        <v>715</v>
      </c>
      <c r="O1011">
        <v>2019</v>
      </c>
      <c r="P1011" t="s">
        <v>985</v>
      </c>
      <c r="Q1011">
        <v>1</v>
      </c>
    </row>
    <row r="1012" spans="7:17" x14ac:dyDescent="0.25">
      <c r="G1012" t="s">
        <v>71</v>
      </c>
      <c r="H1012" t="s">
        <v>715</v>
      </c>
      <c r="I1012">
        <v>2007</v>
      </c>
      <c r="J1012" t="s">
        <v>174</v>
      </c>
      <c r="K1012">
        <v>1</v>
      </c>
      <c r="M1012" t="s">
        <v>71</v>
      </c>
      <c r="N1012" t="s">
        <v>715</v>
      </c>
      <c r="O1012">
        <v>2007</v>
      </c>
      <c r="P1012" t="s">
        <v>986</v>
      </c>
      <c r="Q1012">
        <v>1</v>
      </c>
    </row>
    <row r="1013" spans="7:17" x14ac:dyDescent="0.25">
      <c r="G1013" t="s">
        <v>71</v>
      </c>
      <c r="H1013" t="s">
        <v>715</v>
      </c>
      <c r="I1013">
        <v>2017</v>
      </c>
      <c r="J1013" t="s">
        <v>367</v>
      </c>
      <c r="K1013">
        <v>1</v>
      </c>
      <c r="M1013" t="s">
        <v>71</v>
      </c>
      <c r="N1013" t="s">
        <v>715</v>
      </c>
      <c r="O1013">
        <v>2017</v>
      </c>
      <c r="P1013" t="s">
        <v>985</v>
      </c>
      <c r="Q1013">
        <v>1</v>
      </c>
    </row>
    <row r="1014" spans="7:17" x14ac:dyDescent="0.25">
      <c r="G1014" t="s">
        <v>71</v>
      </c>
      <c r="H1014" t="s">
        <v>715</v>
      </c>
      <c r="I1014">
        <v>2014</v>
      </c>
      <c r="J1014" t="s">
        <v>174</v>
      </c>
      <c r="K1014">
        <v>1</v>
      </c>
      <c r="M1014" t="s">
        <v>71</v>
      </c>
      <c r="N1014" t="s">
        <v>715</v>
      </c>
      <c r="O1014">
        <v>2014</v>
      </c>
      <c r="P1014" t="s">
        <v>985</v>
      </c>
      <c r="Q1014">
        <v>1</v>
      </c>
    </row>
    <row r="1015" spans="7:17" x14ac:dyDescent="0.25">
      <c r="G1015" t="s">
        <v>71</v>
      </c>
      <c r="H1015" t="s">
        <v>715</v>
      </c>
      <c r="I1015">
        <v>2010</v>
      </c>
      <c r="J1015" t="s">
        <v>174</v>
      </c>
      <c r="K1015">
        <v>1</v>
      </c>
      <c r="M1015" t="s">
        <v>71</v>
      </c>
      <c r="N1015" t="s">
        <v>715</v>
      </c>
      <c r="O1015">
        <v>2010</v>
      </c>
      <c r="P1015" t="s">
        <v>987</v>
      </c>
      <c r="Q1015">
        <v>2</v>
      </c>
    </row>
    <row r="1016" spans="7:17" x14ac:dyDescent="0.25">
      <c r="G1016" t="s">
        <v>71</v>
      </c>
      <c r="H1016" t="s">
        <v>715</v>
      </c>
      <c r="I1016">
        <v>2006</v>
      </c>
      <c r="J1016" t="s">
        <v>174</v>
      </c>
      <c r="K1016">
        <v>1</v>
      </c>
      <c r="M1016" t="s">
        <v>71</v>
      </c>
      <c r="N1016" t="s">
        <v>715</v>
      </c>
      <c r="O1016">
        <v>2006</v>
      </c>
      <c r="P1016" t="s">
        <v>988</v>
      </c>
      <c r="Q1016">
        <v>1</v>
      </c>
    </row>
    <row r="1017" spans="7:17" x14ac:dyDescent="0.25">
      <c r="G1017" t="s">
        <v>71</v>
      </c>
      <c r="H1017" t="s">
        <v>715</v>
      </c>
      <c r="I1017">
        <v>2009</v>
      </c>
      <c r="J1017" t="s">
        <v>174</v>
      </c>
      <c r="K1017">
        <v>1</v>
      </c>
      <c r="M1017" t="s">
        <v>71</v>
      </c>
      <c r="N1017" t="s">
        <v>715</v>
      </c>
      <c r="O1017">
        <v>2009</v>
      </c>
      <c r="P1017" t="s">
        <v>988</v>
      </c>
      <c r="Q1017">
        <v>1</v>
      </c>
    </row>
    <row r="1018" spans="7:17" x14ac:dyDescent="0.25">
      <c r="G1018" t="s">
        <v>71</v>
      </c>
      <c r="H1018" t="s">
        <v>715</v>
      </c>
      <c r="I1018">
        <v>2011</v>
      </c>
      <c r="J1018" t="s">
        <v>174</v>
      </c>
      <c r="K1018">
        <v>1</v>
      </c>
      <c r="M1018" t="s">
        <v>71</v>
      </c>
      <c r="N1018" t="s">
        <v>715</v>
      </c>
      <c r="O1018">
        <v>2011</v>
      </c>
      <c r="P1018" t="s">
        <v>989</v>
      </c>
      <c r="Q1018">
        <v>2</v>
      </c>
    </row>
    <row r="1019" spans="7:17" x14ac:dyDescent="0.25">
      <c r="G1019" t="s">
        <v>71</v>
      </c>
      <c r="H1019" t="s">
        <v>715</v>
      </c>
      <c r="I1019">
        <v>2013</v>
      </c>
      <c r="J1019" t="s">
        <v>174</v>
      </c>
      <c r="K1019">
        <v>1</v>
      </c>
      <c r="M1019" t="s">
        <v>71</v>
      </c>
      <c r="N1019" t="s">
        <v>715</v>
      </c>
      <c r="O1019">
        <v>2013</v>
      </c>
      <c r="P1019" t="s">
        <v>985</v>
      </c>
      <c r="Q1019">
        <v>1</v>
      </c>
    </row>
    <row r="1020" spans="7:17" x14ac:dyDescent="0.25">
      <c r="G1020" t="s">
        <v>71</v>
      </c>
      <c r="H1020" t="s">
        <v>715</v>
      </c>
      <c r="I1020">
        <v>2015</v>
      </c>
      <c r="J1020" t="s">
        <v>174</v>
      </c>
      <c r="K1020">
        <v>1</v>
      </c>
      <c r="M1020" t="s">
        <v>71</v>
      </c>
      <c r="N1020" t="s">
        <v>715</v>
      </c>
      <c r="O1020">
        <v>2015</v>
      </c>
      <c r="P1020" t="s">
        <v>325</v>
      </c>
      <c r="Q1020">
        <v>1</v>
      </c>
    </row>
    <row r="1021" spans="7:17" x14ac:dyDescent="0.25">
      <c r="G1021" t="s">
        <v>71</v>
      </c>
      <c r="H1021" t="s">
        <v>715</v>
      </c>
      <c r="I1021">
        <v>2016</v>
      </c>
      <c r="J1021" t="s">
        <v>174</v>
      </c>
      <c r="K1021">
        <v>1</v>
      </c>
      <c r="M1021" t="s">
        <v>71</v>
      </c>
      <c r="N1021" t="s">
        <v>715</v>
      </c>
      <c r="O1021">
        <v>2016</v>
      </c>
      <c r="P1021" t="s">
        <v>325</v>
      </c>
      <c r="Q1021">
        <v>1</v>
      </c>
    </row>
    <row r="1022" spans="7:17" x14ac:dyDescent="0.25">
      <c r="G1022" t="s">
        <v>71</v>
      </c>
      <c r="H1022" t="s">
        <v>715</v>
      </c>
      <c r="I1022">
        <v>2018</v>
      </c>
      <c r="J1022" t="s">
        <v>174</v>
      </c>
      <c r="K1022">
        <v>1</v>
      </c>
      <c r="M1022" t="s">
        <v>71</v>
      </c>
      <c r="N1022" t="s">
        <v>715</v>
      </c>
      <c r="O1022">
        <v>2018</v>
      </c>
      <c r="P1022" t="s">
        <v>985</v>
      </c>
      <c r="Q1022">
        <v>1</v>
      </c>
    </row>
    <row r="1023" spans="7:17" x14ac:dyDescent="0.25">
      <c r="G1023" t="s">
        <v>71</v>
      </c>
      <c r="H1023" t="s">
        <v>715</v>
      </c>
      <c r="I1023">
        <v>2020</v>
      </c>
      <c r="J1023" t="s">
        <v>174</v>
      </c>
      <c r="K1023">
        <v>1</v>
      </c>
      <c r="M1023" t="s">
        <v>71</v>
      </c>
      <c r="N1023" t="s">
        <v>715</v>
      </c>
      <c r="O1023">
        <v>2020</v>
      </c>
      <c r="P1023" t="s">
        <v>985</v>
      </c>
      <c r="Q1023">
        <v>1</v>
      </c>
    </row>
    <row r="1024" spans="7:17" x14ac:dyDescent="0.25">
      <c r="G1024" t="s">
        <v>71</v>
      </c>
      <c r="H1024" t="s">
        <v>715</v>
      </c>
      <c r="I1024">
        <v>2008</v>
      </c>
      <c r="J1024" t="s">
        <v>174</v>
      </c>
      <c r="K1024">
        <v>1</v>
      </c>
      <c r="M1024" t="s">
        <v>71</v>
      </c>
      <c r="N1024" t="s">
        <v>715</v>
      </c>
      <c r="O1024">
        <v>2008</v>
      </c>
      <c r="P1024" t="s">
        <v>986</v>
      </c>
      <c r="Q1024">
        <v>1</v>
      </c>
    </row>
    <row r="1025" spans="7:17" x14ac:dyDescent="0.25">
      <c r="G1025" t="s">
        <v>71</v>
      </c>
      <c r="H1025" t="s">
        <v>715</v>
      </c>
      <c r="I1025">
        <v>2012</v>
      </c>
      <c r="J1025" t="s">
        <v>174</v>
      </c>
      <c r="K1025">
        <v>1</v>
      </c>
      <c r="M1025" t="s">
        <v>71</v>
      </c>
      <c r="N1025" t="s">
        <v>715</v>
      </c>
      <c r="O1025">
        <v>2012</v>
      </c>
      <c r="P1025" t="s">
        <v>989</v>
      </c>
      <c r="Q1025">
        <v>2</v>
      </c>
    </row>
    <row r="1026" spans="7:17" x14ac:dyDescent="0.25">
      <c r="G1026" t="s">
        <v>71</v>
      </c>
      <c r="H1026" t="s">
        <v>716</v>
      </c>
      <c r="I1026">
        <v>2011</v>
      </c>
      <c r="J1026" t="s">
        <v>177</v>
      </c>
      <c r="K1026">
        <v>3</v>
      </c>
      <c r="M1026" t="s">
        <v>71</v>
      </c>
      <c r="N1026" t="s">
        <v>716</v>
      </c>
      <c r="O1026">
        <v>2011</v>
      </c>
      <c r="P1026" t="s">
        <v>990</v>
      </c>
      <c r="Q1026">
        <v>1</v>
      </c>
    </row>
    <row r="1027" spans="7:17" x14ac:dyDescent="0.25">
      <c r="G1027" t="s">
        <v>71</v>
      </c>
      <c r="H1027" t="s">
        <v>716</v>
      </c>
      <c r="I1027">
        <v>2013</v>
      </c>
      <c r="J1027" t="s">
        <v>177</v>
      </c>
      <c r="K1027">
        <v>3</v>
      </c>
      <c r="M1027" t="s">
        <v>71</v>
      </c>
      <c r="N1027" t="s">
        <v>716</v>
      </c>
      <c r="O1027">
        <v>2013</v>
      </c>
      <c r="P1027" t="s">
        <v>991</v>
      </c>
      <c r="Q1027">
        <v>1</v>
      </c>
    </row>
    <row r="1028" spans="7:17" x14ac:dyDescent="0.25">
      <c r="G1028" t="s">
        <v>71</v>
      </c>
      <c r="H1028" t="s">
        <v>716</v>
      </c>
      <c r="I1028">
        <v>2014</v>
      </c>
      <c r="J1028" t="s">
        <v>177</v>
      </c>
      <c r="K1028">
        <v>3</v>
      </c>
      <c r="M1028" t="s">
        <v>71</v>
      </c>
      <c r="N1028" t="s">
        <v>716</v>
      </c>
      <c r="O1028">
        <v>2014</v>
      </c>
      <c r="P1028" t="s">
        <v>991</v>
      </c>
      <c r="Q1028">
        <v>1</v>
      </c>
    </row>
    <row r="1029" spans="7:17" x14ac:dyDescent="0.25">
      <c r="G1029" t="s">
        <v>71</v>
      </c>
      <c r="H1029" t="s">
        <v>716</v>
      </c>
      <c r="I1029">
        <v>2007</v>
      </c>
      <c r="J1029" t="s">
        <v>176</v>
      </c>
      <c r="K1029">
        <v>3</v>
      </c>
      <c r="M1029" t="s">
        <v>71</v>
      </c>
      <c r="N1029" t="s">
        <v>716</v>
      </c>
      <c r="O1029">
        <v>2007</v>
      </c>
      <c r="P1029" t="s">
        <v>992</v>
      </c>
      <c r="Q1029">
        <v>3</v>
      </c>
    </row>
    <row r="1030" spans="7:17" x14ac:dyDescent="0.25">
      <c r="G1030" t="s">
        <v>71</v>
      </c>
      <c r="H1030" t="s">
        <v>716</v>
      </c>
      <c r="I1030">
        <v>2008</v>
      </c>
      <c r="J1030" t="s">
        <v>176</v>
      </c>
      <c r="K1030">
        <v>3</v>
      </c>
      <c r="M1030" t="s">
        <v>71</v>
      </c>
      <c r="N1030" t="s">
        <v>716</v>
      </c>
      <c r="O1030">
        <v>2008</v>
      </c>
      <c r="P1030" t="s">
        <v>965</v>
      </c>
      <c r="Q1030">
        <v>3</v>
      </c>
    </row>
    <row r="1031" spans="7:17" x14ac:dyDescent="0.25">
      <c r="G1031" t="s">
        <v>71</v>
      </c>
      <c r="H1031" t="s">
        <v>716</v>
      </c>
      <c r="I1031">
        <v>2010</v>
      </c>
      <c r="J1031" t="s">
        <v>176</v>
      </c>
      <c r="K1031">
        <v>3</v>
      </c>
      <c r="M1031" t="s">
        <v>71</v>
      </c>
      <c r="N1031" t="s">
        <v>716</v>
      </c>
      <c r="O1031">
        <v>2010</v>
      </c>
      <c r="P1031" t="s">
        <v>965</v>
      </c>
      <c r="Q1031">
        <v>3</v>
      </c>
    </row>
    <row r="1032" spans="7:17" x14ac:dyDescent="0.25">
      <c r="G1032" t="s">
        <v>71</v>
      </c>
      <c r="H1032" t="s">
        <v>716</v>
      </c>
      <c r="I1032">
        <v>2012</v>
      </c>
      <c r="J1032" t="s">
        <v>177</v>
      </c>
      <c r="K1032">
        <v>3</v>
      </c>
      <c r="M1032" t="s">
        <v>71</v>
      </c>
      <c r="N1032" t="s">
        <v>716</v>
      </c>
      <c r="O1032">
        <v>2012</v>
      </c>
      <c r="P1032" t="s">
        <v>991</v>
      </c>
      <c r="Q1032">
        <v>1</v>
      </c>
    </row>
    <row r="1033" spans="7:17" x14ac:dyDescent="0.25">
      <c r="G1033" t="s">
        <v>71</v>
      </c>
      <c r="H1033" t="s">
        <v>716</v>
      </c>
      <c r="I1033">
        <v>2006</v>
      </c>
      <c r="J1033" t="s">
        <v>175</v>
      </c>
      <c r="K1033">
        <v>3</v>
      </c>
      <c r="M1033" t="s">
        <v>71</v>
      </c>
      <c r="N1033" t="s">
        <v>716</v>
      </c>
      <c r="O1033">
        <v>2006</v>
      </c>
      <c r="P1033" t="s">
        <v>965</v>
      </c>
      <c r="Q1033">
        <v>3</v>
      </c>
    </row>
    <row r="1034" spans="7:17" x14ac:dyDescent="0.25">
      <c r="G1034" t="s">
        <v>71</v>
      </c>
      <c r="H1034" t="s">
        <v>716</v>
      </c>
      <c r="I1034">
        <v>2016</v>
      </c>
      <c r="J1034" t="s">
        <v>179</v>
      </c>
      <c r="K1034">
        <v>3</v>
      </c>
      <c r="M1034" t="s">
        <v>71</v>
      </c>
      <c r="N1034" t="s">
        <v>716</v>
      </c>
      <c r="O1034">
        <v>2016</v>
      </c>
      <c r="P1034" t="s">
        <v>993</v>
      </c>
      <c r="Q1034">
        <v>2</v>
      </c>
    </row>
    <row r="1035" spans="7:17" x14ac:dyDescent="0.25">
      <c r="G1035" t="s">
        <v>71</v>
      </c>
      <c r="H1035" t="s">
        <v>716</v>
      </c>
      <c r="I1035">
        <v>2019</v>
      </c>
      <c r="J1035" t="s">
        <v>177</v>
      </c>
      <c r="K1035">
        <v>3</v>
      </c>
      <c r="M1035" t="s">
        <v>71</v>
      </c>
      <c r="N1035" t="s">
        <v>716</v>
      </c>
      <c r="O1035">
        <v>2019</v>
      </c>
      <c r="P1035" t="s">
        <v>994</v>
      </c>
      <c r="Q1035">
        <v>3</v>
      </c>
    </row>
    <row r="1036" spans="7:17" x14ac:dyDescent="0.25">
      <c r="G1036" t="s">
        <v>71</v>
      </c>
      <c r="H1036" t="s">
        <v>716</v>
      </c>
      <c r="I1036">
        <v>2017</v>
      </c>
      <c r="J1036" t="s">
        <v>179</v>
      </c>
      <c r="K1036">
        <v>3</v>
      </c>
      <c r="M1036" t="s">
        <v>71</v>
      </c>
      <c r="N1036" t="s">
        <v>716</v>
      </c>
      <c r="O1036">
        <v>2017</v>
      </c>
      <c r="P1036" t="s">
        <v>995</v>
      </c>
      <c r="Q1036">
        <v>2</v>
      </c>
    </row>
    <row r="1037" spans="7:17" x14ac:dyDescent="0.25">
      <c r="G1037" t="s">
        <v>71</v>
      </c>
      <c r="H1037" t="s">
        <v>716</v>
      </c>
      <c r="I1037">
        <v>2018</v>
      </c>
      <c r="J1037" t="s">
        <v>179</v>
      </c>
      <c r="K1037">
        <v>3</v>
      </c>
      <c r="M1037" t="s">
        <v>71</v>
      </c>
      <c r="N1037" t="s">
        <v>716</v>
      </c>
      <c r="O1037">
        <v>2018</v>
      </c>
      <c r="P1037" t="s">
        <v>995</v>
      </c>
      <c r="Q1037">
        <v>2</v>
      </c>
    </row>
    <row r="1038" spans="7:17" x14ac:dyDescent="0.25">
      <c r="G1038" t="s">
        <v>71</v>
      </c>
      <c r="H1038" t="s">
        <v>716</v>
      </c>
      <c r="I1038">
        <v>2020</v>
      </c>
      <c r="J1038" t="s">
        <v>179</v>
      </c>
      <c r="K1038">
        <v>3</v>
      </c>
      <c r="M1038" t="s">
        <v>71</v>
      </c>
      <c r="N1038" t="s">
        <v>716</v>
      </c>
      <c r="O1038">
        <v>2020</v>
      </c>
      <c r="P1038" t="s">
        <v>995</v>
      </c>
      <c r="Q1038">
        <v>2</v>
      </c>
    </row>
    <row r="1039" spans="7:17" x14ac:dyDescent="0.25">
      <c r="G1039" t="s">
        <v>71</v>
      </c>
      <c r="H1039" t="s">
        <v>716</v>
      </c>
      <c r="I1039">
        <v>2015</v>
      </c>
      <c r="J1039" t="s">
        <v>178</v>
      </c>
      <c r="K1039">
        <v>3</v>
      </c>
      <c r="M1039" t="s">
        <v>71</v>
      </c>
      <c r="N1039" t="s">
        <v>716</v>
      </c>
      <c r="O1039">
        <v>2015</v>
      </c>
      <c r="P1039" t="s">
        <v>996</v>
      </c>
      <c r="Q1039">
        <v>3</v>
      </c>
    </row>
    <row r="1040" spans="7:17" x14ac:dyDescent="0.25">
      <c r="G1040" t="s">
        <v>71</v>
      </c>
      <c r="H1040" t="s">
        <v>716</v>
      </c>
      <c r="I1040">
        <v>2009</v>
      </c>
      <c r="J1040" t="s">
        <v>176</v>
      </c>
      <c r="K1040">
        <v>3</v>
      </c>
      <c r="M1040" t="s">
        <v>71</v>
      </c>
      <c r="N1040" t="s">
        <v>716</v>
      </c>
      <c r="O1040">
        <v>2009</v>
      </c>
      <c r="P1040" t="s">
        <v>965</v>
      </c>
      <c r="Q1040">
        <v>3</v>
      </c>
    </row>
    <row r="1041" spans="7:15" x14ac:dyDescent="0.25">
      <c r="G1041" t="s">
        <v>71</v>
      </c>
      <c r="H1041" t="s">
        <v>717</v>
      </c>
      <c r="I1041">
        <v>2011</v>
      </c>
      <c r="M1041" t="s">
        <v>71</v>
      </c>
      <c r="N1041" t="s">
        <v>717</v>
      </c>
      <c r="O1041">
        <v>2011</v>
      </c>
    </row>
    <row r="1042" spans="7:15" x14ac:dyDescent="0.25">
      <c r="G1042" t="s">
        <v>71</v>
      </c>
      <c r="H1042" t="s">
        <v>717</v>
      </c>
      <c r="I1042">
        <v>2006</v>
      </c>
      <c r="M1042" t="s">
        <v>71</v>
      </c>
      <c r="N1042" t="s">
        <v>717</v>
      </c>
      <c r="O1042">
        <v>2006</v>
      </c>
    </row>
    <row r="1043" spans="7:15" x14ac:dyDescent="0.25">
      <c r="G1043" t="s">
        <v>71</v>
      </c>
      <c r="H1043" t="s">
        <v>717</v>
      </c>
      <c r="I1043">
        <v>2009</v>
      </c>
      <c r="M1043" t="s">
        <v>71</v>
      </c>
      <c r="N1043" t="s">
        <v>717</v>
      </c>
      <c r="O1043">
        <v>2009</v>
      </c>
    </row>
    <row r="1044" spans="7:15" x14ac:dyDescent="0.25">
      <c r="G1044" t="s">
        <v>71</v>
      </c>
      <c r="H1044" t="s">
        <v>717</v>
      </c>
      <c r="I1044">
        <v>2007</v>
      </c>
      <c r="M1044" t="s">
        <v>71</v>
      </c>
      <c r="N1044" t="s">
        <v>717</v>
      </c>
      <c r="O1044">
        <v>2007</v>
      </c>
    </row>
    <row r="1045" spans="7:15" x14ac:dyDescent="0.25">
      <c r="G1045" t="s">
        <v>71</v>
      </c>
      <c r="H1045" t="s">
        <v>717</v>
      </c>
      <c r="I1045">
        <v>2010</v>
      </c>
      <c r="M1045" t="s">
        <v>71</v>
      </c>
      <c r="N1045" t="s">
        <v>717</v>
      </c>
      <c r="O1045">
        <v>2010</v>
      </c>
    </row>
    <row r="1046" spans="7:15" x14ac:dyDescent="0.25">
      <c r="G1046" t="s">
        <v>71</v>
      </c>
      <c r="H1046" t="s">
        <v>717</v>
      </c>
      <c r="I1046">
        <v>2014</v>
      </c>
      <c r="M1046" t="s">
        <v>71</v>
      </c>
      <c r="N1046" t="s">
        <v>717</v>
      </c>
      <c r="O1046">
        <v>2014</v>
      </c>
    </row>
    <row r="1047" spans="7:15" x14ac:dyDescent="0.25">
      <c r="G1047" t="s">
        <v>71</v>
      </c>
      <c r="H1047" t="s">
        <v>717</v>
      </c>
      <c r="I1047">
        <v>2019</v>
      </c>
      <c r="M1047" t="s">
        <v>71</v>
      </c>
      <c r="N1047" t="s">
        <v>717</v>
      </c>
      <c r="O1047">
        <v>2019</v>
      </c>
    </row>
    <row r="1048" spans="7:15" x14ac:dyDescent="0.25">
      <c r="G1048" t="s">
        <v>71</v>
      </c>
      <c r="H1048" t="s">
        <v>717</v>
      </c>
      <c r="I1048">
        <v>2020</v>
      </c>
      <c r="M1048" t="s">
        <v>71</v>
      </c>
      <c r="N1048" t="s">
        <v>717</v>
      </c>
      <c r="O1048">
        <v>2020</v>
      </c>
    </row>
    <row r="1049" spans="7:15" x14ac:dyDescent="0.25">
      <c r="G1049" t="s">
        <v>71</v>
      </c>
      <c r="H1049" t="s">
        <v>717</v>
      </c>
      <c r="I1049">
        <v>2013</v>
      </c>
      <c r="M1049" t="s">
        <v>71</v>
      </c>
      <c r="N1049" t="s">
        <v>717</v>
      </c>
      <c r="O1049">
        <v>2013</v>
      </c>
    </row>
    <row r="1050" spans="7:15" x14ac:dyDescent="0.25">
      <c r="G1050" t="s">
        <v>71</v>
      </c>
      <c r="H1050" t="s">
        <v>717</v>
      </c>
      <c r="I1050">
        <v>2015</v>
      </c>
      <c r="M1050" t="s">
        <v>71</v>
      </c>
      <c r="N1050" t="s">
        <v>717</v>
      </c>
      <c r="O1050">
        <v>2015</v>
      </c>
    </row>
    <row r="1051" spans="7:15" x14ac:dyDescent="0.25">
      <c r="G1051" t="s">
        <v>71</v>
      </c>
      <c r="H1051" t="s">
        <v>717</v>
      </c>
      <c r="I1051">
        <v>2016</v>
      </c>
      <c r="M1051" t="s">
        <v>71</v>
      </c>
      <c r="N1051" t="s">
        <v>717</v>
      </c>
      <c r="O1051">
        <v>2016</v>
      </c>
    </row>
    <row r="1052" spans="7:15" x14ac:dyDescent="0.25">
      <c r="G1052" t="s">
        <v>71</v>
      </c>
      <c r="H1052" t="s">
        <v>717</v>
      </c>
      <c r="I1052">
        <v>2017</v>
      </c>
      <c r="M1052" t="s">
        <v>71</v>
      </c>
      <c r="N1052" t="s">
        <v>717</v>
      </c>
      <c r="O1052">
        <v>2017</v>
      </c>
    </row>
    <row r="1053" spans="7:15" x14ac:dyDescent="0.25">
      <c r="G1053" t="s">
        <v>71</v>
      </c>
      <c r="H1053" t="s">
        <v>717</v>
      </c>
      <c r="I1053">
        <v>2018</v>
      </c>
      <c r="M1053" t="s">
        <v>71</v>
      </c>
      <c r="N1053" t="s">
        <v>717</v>
      </c>
      <c r="O1053">
        <v>2018</v>
      </c>
    </row>
    <row r="1054" spans="7:15" x14ac:dyDescent="0.25">
      <c r="G1054" t="s">
        <v>71</v>
      </c>
      <c r="H1054" t="s">
        <v>717</v>
      </c>
      <c r="I1054">
        <v>2008</v>
      </c>
      <c r="M1054" t="s">
        <v>71</v>
      </c>
      <c r="N1054" t="s">
        <v>717</v>
      </c>
      <c r="O1054">
        <v>2008</v>
      </c>
    </row>
    <row r="1055" spans="7:15" x14ac:dyDescent="0.25">
      <c r="G1055" t="s">
        <v>71</v>
      </c>
      <c r="H1055" t="s">
        <v>717</v>
      </c>
      <c r="I1055">
        <v>2012</v>
      </c>
      <c r="M1055" t="s">
        <v>71</v>
      </c>
      <c r="N1055" t="s">
        <v>717</v>
      </c>
      <c r="O1055">
        <v>2012</v>
      </c>
    </row>
    <row r="1056" spans="7:15" x14ac:dyDescent="0.25">
      <c r="G1056" t="s">
        <v>71</v>
      </c>
      <c r="H1056" t="s">
        <v>718</v>
      </c>
      <c r="M1056" t="s">
        <v>71</v>
      </c>
      <c r="N1056" t="s">
        <v>718</v>
      </c>
    </row>
    <row r="1057" spans="7:17" x14ac:dyDescent="0.25">
      <c r="G1057" t="s">
        <v>71</v>
      </c>
      <c r="H1057" t="s">
        <v>718</v>
      </c>
      <c r="M1057" t="s">
        <v>71</v>
      </c>
      <c r="N1057" t="s">
        <v>718</v>
      </c>
    </row>
    <row r="1058" spans="7:17" x14ac:dyDescent="0.25">
      <c r="G1058" t="s">
        <v>71</v>
      </c>
      <c r="H1058" t="s">
        <v>718</v>
      </c>
      <c r="I1058">
        <v>2020</v>
      </c>
      <c r="J1058" t="s">
        <v>160</v>
      </c>
      <c r="K1058">
        <v>3</v>
      </c>
      <c r="M1058" t="s">
        <v>71</v>
      </c>
      <c r="N1058" t="s">
        <v>718</v>
      </c>
      <c r="O1058">
        <v>2020</v>
      </c>
      <c r="P1058" t="s">
        <v>997</v>
      </c>
      <c r="Q1058">
        <v>3</v>
      </c>
    </row>
    <row r="1059" spans="7:17" x14ac:dyDescent="0.25">
      <c r="G1059" t="s">
        <v>71</v>
      </c>
      <c r="H1059" t="s">
        <v>718</v>
      </c>
      <c r="I1059">
        <v>2018</v>
      </c>
      <c r="J1059" t="s">
        <v>160</v>
      </c>
      <c r="K1059">
        <v>3</v>
      </c>
      <c r="M1059" t="s">
        <v>71</v>
      </c>
      <c r="N1059" t="s">
        <v>718</v>
      </c>
      <c r="O1059">
        <v>2018</v>
      </c>
      <c r="P1059" t="s">
        <v>998</v>
      </c>
      <c r="Q1059">
        <v>3</v>
      </c>
    </row>
    <row r="1060" spans="7:17" x14ac:dyDescent="0.25">
      <c r="G1060" t="s">
        <v>71</v>
      </c>
      <c r="H1060" t="s">
        <v>718</v>
      </c>
      <c r="M1060" t="s">
        <v>71</v>
      </c>
      <c r="N1060" t="s">
        <v>718</v>
      </c>
    </row>
    <row r="1061" spans="7:17" x14ac:dyDescent="0.25">
      <c r="G1061" t="s">
        <v>71</v>
      </c>
      <c r="H1061" t="s">
        <v>718</v>
      </c>
      <c r="M1061" t="s">
        <v>71</v>
      </c>
      <c r="N1061" t="s">
        <v>718</v>
      </c>
    </row>
    <row r="1062" spans="7:17" x14ac:dyDescent="0.25">
      <c r="G1062" t="s">
        <v>71</v>
      </c>
      <c r="H1062" t="s">
        <v>718</v>
      </c>
      <c r="I1062">
        <v>2019</v>
      </c>
      <c r="J1062" t="s">
        <v>160</v>
      </c>
      <c r="K1062">
        <v>3</v>
      </c>
      <c r="M1062" t="s">
        <v>71</v>
      </c>
      <c r="N1062" t="s">
        <v>718</v>
      </c>
      <c r="O1062">
        <v>2019</v>
      </c>
      <c r="P1062" t="s">
        <v>999</v>
      </c>
      <c r="Q1062">
        <v>3</v>
      </c>
    </row>
    <row r="1063" spans="7:17" x14ac:dyDescent="0.25">
      <c r="G1063" t="s">
        <v>71</v>
      </c>
      <c r="H1063" t="s">
        <v>718</v>
      </c>
      <c r="M1063" t="s">
        <v>71</v>
      </c>
      <c r="N1063" t="s">
        <v>718</v>
      </c>
    </row>
    <row r="1064" spans="7:17" x14ac:dyDescent="0.25">
      <c r="G1064" t="s">
        <v>71</v>
      </c>
      <c r="H1064" t="s">
        <v>718</v>
      </c>
      <c r="M1064" t="s">
        <v>71</v>
      </c>
      <c r="N1064" t="s">
        <v>718</v>
      </c>
    </row>
    <row r="1065" spans="7:17" x14ac:dyDescent="0.25">
      <c r="G1065" t="s">
        <v>71</v>
      </c>
      <c r="H1065" t="s">
        <v>718</v>
      </c>
      <c r="M1065" t="s">
        <v>71</v>
      </c>
      <c r="N1065" t="s">
        <v>718</v>
      </c>
    </row>
    <row r="1066" spans="7:17" x14ac:dyDescent="0.25">
      <c r="G1066" t="s">
        <v>71</v>
      </c>
      <c r="H1066" t="s">
        <v>718</v>
      </c>
      <c r="M1066" t="s">
        <v>71</v>
      </c>
      <c r="N1066" t="s">
        <v>718</v>
      </c>
    </row>
    <row r="1067" spans="7:17" x14ac:dyDescent="0.25">
      <c r="G1067" t="s">
        <v>71</v>
      </c>
      <c r="H1067" t="s">
        <v>718</v>
      </c>
      <c r="M1067" t="s">
        <v>71</v>
      </c>
      <c r="N1067" t="s">
        <v>718</v>
      </c>
    </row>
    <row r="1068" spans="7:17" x14ac:dyDescent="0.25">
      <c r="G1068" t="s">
        <v>71</v>
      </c>
      <c r="H1068" t="s">
        <v>718</v>
      </c>
      <c r="M1068" t="s">
        <v>71</v>
      </c>
      <c r="N1068" t="s">
        <v>718</v>
      </c>
    </row>
    <row r="1069" spans="7:17" x14ac:dyDescent="0.25">
      <c r="G1069" t="s">
        <v>71</v>
      </c>
      <c r="H1069" t="s">
        <v>718</v>
      </c>
      <c r="M1069" t="s">
        <v>71</v>
      </c>
      <c r="N1069" t="s">
        <v>718</v>
      </c>
    </row>
    <row r="1070" spans="7:17" x14ac:dyDescent="0.25">
      <c r="G1070" t="s">
        <v>71</v>
      </c>
      <c r="H1070" t="s">
        <v>718</v>
      </c>
      <c r="M1070" t="s">
        <v>71</v>
      </c>
      <c r="N1070" t="s">
        <v>718</v>
      </c>
    </row>
    <row r="1071" spans="7:17" x14ac:dyDescent="0.25">
      <c r="G1071" t="s">
        <v>71</v>
      </c>
      <c r="H1071" t="s">
        <v>719</v>
      </c>
      <c r="I1071">
        <v>2013</v>
      </c>
      <c r="J1071" t="s">
        <v>117</v>
      </c>
      <c r="K1071">
        <v>1</v>
      </c>
      <c r="M1071" t="s">
        <v>71</v>
      </c>
      <c r="N1071" t="s">
        <v>719</v>
      </c>
      <c r="O1071">
        <v>2013</v>
      </c>
      <c r="P1071" t="s">
        <v>1000</v>
      </c>
      <c r="Q1071">
        <v>1</v>
      </c>
    </row>
    <row r="1072" spans="7:17" x14ac:dyDescent="0.25">
      <c r="G1072" t="s">
        <v>71</v>
      </c>
      <c r="H1072" t="s">
        <v>719</v>
      </c>
      <c r="I1072">
        <v>2014</v>
      </c>
      <c r="J1072" t="s">
        <v>117</v>
      </c>
      <c r="K1072">
        <v>1</v>
      </c>
      <c r="M1072" t="s">
        <v>71</v>
      </c>
      <c r="N1072" t="s">
        <v>719</v>
      </c>
      <c r="O1072">
        <v>2014</v>
      </c>
      <c r="P1072" t="s">
        <v>1000</v>
      </c>
      <c r="Q1072">
        <v>1</v>
      </c>
    </row>
    <row r="1073" spans="7:17" x14ac:dyDescent="0.25">
      <c r="G1073" t="s">
        <v>71</v>
      </c>
      <c r="H1073" t="s">
        <v>719</v>
      </c>
      <c r="I1073">
        <v>2006</v>
      </c>
      <c r="J1073" t="s">
        <v>100</v>
      </c>
      <c r="K1073">
        <v>1</v>
      </c>
      <c r="M1073" t="s">
        <v>71</v>
      </c>
      <c r="N1073" t="s">
        <v>719</v>
      </c>
      <c r="O1073">
        <v>2006</v>
      </c>
      <c r="P1073" t="s">
        <v>1001</v>
      </c>
      <c r="Q1073">
        <v>1</v>
      </c>
    </row>
    <row r="1074" spans="7:17" x14ac:dyDescent="0.25">
      <c r="G1074" t="s">
        <v>71</v>
      </c>
      <c r="H1074" t="s">
        <v>719</v>
      </c>
      <c r="I1074">
        <v>2007</v>
      </c>
      <c r="J1074" t="s">
        <v>100</v>
      </c>
      <c r="K1074">
        <v>1</v>
      </c>
      <c r="M1074" t="s">
        <v>71</v>
      </c>
      <c r="N1074" t="s">
        <v>719</v>
      </c>
      <c r="O1074">
        <v>2007</v>
      </c>
      <c r="P1074" t="s">
        <v>1001</v>
      </c>
      <c r="Q1074">
        <v>1</v>
      </c>
    </row>
    <row r="1075" spans="7:17" x14ac:dyDescent="0.25">
      <c r="G1075" t="s">
        <v>71</v>
      </c>
      <c r="H1075" t="s">
        <v>719</v>
      </c>
      <c r="I1075">
        <v>2008</v>
      </c>
      <c r="J1075" t="s">
        <v>100</v>
      </c>
      <c r="K1075">
        <v>1</v>
      </c>
      <c r="M1075" t="s">
        <v>71</v>
      </c>
      <c r="N1075" t="s">
        <v>719</v>
      </c>
      <c r="O1075">
        <v>2008</v>
      </c>
      <c r="P1075" t="s">
        <v>1002</v>
      </c>
      <c r="Q1075">
        <v>1</v>
      </c>
    </row>
    <row r="1076" spans="7:17" x14ac:dyDescent="0.25">
      <c r="G1076" t="s">
        <v>71</v>
      </c>
      <c r="H1076" t="s">
        <v>719</v>
      </c>
      <c r="I1076">
        <v>2009</v>
      </c>
      <c r="J1076" t="s">
        <v>100</v>
      </c>
      <c r="K1076">
        <v>1</v>
      </c>
      <c r="M1076" t="s">
        <v>71</v>
      </c>
      <c r="N1076" t="s">
        <v>719</v>
      </c>
      <c r="O1076">
        <v>2009</v>
      </c>
      <c r="P1076" t="s">
        <v>1002</v>
      </c>
      <c r="Q1076">
        <v>1</v>
      </c>
    </row>
    <row r="1077" spans="7:17" x14ac:dyDescent="0.25">
      <c r="G1077" t="s">
        <v>71</v>
      </c>
      <c r="H1077" t="s">
        <v>719</v>
      </c>
      <c r="I1077">
        <v>2011</v>
      </c>
      <c r="J1077" t="s">
        <v>100</v>
      </c>
      <c r="K1077">
        <v>1</v>
      </c>
      <c r="M1077" t="s">
        <v>71</v>
      </c>
      <c r="N1077" t="s">
        <v>719</v>
      </c>
      <c r="O1077">
        <v>2011</v>
      </c>
      <c r="P1077" t="s">
        <v>1002</v>
      </c>
      <c r="Q1077">
        <v>1</v>
      </c>
    </row>
    <row r="1078" spans="7:17" x14ac:dyDescent="0.25">
      <c r="G1078" t="s">
        <v>71</v>
      </c>
      <c r="H1078" t="s">
        <v>719</v>
      </c>
      <c r="I1078">
        <v>2015</v>
      </c>
      <c r="J1078" t="s">
        <v>117</v>
      </c>
      <c r="K1078">
        <v>1</v>
      </c>
      <c r="M1078" t="s">
        <v>71</v>
      </c>
      <c r="N1078" t="s">
        <v>719</v>
      </c>
      <c r="O1078">
        <v>2015</v>
      </c>
      <c r="P1078" t="s">
        <v>1000</v>
      </c>
      <c r="Q1078">
        <v>1</v>
      </c>
    </row>
    <row r="1079" spans="7:17" x14ac:dyDescent="0.25">
      <c r="G1079" t="s">
        <v>71</v>
      </c>
      <c r="H1079" t="s">
        <v>719</v>
      </c>
      <c r="I1079">
        <v>2016</v>
      </c>
      <c r="J1079" t="s">
        <v>117</v>
      </c>
      <c r="K1079">
        <v>1</v>
      </c>
      <c r="M1079" t="s">
        <v>71</v>
      </c>
      <c r="N1079" t="s">
        <v>719</v>
      </c>
      <c r="O1079">
        <v>2016</v>
      </c>
      <c r="P1079" t="s">
        <v>1000</v>
      </c>
      <c r="Q1079">
        <v>1</v>
      </c>
    </row>
    <row r="1080" spans="7:17" x14ac:dyDescent="0.25">
      <c r="G1080" t="s">
        <v>71</v>
      </c>
      <c r="H1080" t="s">
        <v>719</v>
      </c>
      <c r="I1080">
        <v>2017</v>
      </c>
      <c r="J1080" t="s">
        <v>117</v>
      </c>
      <c r="K1080">
        <v>1</v>
      </c>
      <c r="M1080" t="s">
        <v>71</v>
      </c>
      <c r="N1080" t="s">
        <v>719</v>
      </c>
      <c r="O1080">
        <v>2017</v>
      </c>
      <c r="P1080" t="s">
        <v>1000</v>
      </c>
      <c r="Q1080">
        <v>1</v>
      </c>
    </row>
    <row r="1081" spans="7:17" x14ac:dyDescent="0.25">
      <c r="G1081" t="s">
        <v>71</v>
      </c>
      <c r="H1081" t="s">
        <v>719</v>
      </c>
      <c r="I1081">
        <v>2018</v>
      </c>
      <c r="J1081" t="s">
        <v>117</v>
      </c>
      <c r="K1081">
        <v>1</v>
      </c>
      <c r="M1081" t="s">
        <v>71</v>
      </c>
      <c r="N1081" t="s">
        <v>719</v>
      </c>
      <c r="O1081">
        <v>2018</v>
      </c>
      <c r="P1081" t="s">
        <v>1000</v>
      </c>
      <c r="Q1081">
        <v>1</v>
      </c>
    </row>
    <row r="1082" spans="7:17" x14ac:dyDescent="0.25">
      <c r="G1082" t="s">
        <v>71</v>
      </c>
      <c r="H1082" t="s">
        <v>719</v>
      </c>
      <c r="I1082">
        <v>2019</v>
      </c>
      <c r="J1082" t="s">
        <v>117</v>
      </c>
      <c r="K1082">
        <v>1</v>
      </c>
      <c r="M1082" t="s">
        <v>71</v>
      </c>
      <c r="N1082" t="s">
        <v>719</v>
      </c>
      <c r="O1082">
        <v>2019</v>
      </c>
      <c r="P1082" t="s">
        <v>1000</v>
      </c>
      <c r="Q1082">
        <v>1</v>
      </c>
    </row>
    <row r="1083" spans="7:17" x14ac:dyDescent="0.25">
      <c r="G1083" t="s">
        <v>71</v>
      </c>
      <c r="H1083" t="s">
        <v>719</v>
      </c>
      <c r="I1083">
        <v>2012</v>
      </c>
      <c r="J1083" t="s">
        <v>117</v>
      </c>
      <c r="K1083">
        <v>1</v>
      </c>
      <c r="M1083" t="s">
        <v>71</v>
      </c>
      <c r="N1083" t="s">
        <v>719</v>
      </c>
      <c r="O1083">
        <v>2012</v>
      </c>
      <c r="P1083" t="s">
        <v>1000</v>
      </c>
      <c r="Q1083">
        <v>1</v>
      </c>
    </row>
    <row r="1084" spans="7:17" x14ac:dyDescent="0.25">
      <c r="G1084" t="s">
        <v>71</v>
      </c>
      <c r="H1084" t="s">
        <v>719</v>
      </c>
      <c r="I1084">
        <v>2020</v>
      </c>
      <c r="J1084" t="s">
        <v>100</v>
      </c>
      <c r="K1084">
        <v>1</v>
      </c>
      <c r="M1084" t="s">
        <v>71</v>
      </c>
      <c r="N1084" t="s">
        <v>719</v>
      </c>
      <c r="O1084">
        <v>2020</v>
      </c>
      <c r="P1084" t="s">
        <v>964</v>
      </c>
      <c r="Q1084">
        <v>1</v>
      </c>
    </row>
    <row r="1085" spans="7:17" x14ac:dyDescent="0.25">
      <c r="G1085" t="s">
        <v>71</v>
      </c>
      <c r="H1085" t="s">
        <v>719</v>
      </c>
      <c r="I1085">
        <v>2010</v>
      </c>
      <c r="J1085" t="s">
        <v>100</v>
      </c>
      <c r="K1085">
        <v>1</v>
      </c>
      <c r="M1085" t="s">
        <v>71</v>
      </c>
      <c r="N1085" t="s">
        <v>719</v>
      </c>
      <c r="O1085">
        <v>2010</v>
      </c>
      <c r="P1085" t="s">
        <v>1002</v>
      </c>
      <c r="Q1085">
        <v>1</v>
      </c>
    </row>
    <row r="1086" spans="7:17" x14ac:dyDescent="0.25">
      <c r="G1086" t="s">
        <v>71</v>
      </c>
      <c r="H1086" t="s">
        <v>720</v>
      </c>
      <c r="I1086">
        <v>2006</v>
      </c>
      <c r="J1086" t="s">
        <v>107</v>
      </c>
      <c r="K1086">
        <v>3</v>
      </c>
      <c r="M1086" t="s">
        <v>71</v>
      </c>
      <c r="N1086" t="s">
        <v>720</v>
      </c>
      <c r="O1086">
        <v>2006</v>
      </c>
      <c r="P1086" t="s">
        <v>961</v>
      </c>
      <c r="Q1086">
        <v>3</v>
      </c>
    </row>
    <row r="1087" spans="7:17" x14ac:dyDescent="0.25">
      <c r="G1087" t="s">
        <v>71</v>
      </c>
      <c r="H1087" t="s">
        <v>720</v>
      </c>
      <c r="I1087">
        <v>2018</v>
      </c>
      <c r="J1087" t="s">
        <v>160</v>
      </c>
      <c r="K1087">
        <v>3</v>
      </c>
      <c r="M1087" t="s">
        <v>71</v>
      </c>
      <c r="N1087" t="s">
        <v>720</v>
      </c>
      <c r="O1087">
        <v>2018</v>
      </c>
      <c r="P1087" t="s">
        <v>961</v>
      </c>
      <c r="Q1087">
        <v>3</v>
      </c>
    </row>
    <row r="1088" spans="7:17" x14ac:dyDescent="0.25">
      <c r="G1088" t="s">
        <v>71</v>
      </c>
      <c r="H1088" t="s">
        <v>720</v>
      </c>
      <c r="I1088">
        <v>2019</v>
      </c>
      <c r="J1088" t="s">
        <v>160</v>
      </c>
      <c r="K1088">
        <v>3</v>
      </c>
      <c r="M1088" t="s">
        <v>71</v>
      </c>
      <c r="N1088" t="s">
        <v>720</v>
      </c>
      <c r="O1088">
        <v>2019</v>
      </c>
      <c r="P1088" t="s">
        <v>961</v>
      </c>
      <c r="Q1088">
        <v>3</v>
      </c>
    </row>
    <row r="1089" spans="7:17" x14ac:dyDescent="0.25">
      <c r="G1089" t="s">
        <v>71</v>
      </c>
      <c r="H1089" t="s">
        <v>720</v>
      </c>
      <c r="I1089">
        <v>2020</v>
      </c>
      <c r="J1089" t="s">
        <v>386</v>
      </c>
      <c r="K1089">
        <v>2</v>
      </c>
      <c r="M1089" t="s">
        <v>71</v>
      </c>
      <c r="N1089" t="s">
        <v>720</v>
      </c>
      <c r="O1089">
        <v>2020</v>
      </c>
      <c r="P1089" t="s">
        <v>961</v>
      </c>
      <c r="Q1089">
        <v>3</v>
      </c>
    </row>
    <row r="1090" spans="7:17" x14ac:dyDescent="0.25">
      <c r="G1090" t="s">
        <v>71</v>
      </c>
      <c r="H1090" t="s">
        <v>720</v>
      </c>
      <c r="I1090">
        <v>2006</v>
      </c>
      <c r="J1090" t="s">
        <v>160</v>
      </c>
      <c r="K1090">
        <v>3</v>
      </c>
      <c r="M1090" t="s">
        <v>71</v>
      </c>
      <c r="N1090" t="s">
        <v>720</v>
      </c>
      <c r="O1090">
        <v>2006</v>
      </c>
      <c r="P1090" t="s">
        <v>961</v>
      </c>
      <c r="Q1090">
        <v>3</v>
      </c>
    </row>
    <row r="1091" spans="7:17" x14ac:dyDescent="0.25">
      <c r="G1091" t="s">
        <v>71</v>
      </c>
      <c r="H1091" t="s">
        <v>720</v>
      </c>
      <c r="I1091">
        <v>2008</v>
      </c>
      <c r="J1091" t="s">
        <v>160</v>
      </c>
      <c r="K1091">
        <v>3</v>
      </c>
      <c r="M1091" t="s">
        <v>71</v>
      </c>
      <c r="N1091" t="s">
        <v>720</v>
      </c>
      <c r="O1091">
        <v>2008</v>
      </c>
      <c r="P1091" t="s">
        <v>961</v>
      </c>
      <c r="Q1091">
        <v>3</v>
      </c>
    </row>
    <row r="1092" spans="7:17" x14ac:dyDescent="0.25">
      <c r="G1092" t="s">
        <v>71</v>
      </c>
      <c r="H1092" t="s">
        <v>720</v>
      </c>
      <c r="I1092">
        <v>2017</v>
      </c>
      <c r="J1092" t="s">
        <v>160</v>
      </c>
      <c r="K1092">
        <v>3</v>
      </c>
      <c r="M1092" t="s">
        <v>71</v>
      </c>
      <c r="N1092" t="s">
        <v>720</v>
      </c>
      <c r="O1092">
        <v>2017</v>
      </c>
      <c r="P1092" t="s">
        <v>961</v>
      </c>
      <c r="Q1092">
        <v>3</v>
      </c>
    </row>
    <row r="1093" spans="7:17" x14ac:dyDescent="0.25">
      <c r="G1093" t="s">
        <v>71</v>
      </c>
      <c r="H1093" t="s">
        <v>720</v>
      </c>
      <c r="I1093">
        <v>2010</v>
      </c>
      <c r="J1093" t="s">
        <v>107</v>
      </c>
      <c r="K1093">
        <v>3</v>
      </c>
      <c r="M1093" t="s">
        <v>71</v>
      </c>
      <c r="N1093" t="s">
        <v>720</v>
      </c>
      <c r="O1093">
        <v>2010</v>
      </c>
      <c r="P1093" t="s">
        <v>961</v>
      </c>
      <c r="Q1093">
        <v>3</v>
      </c>
    </row>
    <row r="1094" spans="7:17" x14ac:dyDescent="0.25">
      <c r="G1094" t="s">
        <v>71</v>
      </c>
      <c r="H1094" t="s">
        <v>720</v>
      </c>
      <c r="I1094">
        <v>2009</v>
      </c>
      <c r="J1094" t="s">
        <v>107</v>
      </c>
      <c r="K1094">
        <v>3</v>
      </c>
      <c r="M1094" t="s">
        <v>71</v>
      </c>
      <c r="N1094" t="s">
        <v>720</v>
      </c>
      <c r="O1094">
        <v>2009</v>
      </c>
      <c r="P1094" t="s">
        <v>961</v>
      </c>
      <c r="Q1094">
        <v>3</v>
      </c>
    </row>
    <row r="1095" spans="7:17" x14ac:dyDescent="0.25">
      <c r="G1095" t="s">
        <v>71</v>
      </c>
      <c r="H1095" t="s">
        <v>720</v>
      </c>
      <c r="I1095">
        <v>2009</v>
      </c>
      <c r="J1095" t="s">
        <v>107</v>
      </c>
      <c r="K1095">
        <v>3</v>
      </c>
      <c r="M1095" t="s">
        <v>71</v>
      </c>
      <c r="N1095" t="s">
        <v>720</v>
      </c>
      <c r="O1095">
        <v>2009</v>
      </c>
      <c r="P1095" t="s">
        <v>1003</v>
      </c>
      <c r="Q1095">
        <v>3</v>
      </c>
    </row>
    <row r="1096" spans="7:17" x14ac:dyDescent="0.25">
      <c r="G1096" t="s">
        <v>71</v>
      </c>
      <c r="H1096" t="s">
        <v>720</v>
      </c>
      <c r="I1096">
        <v>2007</v>
      </c>
      <c r="J1096" t="s">
        <v>107</v>
      </c>
      <c r="K1096">
        <v>3</v>
      </c>
      <c r="M1096" t="s">
        <v>71</v>
      </c>
      <c r="N1096" t="s">
        <v>720</v>
      </c>
      <c r="O1096">
        <v>2007</v>
      </c>
      <c r="P1096" t="s">
        <v>961</v>
      </c>
      <c r="Q1096">
        <v>3</v>
      </c>
    </row>
    <row r="1097" spans="7:17" x14ac:dyDescent="0.25">
      <c r="G1097" t="s">
        <v>71</v>
      </c>
      <c r="H1097" t="s">
        <v>720</v>
      </c>
      <c r="I1097">
        <v>2008</v>
      </c>
      <c r="J1097" t="s">
        <v>107</v>
      </c>
      <c r="K1097">
        <v>3</v>
      </c>
      <c r="M1097" t="s">
        <v>71</v>
      </c>
      <c r="N1097" t="s">
        <v>720</v>
      </c>
      <c r="O1097">
        <v>2008</v>
      </c>
      <c r="P1097" t="s">
        <v>961</v>
      </c>
      <c r="Q1097">
        <v>3</v>
      </c>
    </row>
    <row r="1098" spans="7:17" x14ac:dyDescent="0.25">
      <c r="G1098" t="s">
        <v>71</v>
      </c>
      <c r="H1098" t="s">
        <v>720</v>
      </c>
      <c r="I1098">
        <v>2021</v>
      </c>
      <c r="J1098" t="s">
        <v>160</v>
      </c>
      <c r="K1098">
        <v>3</v>
      </c>
      <c r="M1098" t="s">
        <v>71</v>
      </c>
      <c r="N1098" t="s">
        <v>720</v>
      </c>
      <c r="O1098">
        <v>2021</v>
      </c>
      <c r="P1098" t="s">
        <v>961</v>
      </c>
      <c r="Q1098">
        <v>3</v>
      </c>
    </row>
    <row r="1099" spans="7:17" x14ac:dyDescent="0.25">
      <c r="G1099" t="s">
        <v>71</v>
      </c>
      <c r="H1099" t="s">
        <v>720</v>
      </c>
      <c r="I1099">
        <v>2011</v>
      </c>
      <c r="J1099" t="s">
        <v>160</v>
      </c>
      <c r="K1099">
        <v>3</v>
      </c>
      <c r="M1099" t="s">
        <v>71</v>
      </c>
      <c r="N1099" t="s">
        <v>720</v>
      </c>
      <c r="O1099">
        <v>2011</v>
      </c>
      <c r="P1099" t="s">
        <v>961</v>
      </c>
      <c r="Q1099">
        <v>3</v>
      </c>
    </row>
    <row r="1100" spans="7:17" x14ac:dyDescent="0.25">
      <c r="G1100" t="s">
        <v>71</v>
      </c>
      <c r="H1100" t="s">
        <v>720</v>
      </c>
      <c r="I1100">
        <v>2016</v>
      </c>
      <c r="J1100" t="s">
        <v>107</v>
      </c>
      <c r="K1100">
        <v>3</v>
      </c>
      <c r="M1100" t="s">
        <v>71</v>
      </c>
      <c r="N1100" t="s">
        <v>720</v>
      </c>
      <c r="O1100">
        <v>2016</v>
      </c>
      <c r="P1100" t="s">
        <v>961</v>
      </c>
      <c r="Q1100">
        <v>3</v>
      </c>
    </row>
    <row r="1101" spans="7:17" x14ac:dyDescent="0.25">
      <c r="G1101" t="s">
        <v>71</v>
      </c>
      <c r="H1101" t="s">
        <v>720</v>
      </c>
      <c r="I1101">
        <v>2015</v>
      </c>
      <c r="J1101" t="s">
        <v>160</v>
      </c>
      <c r="K1101">
        <v>3</v>
      </c>
      <c r="M1101" t="s">
        <v>71</v>
      </c>
      <c r="N1101" t="s">
        <v>720</v>
      </c>
      <c r="O1101">
        <v>2015</v>
      </c>
      <c r="P1101" t="s">
        <v>961</v>
      </c>
      <c r="Q1101">
        <v>3</v>
      </c>
    </row>
    <row r="1102" spans="7:17" x14ac:dyDescent="0.25">
      <c r="G1102" t="s">
        <v>71</v>
      </c>
      <c r="H1102" t="s">
        <v>720</v>
      </c>
      <c r="I1102">
        <v>2014</v>
      </c>
      <c r="J1102" t="s">
        <v>107</v>
      </c>
      <c r="K1102">
        <v>3</v>
      </c>
      <c r="M1102" t="s">
        <v>71</v>
      </c>
      <c r="N1102" t="s">
        <v>720</v>
      </c>
      <c r="O1102">
        <v>2014</v>
      </c>
      <c r="P1102" t="s">
        <v>961</v>
      </c>
      <c r="Q1102">
        <v>3</v>
      </c>
    </row>
    <row r="1103" spans="7:17" x14ac:dyDescent="0.25">
      <c r="G1103" t="s">
        <v>71</v>
      </c>
      <c r="H1103" t="s">
        <v>720</v>
      </c>
      <c r="I1103">
        <v>2014</v>
      </c>
      <c r="J1103" t="s">
        <v>160</v>
      </c>
      <c r="K1103">
        <v>3</v>
      </c>
      <c r="M1103" t="s">
        <v>71</v>
      </c>
      <c r="N1103" t="s">
        <v>720</v>
      </c>
      <c r="O1103">
        <v>2014</v>
      </c>
      <c r="P1103" t="s">
        <v>961</v>
      </c>
      <c r="Q1103">
        <v>3</v>
      </c>
    </row>
    <row r="1104" spans="7:17" x14ac:dyDescent="0.25">
      <c r="G1104" t="s">
        <v>71</v>
      </c>
      <c r="H1104" t="s">
        <v>720</v>
      </c>
      <c r="I1104">
        <v>2013</v>
      </c>
      <c r="J1104" t="s">
        <v>107</v>
      </c>
      <c r="K1104">
        <v>3</v>
      </c>
      <c r="M1104" t="s">
        <v>71</v>
      </c>
      <c r="N1104" t="s">
        <v>720</v>
      </c>
      <c r="O1104">
        <v>2013</v>
      </c>
      <c r="P1104" t="s">
        <v>961</v>
      </c>
      <c r="Q1104">
        <v>3</v>
      </c>
    </row>
    <row r="1105" spans="7:17" x14ac:dyDescent="0.25">
      <c r="G1105" t="s">
        <v>71</v>
      </c>
      <c r="H1105" t="s">
        <v>720</v>
      </c>
      <c r="I1105">
        <v>2013</v>
      </c>
      <c r="J1105" t="s">
        <v>160</v>
      </c>
      <c r="K1105">
        <v>3</v>
      </c>
      <c r="M1105" t="s">
        <v>71</v>
      </c>
      <c r="N1105" t="s">
        <v>720</v>
      </c>
      <c r="O1105">
        <v>2013</v>
      </c>
      <c r="P1105" t="s">
        <v>961</v>
      </c>
      <c r="Q1105">
        <v>3</v>
      </c>
    </row>
    <row r="1106" spans="7:17" x14ac:dyDescent="0.25">
      <c r="G1106" t="s">
        <v>71</v>
      </c>
      <c r="H1106" t="s">
        <v>720</v>
      </c>
      <c r="I1106">
        <v>2012</v>
      </c>
      <c r="J1106" t="s">
        <v>107</v>
      </c>
      <c r="K1106">
        <v>3</v>
      </c>
      <c r="M1106" t="s">
        <v>71</v>
      </c>
      <c r="N1106" t="s">
        <v>720</v>
      </c>
      <c r="O1106">
        <v>2012</v>
      </c>
      <c r="P1106" t="s">
        <v>961</v>
      </c>
      <c r="Q1106">
        <v>3</v>
      </c>
    </row>
    <row r="1107" spans="7:17" x14ac:dyDescent="0.25">
      <c r="G1107" t="s">
        <v>71</v>
      </c>
      <c r="H1107" t="s">
        <v>720</v>
      </c>
      <c r="I1107">
        <v>2012</v>
      </c>
      <c r="J1107" t="s">
        <v>160</v>
      </c>
      <c r="K1107">
        <v>3</v>
      </c>
      <c r="M1107" t="s">
        <v>71</v>
      </c>
      <c r="N1107" t="s">
        <v>720</v>
      </c>
      <c r="O1107">
        <v>2012</v>
      </c>
      <c r="P1107" t="s">
        <v>961</v>
      </c>
      <c r="Q1107">
        <v>3</v>
      </c>
    </row>
    <row r="1108" spans="7:17" x14ac:dyDescent="0.25">
      <c r="G1108" t="s">
        <v>71</v>
      </c>
      <c r="H1108" t="s">
        <v>720</v>
      </c>
      <c r="I1108">
        <v>2017</v>
      </c>
      <c r="J1108" t="s">
        <v>386</v>
      </c>
      <c r="K1108">
        <v>2</v>
      </c>
      <c r="M1108" t="s">
        <v>71</v>
      </c>
      <c r="N1108" t="s">
        <v>720</v>
      </c>
      <c r="O1108">
        <v>2017</v>
      </c>
      <c r="P1108" t="s">
        <v>961</v>
      </c>
      <c r="Q1108">
        <v>3</v>
      </c>
    </row>
    <row r="1109" spans="7:17" x14ac:dyDescent="0.25">
      <c r="G1109" t="s">
        <v>71</v>
      </c>
      <c r="H1109" t="s">
        <v>720</v>
      </c>
      <c r="I1109">
        <v>2020</v>
      </c>
      <c r="J1109" t="s">
        <v>160</v>
      </c>
      <c r="K1109">
        <v>3</v>
      </c>
      <c r="M1109" t="s">
        <v>71</v>
      </c>
      <c r="N1109" t="s">
        <v>720</v>
      </c>
      <c r="O1109">
        <v>2020</v>
      </c>
      <c r="P1109" t="s">
        <v>961</v>
      </c>
      <c r="Q1109">
        <v>3</v>
      </c>
    </row>
    <row r="1110" spans="7:17" x14ac:dyDescent="0.25">
      <c r="G1110" t="s">
        <v>71</v>
      </c>
      <c r="H1110" t="s">
        <v>720</v>
      </c>
      <c r="I1110">
        <v>2011</v>
      </c>
      <c r="J1110" t="s">
        <v>107</v>
      </c>
      <c r="K1110">
        <v>3</v>
      </c>
      <c r="M1110" t="s">
        <v>71</v>
      </c>
      <c r="N1110" t="s">
        <v>720</v>
      </c>
      <c r="O1110">
        <v>2011</v>
      </c>
      <c r="P1110" t="s">
        <v>961</v>
      </c>
      <c r="Q1110">
        <v>3</v>
      </c>
    </row>
    <row r="1111" spans="7:17" x14ac:dyDescent="0.25">
      <c r="G1111" t="s">
        <v>71</v>
      </c>
      <c r="H1111" t="s">
        <v>720</v>
      </c>
      <c r="I1111">
        <v>2016</v>
      </c>
      <c r="J1111" t="s">
        <v>160</v>
      </c>
      <c r="K1111">
        <v>3</v>
      </c>
      <c r="M1111" t="s">
        <v>71</v>
      </c>
      <c r="N1111" t="s">
        <v>720</v>
      </c>
      <c r="O1111">
        <v>2016</v>
      </c>
      <c r="P1111" t="s">
        <v>961</v>
      </c>
      <c r="Q1111">
        <v>3</v>
      </c>
    </row>
    <row r="1112" spans="7:17" x14ac:dyDescent="0.25">
      <c r="G1112" t="s">
        <v>71</v>
      </c>
      <c r="H1112" t="s">
        <v>721</v>
      </c>
      <c r="M1112" t="s">
        <v>71</v>
      </c>
      <c r="N1112" t="s">
        <v>721</v>
      </c>
    </row>
    <row r="1113" spans="7:17" x14ac:dyDescent="0.25">
      <c r="G1113" t="s">
        <v>71</v>
      </c>
      <c r="H1113" t="s">
        <v>721</v>
      </c>
      <c r="M1113" t="s">
        <v>71</v>
      </c>
      <c r="N1113" t="s">
        <v>721</v>
      </c>
    </row>
    <row r="1114" spans="7:17" x14ac:dyDescent="0.25">
      <c r="G1114" t="s">
        <v>71</v>
      </c>
      <c r="H1114" t="s">
        <v>721</v>
      </c>
      <c r="M1114" t="s">
        <v>71</v>
      </c>
      <c r="N1114" t="s">
        <v>721</v>
      </c>
    </row>
    <row r="1115" spans="7:17" x14ac:dyDescent="0.25">
      <c r="G1115" t="s">
        <v>71</v>
      </c>
      <c r="H1115" t="s">
        <v>721</v>
      </c>
      <c r="M1115" t="s">
        <v>71</v>
      </c>
      <c r="N1115" t="s">
        <v>721</v>
      </c>
    </row>
    <row r="1116" spans="7:17" x14ac:dyDescent="0.25">
      <c r="G1116" t="s">
        <v>71</v>
      </c>
      <c r="H1116" t="s">
        <v>721</v>
      </c>
      <c r="M1116" t="s">
        <v>71</v>
      </c>
      <c r="N1116" t="s">
        <v>721</v>
      </c>
    </row>
    <row r="1117" spans="7:17" x14ac:dyDescent="0.25">
      <c r="G1117" t="s">
        <v>71</v>
      </c>
      <c r="H1117" t="s">
        <v>721</v>
      </c>
      <c r="M1117" t="s">
        <v>71</v>
      </c>
      <c r="N1117" t="s">
        <v>721</v>
      </c>
    </row>
    <row r="1118" spans="7:17" x14ac:dyDescent="0.25">
      <c r="G1118" t="s">
        <v>71</v>
      </c>
      <c r="H1118" t="s">
        <v>721</v>
      </c>
      <c r="M1118" t="s">
        <v>71</v>
      </c>
      <c r="N1118" t="s">
        <v>721</v>
      </c>
    </row>
    <row r="1119" spans="7:17" x14ac:dyDescent="0.25">
      <c r="G1119" t="s">
        <v>71</v>
      </c>
      <c r="H1119" t="s">
        <v>721</v>
      </c>
      <c r="M1119" t="s">
        <v>71</v>
      </c>
      <c r="N1119" t="s">
        <v>721</v>
      </c>
    </row>
    <row r="1120" spans="7:17" x14ac:dyDescent="0.25">
      <c r="G1120" t="s">
        <v>71</v>
      </c>
      <c r="H1120" t="s">
        <v>721</v>
      </c>
      <c r="M1120" t="s">
        <v>71</v>
      </c>
      <c r="N1120" t="s">
        <v>721</v>
      </c>
    </row>
    <row r="1121" spans="7:17" x14ac:dyDescent="0.25">
      <c r="G1121" t="s">
        <v>71</v>
      </c>
      <c r="H1121" t="s">
        <v>721</v>
      </c>
      <c r="M1121" t="s">
        <v>71</v>
      </c>
      <c r="N1121" t="s">
        <v>721</v>
      </c>
    </row>
    <row r="1122" spans="7:17" x14ac:dyDescent="0.25">
      <c r="G1122" t="s">
        <v>71</v>
      </c>
      <c r="H1122" t="s">
        <v>721</v>
      </c>
      <c r="M1122" t="s">
        <v>71</v>
      </c>
      <c r="N1122" t="s">
        <v>721</v>
      </c>
    </row>
    <row r="1123" spans="7:17" x14ac:dyDescent="0.25">
      <c r="G1123" t="s">
        <v>71</v>
      </c>
      <c r="H1123" t="s">
        <v>721</v>
      </c>
      <c r="M1123" t="s">
        <v>71</v>
      </c>
      <c r="N1123" t="s">
        <v>721</v>
      </c>
    </row>
    <row r="1124" spans="7:17" x14ac:dyDescent="0.25">
      <c r="G1124" t="s">
        <v>71</v>
      </c>
      <c r="H1124" t="s">
        <v>721</v>
      </c>
      <c r="M1124" t="s">
        <v>71</v>
      </c>
      <c r="N1124" t="s">
        <v>721</v>
      </c>
    </row>
    <row r="1125" spans="7:17" x14ac:dyDescent="0.25">
      <c r="G1125" t="s">
        <v>71</v>
      </c>
      <c r="H1125" t="s">
        <v>721</v>
      </c>
      <c r="M1125" t="s">
        <v>71</v>
      </c>
      <c r="N1125" t="s">
        <v>721</v>
      </c>
    </row>
    <row r="1126" spans="7:17" x14ac:dyDescent="0.25">
      <c r="G1126" t="s">
        <v>71</v>
      </c>
      <c r="H1126" t="s">
        <v>721</v>
      </c>
      <c r="M1126" t="s">
        <v>71</v>
      </c>
      <c r="N1126" t="s">
        <v>721</v>
      </c>
    </row>
    <row r="1127" spans="7:17" x14ac:dyDescent="0.25">
      <c r="G1127" t="s">
        <v>71</v>
      </c>
      <c r="H1127" t="s">
        <v>722</v>
      </c>
      <c r="I1127">
        <v>2020</v>
      </c>
      <c r="J1127" t="s">
        <v>398</v>
      </c>
      <c r="K1127">
        <v>1</v>
      </c>
      <c r="M1127" t="s">
        <v>71</v>
      </c>
      <c r="N1127" t="s">
        <v>722</v>
      </c>
      <c r="O1127">
        <v>2020</v>
      </c>
      <c r="P1127" t="s">
        <v>1004</v>
      </c>
      <c r="Q1127">
        <v>1</v>
      </c>
    </row>
    <row r="1128" spans="7:17" x14ac:dyDescent="0.25">
      <c r="G1128" t="s">
        <v>71</v>
      </c>
      <c r="H1128" t="s">
        <v>722</v>
      </c>
      <c r="I1128">
        <v>2006</v>
      </c>
      <c r="J1128" t="s">
        <v>398</v>
      </c>
      <c r="K1128">
        <v>1</v>
      </c>
      <c r="M1128" t="s">
        <v>71</v>
      </c>
      <c r="N1128" t="s">
        <v>722</v>
      </c>
      <c r="O1128">
        <v>2006</v>
      </c>
      <c r="P1128" t="s">
        <v>1004</v>
      </c>
      <c r="Q1128">
        <v>1</v>
      </c>
    </row>
    <row r="1129" spans="7:17" x14ac:dyDescent="0.25">
      <c r="G1129" t="s">
        <v>71</v>
      </c>
      <c r="H1129" t="s">
        <v>722</v>
      </c>
      <c r="I1129">
        <v>2009</v>
      </c>
      <c r="J1129" t="s">
        <v>398</v>
      </c>
      <c r="K1129">
        <v>1</v>
      </c>
      <c r="M1129" t="s">
        <v>71</v>
      </c>
      <c r="N1129" t="s">
        <v>722</v>
      </c>
      <c r="O1129">
        <v>2009</v>
      </c>
      <c r="P1129" t="s">
        <v>1004</v>
      </c>
      <c r="Q1129">
        <v>1</v>
      </c>
    </row>
    <row r="1130" spans="7:17" x14ac:dyDescent="0.25">
      <c r="G1130" t="s">
        <v>71</v>
      </c>
      <c r="H1130" t="s">
        <v>722</v>
      </c>
      <c r="I1130">
        <v>2008</v>
      </c>
      <c r="J1130" t="s">
        <v>398</v>
      </c>
      <c r="K1130">
        <v>1</v>
      </c>
      <c r="M1130" t="s">
        <v>71</v>
      </c>
      <c r="N1130" t="s">
        <v>722</v>
      </c>
      <c r="O1130">
        <v>2008</v>
      </c>
      <c r="P1130" t="s">
        <v>1004</v>
      </c>
      <c r="Q1130">
        <v>1</v>
      </c>
    </row>
    <row r="1131" spans="7:17" x14ac:dyDescent="0.25">
      <c r="G1131" t="s">
        <v>71</v>
      </c>
      <c r="H1131" t="s">
        <v>722</v>
      </c>
      <c r="I1131">
        <v>2014</v>
      </c>
      <c r="J1131" t="s">
        <v>398</v>
      </c>
      <c r="K1131">
        <v>1</v>
      </c>
      <c r="M1131" t="s">
        <v>71</v>
      </c>
      <c r="N1131" t="s">
        <v>722</v>
      </c>
      <c r="O1131">
        <v>2014</v>
      </c>
      <c r="P1131" t="s">
        <v>1004</v>
      </c>
      <c r="Q1131">
        <v>1</v>
      </c>
    </row>
    <row r="1132" spans="7:17" x14ac:dyDescent="0.25">
      <c r="G1132" t="s">
        <v>71</v>
      </c>
      <c r="H1132" t="s">
        <v>722</v>
      </c>
      <c r="I1132">
        <v>2010</v>
      </c>
      <c r="J1132" t="s">
        <v>398</v>
      </c>
      <c r="K1132">
        <v>1</v>
      </c>
      <c r="M1132" t="s">
        <v>71</v>
      </c>
      <c r="N1132" t="s">
        <v>722</v>
      </c>
      <c r="O1132">
        <v>2010</v>
      </c>
      <c r="P1132" t="s">
        <v>1004</v>
      </c>
      <c r="Q1132">
        <v>1</v>
      </c>
    </row>
    <row r="1133" spans="7:17" x14ac:dyDescent="0.25">
      <c r="G1133" t="s">
        <v>71</v>
      </c>
      <c r="H1133" t="s">
        <v>722</v>
      </c>
      <c r="I1133">
        <v>2011</v>
      </c>
      <c r="J1133" t="s">
        <v>398</v>
      </c>
      <c r="K1133">
        <v>1</v>
      </c>
      <c r="M1133" t="s">
        <v>71</v>
      </c>
      <c r="N1133" t="s">
        <v>722</v>
      </c>
      <c r="O1133">
        <v>2011</v>
      </c>
      <c r="P1133" t="s">
        <v>1004</v>
      </c>
      <c r="Q1133">
        <v>1</v>
      </c>
    </row>
    <row r="1134" spans="7:17" x14ac:dyDescent="0.25">
      <c r="G1134" t="s">
        <v>71</v>
      </c>
      <c r="H1134" t="s">
        <v>722</v>
      </c>
      <c r="I1134">
        <v>2012</v>
      </c>
      <c r="J1134" t="s">
        <v>398</v>
      </c>
      <c r="K1134">
        <v>1</v>
      </c>
      <c r="M1134" t="s">
        <v>71</v>
      </c>
      <c r="N1134" t="s">
        <v>722</v>
      </c>
      <c r="O1134">
        <v>2012</v>
      </c>
      <c r="P1134" t="s">
        <v>1004</v>
      </c>
      <c r="Q1134">
        <v>1</v>
      </c>
    </row>
    <row r="1135" spans="7:17" x14ac:dyDescent="0.25">
      <c r="G1135" t="s">
        <v>71</v>
      </c>
      <c r="H1135" t="s">
        <v>722</v>
      </c>
      <c r="I1135">
        <v>2013</v>
      </c>
      <c r="J1135" t="s">
        <v>398</v>
      </c>
      <c r="K1135">
        <v>1</v>
      </c>
      <c r="M1135" t="s">
        <v>71</v>
      </c>
      <c r="N1135" t="s">
        <v>722</v>
      </c>
      <c r="O1135">
        <v>2013</v>
      </c>
      <c r="P1135" t="s">
        <v>1004</v>
      </c>
      <c r="Q1135">
        <v>1</v>
      </c>
    </row>
    <row r="1136" spans="7:17" x14ac:dyDescent="0.25">
      <c r="G1136" t="s">
        <v>71</v>
      </c>
      <c r="H1136" t="s">
        <v>722</v>
      </c>
      <c r="I1136">
        <v>2016</v>
      </c>
      <c r="J1136" t="s">
        <v>398</v>
      </c>
      <c r="K1136">
        <v>1</v>
      </c>
      <c r="M1136" t="s">
        <v>71</v>
      </c>
      <c r="N1136" t="s">
        <v>722</v>
      </c>
      <c r="O1136">
        <v>2016</v>
      </c>
      <c r="P1136" t="s">
        <v>1004</v>
      </c>
      <c r="Q1136">
        <v>1</v>
      </c>
    </row>
    <row r="1137" spans="7:17" x14ac:dyDescent="0.25">
      <c r="G1137" t="s">
        <v>71</v>
      </c>
      <c r="H1137" t="s">
        <v>722</v>
      </c>
      <c r="I1137">
        <v>2017</v>
      </c>
      <c r="J1137" t="s">
        <v>398</v>
      </c>
      <c r="K1137">
        <v>1</v>
      </c>
      <c r="M1137" t="s">
        <v>71</v>
      </c>
      <c r="N1137" t="s">
        <v>722</v>
      </c>
      <c r="O1137">
        <v>2017</v>
      </c>
      <c r="P1137" t="s">
        <v>1004</v>
      </c>
      <c r="Q1137">
        <v>1</v>
      </c>
    </row>
    <row r="1138" spans="7:17" x14ac:dyDescent="0.25">
      <c r="G1138" t="s">
        <v>71</v>
      </c>
      <c r="H1138" t="s">
        <v>722</v>
      </c>
      <c r="I1138">
        <v>2019</v>
      </c>
      <c r="J1138" t="s">
        <v>398</v>
      </c>
      <c r="K1138">
        <v>1</v>
      </c>
      <c r="M1138" t="s">
        <v>71</v>
      </c>
      <c r="N1138" t="s">
        <v>722</v>
      </c>
      <c r="O1138">
        <v>2019</v>
      </c>
      <c r="P1138" t="s">
        <v>1004</v>
      </c>
      <c r="Q1138">
        <v>1</v>
      </c>
    </row>
    <row r="1139" spans="7:17" x14ac:dyDescent="0.25">
      <c r="G1139" t="s">
        <v>71</v>
      </c>
      <c r="H1139" t="s">
        <v>722</v>
      </c>
      <c r="I1139">
        <v>2015</v>
      </c>
      <c r="J1139" t="s">
        <v>398</v>
      </c>
      <c r="K1139">
        <v>1</v>
      </c>
      <c r="M1139" t="s">
        <v>71</v>
      </c>
      <c r="N1139" t="s">
        <v>722</v>
      </c>
      <c r="O1139">
        <v>2015</v>
      </c>
      <c r="P1139" t="s">
        <v>1004</v>
      </c>
      <c r="Q1139">
        <v>1</v>
      </c>
    </row>
    <row r="1140" spans="7:17" x14ac:dyDescent="0.25">
      <c r="G1140" t="s">
        <v>71</v>
      </c>
      <c r="H1140" t="s">
        <v>722</v>
      </c>
      <c r="I1140">
        <v>2007</v>
      </c>
      <c r="J1140" t="s">
        <v>398</v>
      </c>
      <c r="K1140">
        <v>1</v>
      </c>
      <c r="M1140" t="s">
        <v>71</v>
      </c>
      <c r="N1140" t="s">
        <v>722</v>
      </c>
      <c r="O1140">
        <v>2007</v>
      </c>
      <c r="P1140" t="s">
        <v>1004</v>
      </c>
      <c r="Q1140">
        <v>1</v>
      </c>
    </row>
    <row r="1141" spans="7:17" x14ac:dyDescent="0.25">
      <c r="G1141" t="s">
        <v>71</v>
      </c>
      <c r="H1141" t="s">
        <v>722</v>
      </c>
      <c r="I1141">
        <v>2018</v>
      </c>
      <c r="J1141" t="s">
        <v>398</v>
      </c>
      <c r="K1141">
        <v>1</v>
      </c>
      <c r="M1141" t="s">
        <v>71</v>
      </c>
      <c r="N1141" t="s">
        <v>722</v>
      </c>
      <c r="O1141">
        <v>2018</v>
      </c>
      <c r="P1141" t="s">
        <v>1004</v>
      </c>
      <c r="Q1141">
        <v>1</v>
      </c>
    </row>
    <row r="1142" spans="7:17" x14ac:dyDescent="0.25">
      <c r="G1142" t="s">
        <v>71</v>
      </c>
      <c r="H1142" t="s">
        <v>723</v>
      </c>
      <c r="I1142">
        <v>2020</v>
      </c>
      <c r="J1142" t="s">
        <v>655</v>
      </c>
      <c r="K1142">
        <v>2</v>
      </c>
      <c r="M1142" t="s">
        <v>71</v>
      </c>
      <c r="N1142" t="s">
        <v>723</v>
      </c>
      <c r="O1142">
        <v>2020</v>
      </c>
      <c r="P1142" t="s">
        <v>1005</v>
      </c>
      <c r="Q1142">
        <v>2</v>
      </c>
    </row>
    <row r="1143" spans="7:17" x14ac:dyDescent="0.25">
      <c r="G1143" t="s">
        <v>71</v>
      </c>
      <c r="H1143" t="s">
        <v>723</v>
      </c>
      <c r="I1143">
        <v>2006</v>
      </c>
      <c r="J1143" t="s">
        <v>370</v>
      </c>
      <c r="K1143">
        <v>1</v>
      </c>
      <c r="M1143" t="s">
        <v>71</v>
      </c>
      <c r="N1143" t="s">
        <v>723</v>
      </c>
      <c r="O1143">
        <v>2006</v>
      </c>
      <c r="P1143" t="s">
        <v>1006</v>
      </c>
      <c r="Q1143">
        <v>2</v>
      </c>
    </row>
    <row r="1144" spans="7:17" x14ac:dyDescent="0.25">
      <c r="G1144" t="s">
        <v>71</v>
      </c>
      <c r="H1144" t="s">
        <v>723</v>
      </c>
      <c r="I1144">
        <v>2016</v>
      </c>
      <c r="J1144" t="s">
        <v>655</v>
      </c>
      <c r="K1144">
        <v>2</v>
      </c>
      <c r="M1144" t="s">
        <v>71</v>
      </c>
      <c r="N1144" t="s">
        <v>723</v>
      </c>
      <c r="O1144">
        <v>2016</v>
      </c>
      <c r="P1144" t="s">
        <v>1005</v>
      </c>
      <c r="Q1144">
        <v>2</v>
      </c>
    </row>
    <row r="1145" spans="7:17" x14ac:dyDescent="0.25">
      <c r="G1145" t="s">
        <v>71</v>
      </c>
      <c r="H1145" t="s">
        <v>723</v>
      </c>
      <c r="I1145">
        <v>2015</v>
      </c>
      <c r="J1145" t="s">
        <v>655</v>
      </c>
      <c r="K1145">
        <v>2</v>
      </c>
      <c r="M1145" t="s">
        <v>71</v>
      </c>
      <c r="N1145" t="s">
        <v>723</v>
      </c>
      <c r="O1145">
        <v>2015</v>
      </c>
      <c r="P1145" t="s">
        <v>1005</v>
      </c>
      <c r="Q1145">
        <v>2</v>
      </c>
    </row>
    <row r="1146" spans="7:17" x14ac:dyDescent="0.25">
      <c r="G1146" t="s">
        <v>71</v>
      </c>
      <c r="H1146" t="s">
        <v>723</v>
      </c>
      <c r="I1146">
        <v>2014</v>
      </c>
      <c r="J1146" t="s">
        <v>655</v>
      </c>
      <c r="K1146">
        <v>2</v>
      </c>
      <c r="M1146" t="s">
        <v>71</v>
      </c>
      <c r="N1146" t="s">
        <v>723</v>
      </c>
      <c r="O1146">
        <v>2014</v>
      </c>
      <c r="P1146" t="s">
        <v>1005</v>
      </c>
      <c r="Q1146">
        <v>2</v>
      </c>
    </row>
    <row r="1147" spans="7:17" x14ac:dyDescent="0.25">
      <c r="G1147" t="s">
        <v>71</v>
      </c>
      <c r="H1147" t="s">
        <v>723</v>
      </c>
      <c r="I1147">
        <v>2012</v>
      </c>
      <c r="J1147" t="s">
        <v>655</v>
      </c>
      <c r="K1147">
        <v>2</v>
      </c>
      <c r="M1147" t="s">
        <v>71</v>
      </c>
      <c r="N1147" t="s">
        <v>723</v>
      </c>
      <c r="O1147">
        <v>2012</v>
      </c>
      <c r="P1147" t="s">
        <v>1005</v>
      </c>
      <c r="Q1147">
        <v>2</v>
      </c>
    </row>
    <row r="1148" spans="7:17" x14ac:dyDescent="0.25">
      <c r="G1148" t="s">
        <v>71</v>
      </c>
      <c r="H1148" t="s">
        <v>723</v>
      </c>
      <c r="I1148">
        <v>2011</v>
      </c>
      <c r="J1148" t="s">
        <v>655</v>
      </c>
      <c r="K1148">
        <v>2</v>
      </c>
      <c r="M1148" t="s">
        <v>71</v>
      </c>
      <c r="N1148" t="s">
        <v>723</v>
      </c>
      <c r="O1148">
        <v>2011</v>
      </c>
      <c r="P1148" t="s">
        <v>1005</v>
      </c>
      <c r="Q1148">
        <v>2</v>
      </c>
    </row>
    <row r="1149" spans="7:17" x14ac:dyDescent="0.25">
      <c r="G1149" t="s">
        <v>71</v>
      </c>
      <c r="H1149" t="s">
        <v>723</v>
      </c>
      <c r="I1149">
        <v>2010</v>
      </c>
      <c r="J1149" t="s">
        <v>370</v>
      </c>
      <c r="K1149">
        <v>1</v>
      </c>
      <c r="M1149" t="s">
        <v>71</v>
      </c>
      <c r="N1149" t="s">
        <v>723</v>
      </c>
      <c r="O1149">
        <v>2010</v>
      </c>
      <c r="P1149" t="s">
        <v>1007</v>
      </c>
      <c r="Q1149">
        <v>1</v>
      </c>
    </row>
    <row r="1150" spans="7:17" x14ac:dyDescent="0.25">
      <c r="G1150" t="s">
        <v>71</v>
      </c>
      <c r="H1150" t="s">
        <v>723</v>
      </c>
      <c r="I1150">
        <v>2009</v>
      </c>
      <c r="J1150" t="s">
        <v>370</v>
      </c>
      <c r="K1150">
        <v>1</v>
      </c>
      <c r="M1150" t="s">
        <v>71</v>
      </c>
      <c r="N1150" t="s">
        <v>723</v>
      </c>
      <c r="O1150">
        <v>2009</v>
      </c>
      <c r="P1150" t="s">
        <v>1006</v>
      </c>
      <c r="Q1150">
        <v>2</v>
      </c>
    </row>
    <row r="1151" spans="7:17" x14ac:dyDescent="0.25">
      <c r="G1151" t="s">
        <v>71</v>
      </c>
      <c r="H1151" t="s">
        <v>723</v>
      </c>
      <c r="I1151">
        <v>2008</v>
      </c>
      <c r="J1151" t="s">
        <v>370</v>
      </c>
      <c r="K1151">
        <v>1</v>
      </c>
      <c r="M1151" t="s">
        <v>71</v>
      </c>
      <c r="N1151" t="s">
        <v>723</v>
      </c>
      <c r="O1151">
        <v>2008</v>
      </c>
      <c r="P1151" t="s">
        <v>1006</v>
      </c>
      <c r="Q1151">
        <v>2</v>
      </c>
    </row>
    <row r="1152" spans="7:17" x14ac:dyDescent="0.25">
      <c r="G1152" t="s">
        <v>71</v>
      </c>
      <c r="H1152" t="s">
        <v>723</v>
      </c>
      <c r="I1152">
        <v>2007</v>
      </c>
      <c r="J1152" t="s">
        <v>370</v>
      </c>
      <c r="K1152">
        <v>1</v>
      </c>
      <c r="M1152" t="s">
        <v>71</v>
      </c>
      <c r="N1152" t="s">
        <v>723</v>
      </c>
      <c r="O1152">
        <v>2007</v>
      </c>
      <c r="P1152" t="s">
        <v>1006</v>
      </c>
      <c r="Q1152">
        <v>2</v>
      </c>
    </row>
    <row r="1153" spans="7:17" x14ac:dyDescent="0.25">
      <c r="G1153" t="s">
        <v>71</v>
      </c>
      <c r="H1153" t="s">
        <v>723</v>
      </c>
      <c r="I1153">
        <v>2017</v>
      </c>
      <c r="J1153" t="s">
        <v>655</v>
      </c>
      <c r="K1153">
        <v>2</v>
      </c>
      <c r="M1153" t="s">
        <v>71</v>
      </c>
      <c r="N1153" t="s">
        <v>723</v>
      </c>
      <c r="O1153">
        <v>2017</v>
      </c>
      <c r="P1153" t="s">
        <v>1005</v>
      </c>
      <c r="Q1153">
        <v>2</v>
      </c>
    </row>
    <row r="1154" spans="7:17" x14ac:dyDescent="0.25">
      <c r="G1154" t="s">
        <v>71</v>
      </c>
      <c r="H1154" t="s">
        <v>723</v>
      </c>
      <c r="I1154">
        <v>2013</v>
      </c>
      <c r="J1154" t="s">
        <v>655</v>
      </c>
      <c r="K1154">
        <v>2</v>
      </c>
      <c r="M1154" t="s">
        <v>71</v>
      </c>
      <c r="N1154" t="s">
        <v>723</v>
      </c>
      <c r="O1154">
        <v>2013</v>
      </c>
      <c r="P1154" t="s">
        <v>1005</v>
      </c>
      <c r="Q1154">
        <v>2</v>
      </c>
    </row>
    <row r="1155" spans="7:17" x14ac:dyDescent="0.25">
      <c r="G1155" t="s">
        <v>71</v>
      </c>
      <c r="H1155" t="s">
        <v>723</v>
      </c>
      <c r="I1155">
        <v>2018</v>
      </c>
      <c r="J1155" t="s">
        <v>655</v>
      </c>
      <c r="K1155">
        <v>2</v>
      </c>
      <c r="M1155" t="s">
        <v>71</v>
      </c>
      <c r="N1155" t="s">
        <v>723</v>
      </c>
      <c r="O1155">
        <v>2018</v>
      </c>
      <c r="P1155" t="s">
        <v>1005</v>
      </c>
      <c r="Q1155">
        <v>2</v>
      </c>
    </row>
    <row r="1156" spans="7:17" x14ac:dyDescent="0.25">
      <c r="G1156" t="s">
        <v>71</v>
      </c>
      <c r="H1156" t="s">
        <v>723</v>
      </c>
      <c r="I1156">
        <v>2019</v>
      </c>
      <c r="J1156" t="s">
        <v>655</v>
      </c>
      <c r="K1156">
        <v>2</v>
      </c>
      <c r="M1156" t="s">
        <v>71</v>
      </c>
      <c r="N1156" t="s">
        <v>723</v>
      </c>
      <c r="O1156">
        <v>2019</v>
      </c>
      <c r="P1156" t="s">
        <v>1005</v>
      </c>
      <c r="Q1156">
        <v>2</v>
      </c>
    </row>
    <row r="1157" spans="7:17" x14ac:dyDescent="0.25">
      <c r="G1157" t="s">
        <v>71</v>
      </c>
      <c r="H1157" t="s">
        <v>724</v>
      </c>
      <c r="I1157">
        <v>2011</v>
      </c>
      <c r="M1157" t="s">
        <v>71</v>
      </c>
      <c r="N1157" t="s">
        <v>724</v>
      </c>
      <c r="O1157">
        <v>2011</v>
      </c>
    </row>
    <row r="1158" spans="7:17" x14ac:dyDescent="0.25">
      <c r="G1158" t="s">
        <v>71</v>
      </c>
      <c r="H1158" t="s">
        <v>724</v>
      </c>
      <c r="I1158">
        <v>2014</v>
      </c>
      <c r="J1158" t="s">
        <v>117</v>
      </c>
      <c r="K1158">
        <v>1</v>
      </c>
      <c r="M1158" t="s">
        <v>71</v>
      </c>
      <c r="N1158" t="s">
        <v>724</v>
      </c>
      <c r="O1158">
        <v>2014</v>
      </c>
      <c r="P1158" t="s">
        <v>1008</v>
      </c>
      <c r="Q1158">
        <v>1</v>
      </c>
    </row>
    <row r="1159" spans="7:17" x14ac:dyDescent="0.25">
      <c r="G1159" t="s">
        <v>71</v>
      </c>
      <c r="H1159" t="s">
        <v>724</v>
      </c>
      <c r="I1159">
        <v>2020</v>
      </c>
      <c r="J1159" t="s">
        <v>117</v>
      </c>
      <c r="K1159">
        <v>1</v>
      </c>
      <c r="M1159" t="s">
        <v>71</v>
      </c>
      <c r="N1159" t="s">
        <v>724</v>
      </c>
      <c r="O1159">
        <v>2020</v>
      </c>
      <c r="P1159" t="s">
        <v>1008</v>
      </c>
      <c r="Q1159">
        <v>1</v>
      </c>
    </row>
    <row r="1160" spans="7:17" x14ac:dyDescent="0.25">
      <c r="G1160" t="s">
        <v>71</v>
      </c>
      <c r="H1160" t="s">
        <v>724</v>
      </c>
      <c r="I1160">
        <v>2019</v>
      </c>
      <c r="J1160" t="s">
        <v>117</v>
      </c>
      <c r="K1160">
        <v>1</v>
      </c>
      <c r="M1160" t="s">
        <v>71</v>
      </c>
      <c r="N1160" t="s">
        <v>724</v>
      </c>
      <c r="O1160">
        <v>2019</v>
      </c>
      <c r="P1160" t="s">
        <v>1008</v>
      </c>
      <c r="Q1160">
        <v>1</v>
      </c>
    </row>
    <row r="1161" spans="7:17" x14ac:dyDescent="0.25">
      <c r="G1161" t="s">
        <v>71</v>
      </c>
      <c r="H1161" t="s">
        <v>724</v>
      </c>
      <c r="I1161">
        <v>2018</v>
      </c>
      <c r="J1161" t="s">
        <v>117</v>
      </c>
      <c r="K1161">
        <v>1</v>
      </c>
      <c r="M1161" t="s">
        <v>71</v>
      </c>
      <c r="N1161" t="s">
        <v>724</v>
      </c>
      <c r="O1161">
        <v>2018</v>
      </c>
      <c r="P1161" t="s">
        <v>1008</v>
      </c>
      <c r="Q1161">
        <v>1</v>
      </c>
    </row>
    <row r="1162" spans="7:17" x14ac:dyDescent="0.25">
      <c r="G1162" t="s">
        <v>71</v>
      </c>
      <c r="H1162" t="s">
        <v>724</v>
      </c>
      <c r="I1162">
        <v>2017</v>
      </c>
      <c r="J1162" t="s">
        <v>117</v>
      </c>
      <c r="K1162">
        <v>1</v>
      </c>
      <c r="M1162" t="s">
        <v>71</v>
      </c>
      <c r="N1162" t="s">
        <v>724</v>
      </c>
      <c r="O1162">
        <v>2017</v>
      </c>
      <c r="P1162" t="s">
        <v>1008</v>
      </c>
      <c r="Q1162">
        <v>1</v>
      </c>
    </row>
    <row r="1163" spans="7:17" x14ac:dyDescent="0.25">
      <c r="G1163" t="s">
        <v>71</v>
      </c>
      <c r="H1163" t="s">
        <v>724</v>
      </c>
      <c r="I1163">
        <v>2015</v>
      </c>
      <c r="J1163" t="s">
        <v>117</v>
      </c>
      <c r="K1163">
        <v>1</v>
      </c>
      <c r="M1163" t="s">
        <v>71</v>
      </c>
      <c r="N1163" t="s">
        <v>724</v>
      </c>
      <c r="O1163">
        <v>2015</v>
      </c>
      <c r="P1163" t="s">
        <v>1008</v>
      </c>
      <c r="Q1163">
        <v>1</v>
      </c>
    </row>
    <row r="1164" spans="7:17" x14ac:dyDescent="0.25">
      <c r="G1164" t="s">
        <v>71</v>
      </c>
      <c r="H1164" t="s">
        <v>724</v>
      </c>
      <c r="I1164">
        <v>2012</v>
      </c>
      <c r="M1164" t="s">
        <v>71</v>
      </c>
      <c r="N1164" t="s">
        <v>724</v>
      </c>
      <c r="O1164">
        <v>2012</v>
      </c>
    </row>
    <row r="1165" spans="7:17" x14ac:dyDescent="0.25">
      <c r="G1165" t="s">
        <v>71</v>
      </c>
      <c r="H1165" t="s">
        <v>724</v>
      </c>
      <c r="I1165">
        <v>2010</v>
      </c>
      <c r="M1165" t="s">
        <v>71</v>
      </c>
      <c r="N1165" t="s">
        <v>724</v>
      </c>
      <c r="O1165">
        <v>2010</v>
      </c>
    </row>
    <row r="1166" spans="7:17" x14ac:dyDescent="0.25">
      <c r="G1166" t="s">
        <v>71</v>
      </c>
      <c r="H1166" t="s">
        <v>724</v>
      </c>
      <c r="I1166">
        <v>2008</v>
      </c>
      <c r="M1166" t="s">
        <v>71</v>
      </c>
      <c r="N1166" t="s">
        <v>724</v>
      </c>
      <c r="O1166">
        <v>2008</v>
      </c>
    </row>
    <row r="1167" spans="7:17" x14ac:dyDescent="0.25">
      <c r="G1167" t="s">
        <v>71</v>
      </c>
      <c r="H1167" t="s">
        <v>724</v>
      </c>
      <c r="I1167">
        <v>2007</v>
      </c>
      <c r="M1167" t="s">
        <v>71</v>
      </c>
      <c r="N1167" t="s">
        <v>724</v>
      </c>
      <c r="O1167">
        <v>2007</v>
      </c>
    </row>
    <row r="1168" spans="7:17" x14ac:dyDescent="0.25">
      <c r="G1168" t="s">
        <v>71</v>
      </c>
      <c r="H1168" t="s">
        <v>724</v>
      </c>
      <c r="I1168">
        <v>2016</v>
      </c>
      <c r="J1168" t="s">
        <v>117</v>
      </c>
      <c r="K1168">
        <v>1</v>
      </c>
      <c r="M1168" t="s">
        <v>71</v>
      </c>
      <c r="N1168" t="s">
        <v>724</v>
      </c>
      <c r="O1168">
        <v>2016</v>
      </c>
      <c r="P1168" t="s">
        <v>1008</v>
      </c>
      <c r="Q1168">
        <v>1</v>
      </c>
    </row>
    <row r="1169" spans="7:17" x14ac:dyDescent="0.25">
      <c r="G1169" t="s">
        <v>71</v>
      </c>
      <c r="H1169" t="s">
        <v>724</v>
      </c>
      <c r="I1169">
        <v>2013</v>
      </c>
      <c r="M1169" t="s">
        <v>71</v>
      </c>
      <c r="N1169" t="s">
        <v>724</v>
      </c>
      <c r="O1169">
        <v>2013</v>
      </c>
    </row>
    <row r="1170" spans="7:17" x14ac:dyDescent="0.25">
      <c r="G1170" t="s">
        <v>71</v>
      </c>
      <c r="H1170" t="s">
        <v>724</v>
      </c>
      <c r="I1170">
        <v>2009</v>
      </c>
      <c r="M1170" t="s">
        <v>71</v>
      </c>
      <c r="N1170" t="s">
        <v>724</v>
      </c>
      <c r="O1170">
        <v>2009</v>
      </c>
    </row>
    <row r="1171" spans="7:17" x14ac:dyDescent="0.25">
      <c r="G1171" t="s">
        <v>71</v>
      </c>
      <c r="H1171" t="s">
        <v>724</v>
      </c>
      <c r="I1171">
        <v>2006</v>
      </c>
      <c r="M1171" t="s">
        <v>71</v>
      </c>
      <c r="N1171" t="s">
        <v>724</v>
      </c>
      <c r="O1171">
        <v>2006</v>
      </c>
    </row>
    <row r="1172" spans="7:17" x14ac:dyDescent="0.25">
      <c r="G1172" t="s">
        <v>71</v>
      </c>
      <c r="H1172" t="s">
        <v>725</v>
      </c>
      <c r="I1172">
        <v>2015</v>
      </c>
      <c r="J1172" t="s">
        <v>180</v>
      </c>
      <c r="K1172">
        <v>3</v>
      </c>
      <c r="M1172" t="s">
        <v>71</v>
      </c>
      <c r="N1172" t="s">
        <v>725</v>
      </c>
      <c r="O1172">
        <v>2015</v>
      </c>
      <c r="P1172" t="s">
        <v>1009</v>
      </c>
      <c r="Q1172">
        <v>3</v>
      </c>
    </row>
    <row r="1173" spans="7:17" x14ac:dyDescent="0.25">
      <c r="G1173" t="s">
        <v>71</v>
      </c>
      <c r="H1173" t="s">
        <v>725</v>
      </c>
      <c r="I1173">
        <v>2008</v>
      </c>
      <c r="M1173" t="s">
        <v>71</v>
      </c>
      <c r="N1173" t="s">
        <v>725</v>
      </c>
      <c r="O1173">
        <v>2008</v>
      </c>
    </row>
    <row r="1174" spans="7:17" x14ac:dyDescent="0.25">
      <c r="G1174" t="s">
        <v>71</v>
      </c>
      <c r="H1174" t="s">
        <v>725</v>
      </c>
      <c r="I1174">
        <v>2007</v>
      </c>
      <c r="M1174" t="s">
        <v>71</v>
      </c>
      <c r="N1174" t="s">
        <v>725</v>
      </c>
      <c r="O1174">
        <v>2007</v>
      </c>
    </row>
    <row r="1175" spans="7:17" x14ac:dyDescent="0.25">
      <c r="G1175" t="s">
        <v>71</v>
      </c>
      <c r="H1175" t="s">
        <v>725</v>
      </c>
      <c r="I1175">
        <v>2018</v>
      </c>
      <c r="J1175" t="s">
        <v>180</v>
      </c>
      <c r="K1175">
        <v>3</v>
      </c>
      <c r="M1175" t="s">
        <v>71</v>
      </c>
      <c r="N1175" t="s">
        <v>725</v>
      </c>
      <c r="O1175">
        <v>2018</v>
      </c>
      <c r="P1175" t="s">
        <v>1010</v>
      </c>
      <c r="Q1175">
        <v>3</v>
      </c>
    </row>
    <row r="1176" spans="7:17" x14ac:dyDescent="0.25">
      <c r="G1176" t="s">
        <v>71</v>
      </c>
      <c r="H1176" t="s">
        <v>725</v>
      </c>
      <c r="I1176">
        <v>2010</v>
      </c>
      <c r="M1176" t="s">
        <v>71</v>
      </c>
      <c r="N1176" t="s">
        <v>725</v>
      </c>
      <c r="O1176">
        <v>2010</v>
      </c>
    </row>
    <row r="1177" spans="7:17" x14ac:dyDescent="0.25">
      <c r="G1177" t="s">
        <v>71</v>
      </c>
      <c r="H1177" t="s">
        <v>725</v>
      </c>
      <c r="I1177">
        <v>2011</v>
      </c>
      <c r="M1177" t="s">
        <v>71</v>
      </c>
      <c r="N1177" t="s">
        <v>725</v>
      </c>
      <c r="O1177">
        <v>2011</v>
      </c>
    </row>
    <row r="1178" spans="7:17" x14ac:dyDescent="0.25">
      <c r="G1178" t="s">
        <v>71</v>
      </c>
      <c r="H1178" t="s">
        <v>725</v>
      </c>
      <c r="I1178">
        <v>2016</v>
      </c>
      <c r="J1178" t="s">
        <v>180</v>
      </c>
      <c r="K1178">
        <v>3</v>
      </c>
      <c r="M1178" t="s">
        <v>71</v>
      </c>
      <c r="N1178" t="s">
        <v>725</v>
      </c>
      <c r="O1178">
        <v>2016</v>
      </c>
      <c r="P1178" t="s">
        <v>1009</v>
      </c>
      <c r="Q1178">
        <v>3</v>
      </c>
    </row>
    <row r="1179" spans="7:17" x14ac:dyDescent="0.25">
      <c r="G1179" t="s">
        <v>71</v>
      </c>
      <c r="H1179" t="s">
        <v>725</v>
      </c>
      <c r="I1179">
        <v>2013</v>
      </c>
      <c r="J1179" t="s">
        <v>180</v>
      </c>
      <c r="K1179">
        <v>3</v>
      </c>
      <c r="M1179" t="s">
        <v>71</v>
      </c>
      <c r="N1179" t="s">
        <v>725</v>
      </c>
      <c r="O1179">
        <v>2013</v>
      </c>
      <c r="P1179" t="s">
        <v>1009</v>
      </c>
      <c r="Q1179">
        <v>3</v>
      </c>
    </row>
    <row r="1180" spans="7:17" x14ac:dyDescent="0.25">
      <c r="G1180" t="s">
        <v>71</v>
      </c>
      <c r="H1180" t="s">
        <v>725</v>
      </c>
      <c r="I1180">
        <v>2012</v>
      </c>
      <c r="M1180" t="s">
        <v>71</v>
      </c>
      <c r="N1180" t="s">
        <v>725</v>
      </c>
      <c r="O1180">
        <v>2012</v>
      </c>
    </row>
    <row r="1181" spans="7:17" x14ac:dyDescent="0.25">
      <c r="G1181" t="s">
        <v>71</v>
      </c>
      <c r="H1181" t="s">
        <v>725</v>
      </c>
      <c r="I1181">
        <v>2009</v>
      </c>
      <c r="M1181" t="s">
        <v>71</v>
      </c>
      <c r="N1181" t="s">
        <v>725</v>
      </c>
      <c r="O1181">
        <v>2009</v>
      </c>
    </row>
    <row r="1182" spans="7:17" x14ac:dyDescent="0.25">
      <c r="G1182" t="s">
        <v>71</v>
      </c>
      <c r="H1182" t="s">
        <v>725</v>
      </c>
      <c r="I1182">
        <v>2014</v>
      </c>
      <c r="J1182" t="s">
        <v>180</v>
      </c>
      <c r="K1182">
        <v>3</v>
      </c>
      <c r="M1182" t="s">
        <v>71</v>
      </c>
      <c r="N1182" t="s">
        <v>725</v>
      </c>
      <c r="O1182">
        <v>2014</v>
      </c>
      <c r="P1182" t="s">
        <v>1009</v>
      </c>
      <c r="Q1182">
        <v>3</v>
      </c>
    </row>
    <row r="1183" spans="7:17" x14ac:dyDescent="0.25">
      <c r="G1183" t="s">
        <v>71</v>
      </c>
      <c r="H1183" t="s">
        <v>725</v>
      </c>
      <c r="I1183">
        <v>2006</v>
      </c>
      <c r="M1183" t="s">
        <v>71</v>
      </c>
      <c r="N1183" t="s">
        <v>725</v>
      </c>
      <c r="O1183">
        <v>2006</v>
      </c>
    </row>
    <row r="1184" spans="7:17" x14ac:dyDescent="0.25">
      <c r="G1184" t="s">
        <v>71</v>
      </c>
      <c r="H1184" t="s">
        <v>725</v>
      </c>
      <c r="I1184">
        <v>2020</v>
      </c>
      <c r="J1184" t="s">
        <v>180</v>
      </c>
      <c r="K1184">
        <v>3</v>
      </c>
      <c r="M1184" t="s">
        <v>71</v>
      </c>
      <c r="N1184" t="s">
        <v>725</v>
      </c>
      <c r="O1184">
        <v>2020</v>
      </c>
      <c r="P1184" t="s">
        <v>1009</v>
      </c>
      <c r="Q1184">
        <v>3</v>
      </c>
    </row>
    <row r="1185" spans="7:17" x14ac:dyDescent="0.25">
      <c r="G1185" t="s">
        <v>71</v>
      </c>
      <c r="H1185" t="s">
        <v>725</v>
      </c>
      <c r="I1185">
        <v>2019</v>
      </c>
      <c r="J1185" t="s">
        <v>180</v>
      </c>
      <c r="K1185">
        <v>3</v>
      </c>
      <c r="M1185" t="s">
        <v>71</v>
      </c>
      <c r="N1185" t="s">
        <v>725</v>
      </c>
      <c r="O1185">
        <v>2019</v>
      </c>
      <c r="P1185" t="s">
        <v>1011</v>
      </c>
      <c r="Q1185">
        <v>3</v>
      </c>
    </row>
    <row r="1186" spans="7:17" x14ac:dyDescent="0.25">
      <c r="G1186" t="s">
        <v>71</v>
      </c>
      <c r="H1186" t="s">
        <v>725</v>
      </c>
      <c r="I1186">
        <v>2017</v>
      </c>
      <c r="J1186" t="s">
        <v>180</v>
      </c>
      <c r="K1186">
        <v>3</v>
      </c>
      <c r="M1186" t="s">
        <v>71</v>
      </c>
      <c r="N1186" t="s">
        <v>725</v>
      </c>
      <c r="O1186">
        <v>2017</v>
      </c>
      <c r="P1186" t="s">
        <v>1012</v>
      </c>
      <c r="Q1186">
        <v>3</v>
      </c>
    </row>
    <row r="1187" spans="7:17" x14ac:dyDescent="0.25">
      <c r="G1187" t="s">
        <v>71</v>
      </c>
      <c r="H1187" t="s">
        <v>726</v>
      </c>
      <c r="M1187" t="s">
        <v>71</v>
      </c>
      <c r="N1187" t="s">
        <v>726</v>
      </c>
    </row>
    <row r="1188" spans="7:17" x14ac:dyDescent="0.25">
      <c r="G1188" t="s">
        <v>71</v>
      </c>
      <c r="H1188" t="s">
        <v>726</v>
      </c>
      <c r="M1188" t="s">
        <v>71</v>
      </c>
      <c r="N1188" t="s">
        <v>726</v>
      </c>
    </row>
    <row r="1189" spans="7:17" x14ac:dyDescent="0.25">
      <c r="G1189" t="s">
        <v>71</v>
      </c>
      <c r="H1189" t="s">
        <v>726</v>
      </c>
      <c r="M1189" t="s">
        <v>71</v>
      </c>
      <c r="N1189" t="s">
        <v>726</v>
      </c>
    </row>
    <row r="1190" spans="7:17" x14ac:dyDescent="0.25">
      <c r="G1190" t="s">
        <v>71</v>
      </c>
      <c r="H1190" t="s">
        <v>726</v>
      </c>
      <c r="M1190" t="s">
        <v>71</v>
      </c>
      <c r="N1190" t="s">
        <v>726</v>
      </c>
    </row>
    <row r="1191" spans="7:17" x14ac:dyDescent="0.25">
      <c r="G1191" t="s">
        <v>71</v>
      </c>
      <c r="H1191" t="s">
        <v>726</v>
      </c>
      <c r="M1191" t="s">
        <v>71</v>
      </c>
      <c r="N1191" t="s">
        <v>726</v>
      </c>
    </row>
    <row r="1192" spans="7:17" x14ac:dyDescent="0.25">
      <c r="G1192" t="s">
        <v>71</v>
      </c>
      <c r="H1192" t="s">
        <v>726</v>
      </c>
      <c r="M1192" t="s">
        <v>71</v>
      </c>
      <c r="N1192" t="s">
        <v>726</v>
      </c>
    </row>
    <row r="1193" spans="7:17" x14ac:dyDescent="0.25">
      <c r="G1193" t="s">
        <v>71</v>
      </c>
      <c r="H1193" t="s">
        <v>726</v>
      </c>
      <c r="M1193" t="s">
        <v>71</v>
      </c>
      <c r="N1193" t="s">
        <v>726</v>
      </c>
    </row>
    <row r="1194" spans="7:17" x14ac:dyDescent="0.25">
      <c r="G1194" t="s">
        <v>71</v>
      </c>
      <c r="H1194" t="s">
        <v>726</v>
      </c>
      <c r="M1194" t="s">
        <v>71</v>
      </c>
      <c r="N1194" t="s">
        <v>726</v>
      </c>
    </row>
    <row r="1195" spans="7:17" x14ac:dyDescent="0.25">
      <c r="G1195" t="s">
        <v>71</v>
      </c>
      <c r="H1195" t="s">
        <v>726</v>
      </c>
      <c r="M1195" t="s">
        <v>71</v>
      </c>
      <c r="N1195" t="s">
        <v>726</v>
      </c>
    </row>
    <row r="1196" spans="7:17" x14ac:dyDescent="0.25">
      <c r="G1196" t="s">
        <v>71</v>
      </c>
      <c r="H1196" t="s">
        <v>726</v>
      </c>
      <c r="M1196" t="s">
        <v>71</v>
      </c>
      <c r="N1196" t="s">
        <v>726</v>
      </c>
    </row>
    <row r="1197" spans="7:17" x14ac:dyDescent="0.25">
      <c r="G1197" t="s">
        <v>71</v>
      </c>
      <c r="H1197" t="s">
        <v>726</v>
      </c>
      <c r="M1197" t="s">
        <v>71</v>
      </c>
      <c r="N1197" t="s">
        <v>726</v>
      </c>
    </row>
    <row r="1198" spans="7:17" x14ac:dyDescent="0.25">
      <c r="G1198" t="s">
        <v>71</v>
      </c>
      <c r="H1198" t="s">
        <v>726</v>
      </c>
      <c r="M1198" t="s">
        <v>71</v>
      </c>
      <c r="N1198" t="s">
        <v>726</v>
      </c>
    </row>
    <row r="1199" spans="7:17" x14ac:dyDescent="0.25">
      <c r="G1199" t="s">
        <v>71</v>
      </c>
      <c r="H1199" t="s">
        <v>726</v>
      </c>
      <c r="M1199" t="s">
        <v>71</v>
      </c>
      <c r="N1199" t="s">
        <v>726</v>
      </c>
    </row>
    <row r="1200" spans="7:17" x14ac:dyDescent="0.25">
      <c r="G1200" t="s">
        <v>71</v>
      </c>
      <c r="H1200" t="s">
        <v>726</v>
      </c>
      <c r="M1200" t="s">
        <v>71</v>
      </c>
      <c r="N1200" t="s">
        <v>726</v>
      </c>
    </row>
    <row r="1201" spans="7:17" x14ac:dyDescent="0.25">
      <c r="G1201" t="s">
        <v>71</v>
      </c>
      <c r="H1201" t="s">
        <v>726</v>
      </c>
      <c r="M1201" t="s">
        <v>71</v>
      </c>
      <c r="N1201" t="s">
        <v>726</v>
      </c>
    </row>
    <row r="1202" spans="7:17" x14ac:dyDescent="0.25">
      <c r="G1202" t="s">
        <v>71</v>
      </c>
      <c r="H1202" t="s">
        <v>726</v>
      </c>
      <c r="M1202" t="s">
        <v>71</v>
      </c>
      <c r="N1202" t="s">
        <v>726</v>
      </c>
    </row>
    <row r="1203" spans="7:17" x14ac:dyDescent="0.25">
      <c r="G1203" t="s">
        <v>71</v>
      </c>
      <c r="H1203" t="s">
        <v>727</v>
      </c>
      <c r="I1203">
        <v>2013</v>
      </c>
      <c r="M1203" t="s">
        <v>71</v>
      </c>
      <c r="N1203" t="s">
        <v>727</v>
      </c>
      <c r="O1203">
        <v>2013</v>
      </c>
    </row>
    <row r="1204" spans="7:17" x14ac:dyDescent="0.25">
      <c r="G1204" t="s">
        <v>71</v>
      </c>
      <c r="H1204" t="s">
        <v>727</v>
      </c>
      <c r="I1204">
        <v>2015</v>
      </c>
      <c r="J1204" t="s">
        <v>180</v>
      </c>
      <c r="K1204">
        <v>3</v>
      </c>
      <c r="M1204" t="s">
        <v>71</v>
      </c>
      <c r="N1204" t="s">
        <v>727</v>
      </c>
      <c r="O1204">
        <v>2015</v>
      </c>
      <c r="P1204" t="s">
        <v>950</v>
      </c>
      <c r="Q1204">
        <v>3</v>
      </c>
    </row>
    <row r="1205" spans="7:17" x14ac:dyDescent="0.25">
      <c r="G1205" t="s">
        <v>71</v>
      </c>
      <c r="H1205" t="s">
        <v>727</v>
      </c>
      <c r="I1205">
        <v>2009</v>
      </c>
      <c r="M1205" t="s">
        <v>71</v>
      </c>
      <c r="N1205" t="s">
        <v>727</v>
      </c>
      <c r="O1205">
        <v>2009</v>
      </c>
    </row>
    <row r="1206" spans="7:17" x14ac:dyDescent="0.25">
      <c r="G1206" t="s">
        <v>71</v>
      </c>
      <c r="H1206" t="s">
        <v>727</v>
      </c>
      <c r="I1206">
        <v>2020</v>
      </c>
      <c r="J1206" t="s">
        <v>180</v>
      </c>
      <c r="K1206">
        <v>3</v>
      </c>
      <c r="M1206" t="s">
        <v>71</v>
      </c>
      <c r="N1206" t="s">
        <v>727</v>
      </c>
      <c r="O1206">
        <v>2020</v>
      </c>
      <c r="P1206" t="s">
        <v>950</v>
      </c>
      <c r="Q1206">
        <v>3</v>
      </c>
    </row>
    <row r="1207" spans="7:17" x14ac:dyDescent="0.25">
      <c r="G1207" t="s">
        <v>71</v>
      </c>
      <c r="H1207" t="s">
        <v>727</v>
      </c>
      <c r="I1207">
        <v>2019</v>
      </c>
      <c r="J1207" t="s">
        <v>180</v>
      </c>
      <c r="K1207">
        <v>3</v>
      </c>
      <c r="M1207" t="s">
        <v>71</v>
      </c>
      <c r="N1207" t="s">
        <v>727</v>
      </c>
      <c r="O1207">
        <v>2019</v>
      </c>
      <c r="P1207" t="s">
        <v>1013</v>
      </c>
      <c r="Q1207">
        <v>3</v>
      </c>
    </row>
    <row r="1208" spans="7:17" x14ac:dyDescent="0.25">
      <c r="G1208" t="s">
        <v>71</v>
      </c>
      <c r="H1208" t="s">
        <v>727</v>
      </c>
      <c r="I1208">
        <v>2018</v>
      </c>
      <c r="J1208" t="s">
        <v>180</v>
      </c>
      <c r="K1208">
        <v>3</v>
      </c>
      <c r="M1208" t="s">
        <v>71</v>
      </c>
      <c r="N1208" t="s">
        <v>727</v>
      </c>
      <c r="O1208">
        <v>2018</v>
      </c>
      <c r="P1208" t="s">
        <v>1014</v>
      </c>
      <c r="Q1208">
        <v>3</v>
      </c>
    </row>
    <row r="1209" spans="7:17" x14ac:dyDescent="0.25">
      <c r="G1209" t="s">
        <v>71</v>
      </c>
      <c r="H1209" t="s">
        <v>727</v>
      </c>
      <c r="I1209">
        <v>2011</v>
      </c>
      <c r="M1209" t="s">
        <v>71</v>
      </c>
      <c r="N1209" t="s">
        <v>727</v>
      </c>
      <c r="O1209">
        <v>2011</v>
      </c>
    </row>
    <row r="1210" spans="7:17" x14ac:dyDescent="0.25">
      <c r="G1210" t="s">
        <v>71</v>
      </c>
      <c r="H1210" t="s">
        <v>727</v>
      </c>
      <c r="I1210">
        <v>2016</v>
      </c>
      <c r="J1210" t="s">
        <v>180</v>
      </c>
      <c r="K1210">
        <v>3</v>
      </c>
      <c r="M1210" t="s">
        <v>71</v>
      </c>
      <c r="N1210" t="s">
        <v>727</v>
      </c>
      <c r="O1210">
        <v>2016</v>
      </c>
      <c r="P1210" t="s">
        <v>950</v>
      </c>
      <c r="Q1210">
        <v>3</v>
      </c>
    </row>
    <row r="1211" spans="7:17" x14ac:dyDescent="0.25">
      <c r="G1211" t="s">
        <v>71</v>
      </c>
      <c r="H1211" t="s">
        <v>727</v>
      </c>
      <c r="I1211">
        <v>2014</v>
      </c>
      <c r="J1211" t="s">
        <v>180</v>
      </c>
      <c r="K1211">
        <v>3</v>
      </c>
      <c r="M1211" t="s">
        <v>71</v>
      </c>
      <c r="N1211" t="s">
        <v>727</v>
      </c>
      <c r="O1211">
        <v>2014</v>
      </c>
      <c r="P1211" t="s">
        <v>1015</v>
      </c>
      <c r="Q1211">
        <v>3</v>
      </c>
    </row>
    <row r="1212" spans="7:17" x14ac:dyDescent="0.25">
      <c r="G1212" t="s">
        <v>71</v>
      </c>
      <c r="H1212" t="s">
        <v>727</v>
      </c>
      <c r="I1212">
        <v>2012</v>
      </c>
      <c r="M1212" t="s">
        <v>71</v>
      </c>
      <c r="N1212" t="s">
        <v>727</v>
      </c>
      <c r="O1212">
        <v>2012</v>
      </c>
    </row>
    <row r="1213" spans="7:17" x14ac:dyDescent="0.25">
      <c r="G1213" t="s">
        <v>71</v>
      </c>
      <c r="H1213" t="s">
        <v>727</v>
      </c>
      <c r="I1213">
        <v>2006</v>
      </c>
      <c r="M1213" t="s">
        <v>71</v>
      </c>
      <c r="N1213" t="s">
        <v>727</v>
      </c>
      <c r="O1213">
        <v>2006</v>
      </c>
    </row>
    <row r="1214" spans="7:17" x14ac:dyDescent="0.25">
      <c r="G1214" t="s">
        <v>71</v>
      </c>
      <c r="H1214" t="s">
        <v>727</v>
      </c>
      <c r="I1214">
        <v>2010</v>
      </c>
      <c r="M1214" t="s">
        <v>71</v>
      </c>
      <c r="N1214" t="s">
        <v>727</v>
      </c>
      <c r="O1214">
        <v>2010</v>
      </c>
    </row>
    <row r="1215" spans="7:17" x14ac:dyDescent="0.25">
      <c r="G1215" t="s">
        <v>71</v>
      </c>
      <c r="H1215" t="s">
        <v>727</v>
      </c>
      <c r="I1215">
        <v>2007</v>
      </c>
      <c r="M1215" t="s">
        <v>71</v>
      </c>
      <c r="N1215" t="s">
        <v>727</v>
      </c>
      <c r="O1215">
        <v>2007</v>
      </c>
    </row>
    <row r="1216" spans="7:17" x14ac:dyDescent="0.25">
      <c r="G1216" t="s">
        <v>71</v>
      </c>
      <c r="H1216" t="s">
        <v>727</v>
      </c>
      <c r="I1216">
        <v>2008</v>
      </c>
      <c r="M1216" t="s">
        <v>71</v>
      </c>
      <c r="N1216" t="s">
        <v>727</v>
      </c>
      <c r="O1216">
        <v>2008</v>
      </c>
    </row>
    <row r="1217" spans="7:17" x14ac:dyDescent="0.25">
      <c r="G1217" t="s">
        <v>71</v>
      </c>
      <c r="H1217" t="s">
        <v>727</v>
      </c>
      <c r="I1217">
        <v>2017</v>
      </c>
      <c r="J1217" t="s">
        <v>180</v>
      </c>
      <c r="K1217">
        <v>3</v>
      </c>
      <c r="M1217" t="s">
        <v>71</v>
      </c>
      <c r="N1217" t="s">
        <v>727</v>
      </c>
      <c r="O1217">
        <v>2017</v>
      </c>
      <c r="P1217" t="s">
        <v>1016</v>
      </c>
      <c r="Q1217">
        <v>3</v>
      </c>
    </row>
    <row r="1218" spans="7:17" x14ac:dyDescent="0.25">
      <c r="G1218" t="s">
        <v>71</v>
      </c>
      <c r="H1218" t="s">
        <v>728</v>
      </c>
      <c r="I1218">
        <v>2008</v>
      </c>
      <c r="M1218" t="s">
        <v>71</v>
      </c>
      <c r="N1218" t="s">
        <v>728</v>
      </c>
      <c r="O1218">
        <v>2008</v>
      </c>
    </row>
    <row r="1219" spans="7:17" x14ac:dyDescent="0.25">
      <c r="G1219" t="s">
        <v>71</v>
      </c>
      <c r="H1219" t="s">
        <v>728</v>
      </c>
      <c r="I1219">
        <v>2006</v>
      </c>
      <c r="M1219" t="s">
        <v>71</v>
      </c>
      <c r="N1219" t="s">
        <v>728</v>
      </c>
      <c r="O1219">
        <v>2006</v>
      </c>
    </row>
    <row r="1220" spans="7:17" x14ac:dyDescent="0.25">
      <c r="G1220" t="s">
        <v>71</v>
      </c>
      <c r="H1220" t="s">
        <v>728</v>
      </c>
      <c r="I1220">
        <v>2007</v>
      </c>
      <c r="M1220" t="s">
        <v>71</v>
      </c>
      <c r="N1220" t="s">
        <v>728</v>
      </c>
      <c r="O1220">
        <v>2007</v>
      </c>
    </row>
    <row r="1221" spans="7:17" x14ac:dyDescent="0.25">
      <c r="G1221" t="s">
        <v>71</v>
      </c>
      <c r="H1221" t="s">
        <v>728</v>
      </c>
      <c r="I1221">
        <v>2009</v>
      </c>
      <c r="M1221" t="s">
        <v>71</v>
      </c>
      <c r="N1221" t="s">
        <v>728</v>
      </c>
      <c r="O1221">
        <v>2009</v>
      </c>
    </row>
    <row r="1222" spans="7:17" x14ac:dyDescent="0.25">
      <c r="G1222" t="s">
        <v>71</v>
      </c>
      <c r="H1222" t="s">
        <v>728</v>
      </c>
      <c r="I1222">
        <v>2010</v>
      </c>
      <c r="J1222" t="s">
        <v>167</v>
      </c>
      <c r="K1222">
        <v>0</v>
      </c>
      <c r="M1222" t="s">
        <v>71</v>
      </c>
      <c r="N1222" t="s">
        <v>728</v>
      </c>
      <c r="O1222">
        <v>2010</v>
      </c>
      <c r="P1222" t="s">
        <v>167</v>
      </c>
      <c r="Q1222">
        <v>0</v>
      </c>
    </row>
    <row r="1223" spans="7:17" x14ac:dyDescent="0.25">
      <c r="G1223" t="s">
        <v>71</v>
      </c>
      <c r="H1223" t="s">
        <v>728</v>
      </c>
      <c r="I1223">
        <v>2011</v>
      </c>
      <c r="J1223" t="s">
        <v>167</v>
      </c>
      <c r="K1223">
        <v>0</v>
      </c>
      <c r="M1223" t="s">
        <v>71</v>
      </c>
      <c r="N1223" t="s">
        <v>728</v>
      </c>
      <c r="O1223">
        <v>2011</v>
      </c>
      <c r="P1223" t="s">
        <v>167</v>
      </c>
      <c r="Q1223">
        <v>0</v>
      </c>
    </row>
    <row r="1224" spans="7:17" x14ac:dyDescent="0.25">
      <c r="G1224" t="s">
        <v>71</v>
      </c>
      <c r="H1224" t="s">
        <v>728</v>
      </c>
      <c r="I1224">
        <v>2016</v>
      </c>
      <c r="J1224" t="s">
        <v>167</v>
      </c>
      <c r="K1224">
        <v>0</v>
      </c>
      <c r="M1224" t="s">
        <v>71</v>
      </c>
      <c r="N1224" t="s">
        <v>728</v>
      </c>
      <c r="O1224">
        <v>2016</v>
      </c>
      <c r="P1224" t="s">
        <v>167</v>
      </c>
      <c r="Q1224">
        <v>0</v>
      </c>
    </row>
    <row r="1225" spans="7:17" x14ac:dyDescent="0.25">
      <c r="G1225" t="s">
        <v>71</v>
      </c>
      <c r="H1225" t="s">
        <v>728</v>
      </c>
      <c r="I1225">
        <v>2013</v>
      </c>
      <c r="J1225" t="s">
        <v>167</v>
      </c>
      <c r="K1225">
        <v>0</v>
      </c>
      <c r="M1225" t="s">
        <v>71</v>
      </c>
      <c r="N1225" t="s">
        <v>728</v>
      </c>
      <c r="O1225">
        <v>2013</v>
      </c>
      <c r="P1225" t="s">
        <v>167</v>
      </c>
      <c r="Q1225">
        <v>0</v>
      </c>
    </row>
    <row r="1226" spans="7:17" x14ac:dyDescent="0.25">
      <c r="G1226" t="s">
        <v>71</v>
      </c>
      <c r="H1226" t="s">
        <v>728</v>
      </c>
      <c r="I1226">
        <v>2017</v>
      </c>
      <c r="J1226" t="s">
        <v>167</v>
      </c>
      <c r="K1226">
        <v>0</v>
      </c>
      <c r="M1226" t="s">
        <v>71</v>
      </c>
      <c r="N1226" t="s">
        <v>728</v>
      </c>
      <c r="O1226">
        <v>2017</v>
      </c>
      <c r="P1226" t="s">
        <v>167</v>
      </c>
      <c r="Q1226">
        <v>0</v>
      </c>
    </row>
    <row r="1227" spans="7:17" x14ac:dyDescent="0.25">
      <c r="G1227" t="s">
        <v>71</v>
      </c>
      <c r="H1227" t="s">
        <v>728</v>
      </c>
      <c r="I1227">
        <v>2018</v>
      </c>
      <c r="J1227" t="s">
        <v>167</v>
      </c>
      <c r="K1227">
        <v>0</v>
      </c>
      <c r="M1227" t="s">
        <v>71</v>
      </c>
      <c r="N1227" t="s">
        <v>728</v>
      </c>
      <c r="O1227">
        <v>2018</v>
      </c>
      <c r="P1227" t="s">
        <v>167</v>
      </c>
      <c r="Q1227">
        <v>0</v>
      </c>
    </row>
    <row r="1228" spans="7:17" x14ac:dyDescent="0.25">
      <c r="G1228" t="s">
        <v>71</v>
      </c>
      <c r="H1228" t="s">
        <v>728</v>
      </c>
      <c r="I1228">
        <v>2019</v>
      </c>
      <c r="J1228" t="s">
        <v>167</v>
      </c>
      <c r="K1228">
        <v>0</v>
      </c>
      <c r="M1228" t="s">
        <v>71</v>
      </c>
      <c r="N1228" t="s">
        <v>728</v>
      </c>
      <c r="O1228">
        <v>2019</v>
      </c>
      <c r="P1228" t="s">
        <v>167</v>
      </c>
      <c r="Q1228">
        <v>0</v>
      </c>
    </row>
    <row r="1229" spans="7:17" x14ac:dyDescent="0.25">
      <c r="G1229" t="s">
        <v>71</v>
      </c>
      <c r="H1229" t="s">
        <v>728</v>
      </c>
      <c r="I1229">
        <v>2020</v>
      </c>
      <c r="J1229" t="s">
        <v>167</v>
      </c>
      <c r="K1229">
        <v>0</v>
      </c>
      <c r="M1229" t="s">
        <v>71</v>
      </c>
      <c r="N1229" t="s">
        <v>728</v>
      </c>
      <c r="O1229">
        <v>2020</v>
      </c>
      <c r="P1229" t="s">
        <v>167</v>
      </c>
      <c r="Q1229">
        <v>0</v>
      </c>
    </row>
    <row r="1230" spans="7:17" x14ac:dyDescent="0.25">
      <c r="G1230" t="s">
        <v>71</v>
      </c>
      <c r="H1230" t="s">
        <v>728</v>
      </c>
      <c r="I1230">
        <v>2015</v>
      </c>
      <c r="J1230" t="s">
        <v>167</v>
      </c>
      <c r="K1230">
        <v>0</v>
      </c>
      <c r="M1230" t="s">
        <v>71</v>
      </c>
      <c r="N1230" t="s">
        <v>728</v>
      </c>
      <c r="O1230">
        <v>2015</v>
      </c>
      <c r="P1230" t="s">
        <v>167</v>
      </c>
      <c r="Q1230">
        <v>0</v>
      </c>
    </row>
    <row r="1231" spans="7:17" x14ac:dyDescent="0.25">
      <c r="G1231" t="s">
        <v>71</v>
      </c>
      <c r="H1231" t="s">
        <v>728</v>
      </c>
      <c r="I1231">
        <v>2014</v>
      </c>
      <c r="J1231" t="s">
        <v>167</v>
      </c>
      <c r="K1231">
        <v>0</v>
      </c>
      <c r="M1231" t="s">
        <v>71</v>
      </c>
      <c r="N1231" t="s">
        <v>728</v>
      </c>
      <c r="O1231">
        <v>2014</v>
      </c>
      <c r="P1231" t="s">
        <v>167</v>
      </c>
      <c r="Q1231">
        <v>0</v>
      </c>
    </row>
    <row r="1232" spans="7:17" x14ac:dyDescent="0.25">
      <c r="G1232" t="s">
        <v>71</v>
      </c>
      <c r="H1232" t="s">
        <v>728</v>
      </c>
      <c r="I1232">
        <v>2012</v>
      </c>
      <c r="J1232" t="s">
        <v>167</v>
      </c>
      <c r="K1232">
        <v>0</v>
      </c>
      <c r="M1232" t="s">
        <v>71</v>
      </c>
      <c r="N1232" t="s">
        <v>728</v>
      </c>
      <c r="O1232">
        <v>2012</v>
      </c>
      <c r="P1232" t="s">
        <v>167</v>
      </c>
      <c r="Q1232">
        <v>0</v>
      </c>
    </row>
    <row r="1233" spans="7:17" x14ac:dyDescent="0.25">
      <c r="G1233" t="s">
        <v>71</v>
      </c>
      <c r="H1233" t="s">
        <v>729</v>
      </c>
      <c r="I1233">
        <v>2014</v>
      </c>
      <c r="M1233" t="s">
        <v>71</v>
      </c>
      <c r="N1233" t="s">
        <v>729</v>
      </c>
      <c r="O1233">
        <v>2014</v>
      </c>
    </row>
    <row r="1234" spans="7:17" x14ac:dyDescent="0.25">
      <c r="G1234" t="s">
        <v>71</v>
      </c>
      <c r="H1234" t="s">
        <v>729</v>
      </c>
      <c r="I1234">
        <v>2015</v>
      </c>
      <c r="M1234" t="s">
        <v>71</v>
      </c>
      <c r="N1234" t="s">
        <v>729</v>
      </c>
      <c r="O1234">
        <v>2015</v>
      </c>
    </row>
    <row r="1235" spans="7:17" x14ac:dyDescent="0.25">
      <c r="G1235" t="s">
        <v>71</v>
      </c>
      <c r="H1235" t="s">
        <v>729</v>
      </c>
      <c r="I1235">
        <v>2010</v>
      </c>
      <c r="M1235" t="s">
        <v>71</v>
      </c>
      <c r="N1235" t="s">
        <v>729</v>
      </c>
      <c r="O1235">
        <v>2010</v>
      </c>
    </row>
    <row r="1236" spans="7:17" x14ac:dyDescent="0.25">
      <c r="G1236" t="s">
        <v>71</v>
      </c>
      <c r="H1236" t="s">
        <v>729</v>
      </c>
      <c r="I1236">
        <v>2012</v>
      </c>
      <c r="M1236" t="s">
        <v>71</v>
      </c>
      <c r="N1236" t="s">
        <v>729</v>
      </c>
      <c r="O1236">
        <v>2012</v>
      </c>
    </row>
    <row r="1237" spans="7:17" x14ac:dyDescent="0.25">
      <c r="G1237" t="s">
        <v>71</v>
      </c>
      <c r="H1237" t="s">
        <v>729</v>
      </c>
      <c r="I1237">
        <v>2018</v>
      </c>
      <c r="M1237" t="s">
        <v>71</v>
      </c>
      <c r="N1237" t="s">
        <v>729</v>
      </c>
      <c r="O1237">
        <v>2018</v>
      </c>
    </row>
    <row r="1238" spans="7:17" x14ac:dyDescent="0.25">
      <c r="G1238" t="s">
        <v>71</v>
      </c>
      <c r="H1238" t="s">
        <v>729</v>
      </c>
      <c r="I1238">
        <v>2016</v>
      </c>
      <c r="M1238" t="s">
        <v>71</v>
      </c>
      <c r="N1238" t="s">
        <v>729</v>
      </c>
      <c r="O1238">
        <v>2016</v>
      </c>
    </row>
    <row r="1239" spans="7:17" x14ac:dyDescent="0.25">
      <c r="G1239" t="s">
        <v>71</v>
      </c>
      <c r="H1239" t="s">
        <v>729</v>
      </c>
      <c r="I1239">
        <v>2019</v>
      </c>
      <c r="M1239" t="s">
        <v>71</v>
      </c>
      <c r="N1239" t="s">
        <v>729</v>
      </c>
      <c r="O1239">
        <v>2019</v>
      </c>
    </row>
    <row r="1240" spans="7:17" x14ac:dyDescent="0.25">
      <c r="G1240" t="s">
        <v>71</v>
      </c>
      <c r="H1240" t="s">
        <v>729</v>
      </c>
      <c r="I1240">
        <v>2013</v>
      </c>
      <c r="M1240" t="s">
        <v>71</v>
      </c>
      <c r="N1240" t="s">
        <v>729</v>
      </c>
      <c r="O1240">
        <v>2013</v>
      </c>
    </row>
    <row r="1241" spans="7:17" x14ac:dyDescent="0.25">
      <c r="G1241" t="s">
        <v>71</v>
      </c>
      <c r="H1241" t="s">
        <v>729</v>
      </c>
      <c r="I1241">
        <v>2008</v>
      </c>
      <c r="M1241" t="s">
        <v>71</v>
      </c>
      <c r="N1241" t="s">
        <v>729</v>
      </c>
      <c r="O1241">
        <v>2008</v>
      </c>
    </row>
    <row r="1242" spans="7:17" x14ac:dyDescent="0.25">
      <c r="G1242" t="s">
        <v>71</v>
      </c>
      <c r="H1242" t="s">
        <v>729</v>
      </c>
      <c r="I1242">
        <v>2007</v>
      </c>
      <c r="M1242" t="s">
        <v>71</v>
      </c>
      <c r="N1242" t="s">
        <v>729</v>
      </c>
      <c r="O1242">
        <v>2007</v>
      </c>
    </row>
    <row r="1243" spans="7:17" x14ac:dyDescent="0.25">
      <c r="G1243" t="s">
        <v>71</v>
      </c>
      <c r="H1243" t="s">
        <v>729</v>
      </c>
      <c r="I1243">
        <v>2006</v>
      </c>
      <c r="M1243" t="s">
        <v>71</v>
      </c>
      <c r="N1243" t="s">
        <v>729</v>
      </c>
      <c r="O1243">
        <v>2006</v>
      </c>
    </row>
    <row r="1244" spans="7:17" x14ac:dyDescent="0.25">
      <c r="G1244" t="s">
        <v>71</v>
      </c>
      <c r="H1244" t="s">
        <v>729</v>
      </c>
      <c r="I1244">
        <v>2020</v>
      </c>
      <c r="M1244" t="s">
        <v>71</v>
      </c>
      <c r="N1244" t="s">
        <v>729</v>
      </c>
      <c r="O1244">
        <v>2020</v>
      </c>
    </row>
    <row r="1245" spans="7:17" x14ac:dyDescent="0.25">
      <c r="G1245" t="s">
        <v>71</v>
      </c>
      <c r="H1245" t="s">
        <v>729</v>
      </c>
      <c r="I1245">
        <v>2017</v>
      </c>
      <c r="M1245" t="s">
        <v>71</v>
      </c>
      <c r="N1245" t="s">
        <v>729</v>
      </c>
      <c r="O1245">
        <v>2017</v>
      </c>
    </row>
    <row r="1246" spans="7:17" x14ac:dyDescent="0.25">
      <c r="G1246" t="s">
        <v>71</v>
      </c>
      <c r="H1246" t="s">
        <v>729</v>
      </c>
      <c r="I1246">
        <v>2011</v>
      </c>
      <c r="M1246" t="s">
        <v>71</v>
      </c>
      <c r="N1246" t="s">
        <v>729</v>
      </c>
      <c r="O1246">
        <v>2011</v>
      </c>
    </row>
    <row r="1247" spans="7:17" x14ac:dyDescent="0.25">
      <c r="G1247" t="s">
        <v>71</v>
      </c>
      <c r="H1247" t="s">
        <v>729</v>
      </c>
      <c r="I1247">
        <v>2009</v>
      </c>
      <c r="M1247" t="s">
        <v>71</v>
      </c>
      <c r="N1247" t="s">
        <v>729</v>
      </c>
      <c r="O1247">
        <v>2009</v>
      </c>
    </row>
    <row r="1248" spans="7:17" x14ac:dyDescent="0.25">
      <c r="G1248" t="s">
        <v>71</v>
      </c>
      <c r="H1248" t="s">
        <v>730</v>
      </c>
      <c r="I1248">
        <v>2007</v>
      </c>
      <c r="J1248" t="s">
        <v>167</v>
      </c>
      <c r="K1248">
        <v>0</v>
      </c>
      <c r="M1248" t="s">
        <v>71</v>
      </c>
      <c r="N1248" t="s">
        <v>730</v>
      </c>
      <c r="O1248">
        <v>2007</v>
      </c>
      <c r="P1248" t="s">
        <v>167</v>
      </c>
      <c r="Q1248">
        <v>0</v>
      </c>
    </row>
    <row r="1249" spans="7:17" x14ac:dyDescent="0.25">
      <c r="G1249" t="s">
        <v>71</v>
      </c>
      <c r="H1249" t="s">
        <v>730</v>
      </c>
      <c r="I1249">
        <v>2008</v>
      </c>
      <c r="J1249" t="s">
        <v>167</v>
      </c>
      <c r="K1249">
        <v>0</v>
      </c>
      <c r="M1249" t="s">
        <v>71</v>
      </c>
      <c r="N1249" t="s">
        <v>730</v>
      </c>
      <c r="O1249">
        <v>2008</v>
      </c>
      <c r="P1249" t="s">
        <v>167</v>
      </c>
      <c r="Q1249">
        <v>0</v>
      </c>
    </row>
    <row r="1250" spans="7:17" x14ac:dyDescent="0.25">
      <c r="G1250" t="s">
        <v>71</v>
      </c>
      <c r="H1250" t="s">
        <v>730</v>
      </c>
      <c r="I1250">
        <v>2020</v>
      </c>
      <c r="J1250" t="s">
        <v>100</v>
      </c>
      <c r="K1250">
        <v>1</v>
      </c>
      <c r="M1250" t="s">
        <v>71</v>
      </c>
      <c r="N1250" t="s">
        <v>730</v>
      </c>
      <c r="O1250">
        <v>2020</v>
      </c>
      <c r="P1250" t="s">
        <v>1017</v>
      </c>
      <c r="Q1250">
        <v>1</v>
      </c>
    </row>
    <row r="1251" spans="7:17" x14ac:dyDescent="0.25">
      <c r="G1251" t="s">
        <v>71</v>
      </c>
      <c r="H1251" t="s">
        <v>730</v>
      </c>
      <c r="I1251">
        <v>2019</v>
      </c>
      <c r="J1251" t="s">
        <v>100</v>
      </c>
      <c r="K1251">
        <v>1</v>
      </c>
      <c r="M1251" t="s">
        <v>71</v>
      </c>
      <c r="N1251" t="s">
        <v>730</v>
      </c>
      <c r="O1251">
        <v>2019</v>
      </c>
      <c r="P1251" t="s">
        <v>1018</v>
      </c>
      <c r="Q1251">
        <v>1</v>
      </c>
    </row>
    <row r="1252" spans="7:17" x14ac:dyDescent="0.25">
      <c r="G1252" t="s">
        <v>71</v>
      </c>
      <c r="H1252" t="s">
        <v>730</v>
      </c>
      <c r="I1252">
        <v>2018</v>
      </c>
      <c r="J1252" t="s">
        <v>100</v>
      </c>
      <c r="K1252">
        <v>1</v>
      </c>
      <c r="M1252" t="s">
        <v>71</v>
      </c>
      <c r="N1252" t="s">
        <v>730</v>
      </c>
      <c r="O1252">
        <v>2018</v>
      </c>
      <c r="P1252" t="s">
        <v>1017</v>
      </c>
      <c r="Q1252">
        <v>1</v>
      </c>
    </row>
    <row r="1253" spans="7:17" x14ac:dyDescent="0.25">
      <c r="G1253" t="s">
        <v>71</v>
      </c>
      <c r="H1253" t="s">
        <v>730</v>
      </c>
      <c r="I1253">
        <v>2016</v>
      </c>
      <c r="J1253" t="s">
        <v>100</v>
      </c>
      <c r="K1253">
        <v>1</v>
      </c>
      <c r="M1253" t="s">
        <v>71</v>
      </c>
      <c r="N1253" t="s">
        <v>730</v>
      </c>
      <c r="O1253">
        <v>2016</v>
      </c>
      <c r="P1253" t="s">
        <v>1019</v>
      </c>
      <c r="Q1253">
        <v>1</v>
      </c>
    </row>
    <row r="1254" spans="7:17" x14ac:dyDescent="0.25">
      <c r="G1254" t="s">
        <v>71</v>
      </c>
      <c r="H1254" t="s">
        <v>730</v>
      </c>
      <c r="I1254">
        <v>2014</v>
      </c>
      <c r="J1254" t="s">
        <v>100</v>
      </c>
      <c r="K1254">
        <v>1</v>
      </c>
      <c r="M1254" t="s">
        <v>71</v>
      </c>
      <c r="N1254" t="s">
        <v>730</v>
      </c>
      <c r="O1254">
        <v>2014</v>
      </c>
      <c r="P1254" t="s">
        <v>1019</v>
      </c>
      <c r="Q1254">
        <v>1</v>
      </c>
    </row>
    <row r="1255" spans="7:17" x14ac:dyDescent="0.25">
      <c r="G1255" t="s">
        <v>71</v>
      </c>
      <c r="H1255" t="s">
        <v>730</v>
      </c>
      <c r="I1255">
        <v>2013</v>
      </c>
      <c r="J1255" t="s">
        <v>100</v>
      </c>
      <c r="K1255">
        <v>1</v>
      </c>
      <c r="M1255" t="s">
        <v>71</v>
      </c>
      <c r="N1255" t="s">
        <v>730</v>
      </c>
      <c r="O1255">
        <v>2013</v>
      </c>
      <c r="P1255" t="s">
        <v>1019</v>
      </c>
      <c r="Q1255">
        <v>1</v>
      </c>
    </row>
    <row r="1256" spans="7:17" x14ac:dyDescent="0.25">
      <c r="G1256" t="s">
        <v>71</v>
      </c>
      <c r="H1256" t="s">
        <v>730</v>
      </c>
      <c r="I1256">
        <v>2012</v>
      </c>
      <c r="J1256" t="s">
        <v>100</v>
      </c>
      <c r="K1256">
        <v>1</v>
      </c>
      <c r="M1256" t="s">
        <v>71</v>
      </c>
      <c r="N1256" t="s">
        <v>730</v>
      </c>
      <c r="O1256">
        <v>2012</v>
      </c>
      <c r="P1256" t="s">
        <v>1019</v>
      </c>
      <c r="Q1256">
        <v>1</v>
      </c>
    </row>
    <row r="1257" spans="7:17" x14ac:dyDescent="0.25">
      <c r="G1257" t="s">
        <v>71</v>
      </c>
      <c r="H1257" t="s">
        <v>730</v>
      </c>
      <c r="I1257">
        <v>2006</v>
      </c>
      <c r="J1257" t="s">
        <v>167</v>
      </c>
      <c r="K1257">
        <v>0</v>
      </c>
      <c r="M1257" t="s">
        <v>71</v>
      </c>
      <c r="N1257" t="s">
        <v>730</v>
      </c>
      <c r="O1257">
        <v>2006</v>
      </c>
      <c r="P1257" t="s">
        <v>167</v>
      </c>
      <c r="Q1257">
        <v>0</v>
      </c>
    </row>
    <row r="1258" spans="7:17" x14ac:dyDescent="0.25">
      <c r="G1258" t="s">
        <v>71</v>
      </c>
      <c r="H1258" t="s">
        <v>730</v>
      </c>
      <c r="I1258">
        <v>2009</v>
      </c>
      <c r="J1258" t="s">
        <v>167</v>
      </c>
      <c r="K1258">
        <v>0</v>
      </c>
      <c r="M1258" t="s">
        <v>71</v>
      </c>
      <c r="N1258" t="s">
        <v>730</v>
      </c>
      <c r="O1258">
        <v>2009</v>
      </c>
      <c r="P1258" t="s">
        <v>167</v>
      </c>
      <c r="Q1258">
        <v>0</v>
      </c>
    </row>
    <row r="1259" spans="7:17" x14ac:dyDescent="0.25">
      <c r="G1259" t="s">
        <v>71</v>
      </c>
      <c r="H1259" t="s">
        <v>730</v>
      </c>
      <c r="I1259">
        <v>2010</v>
      </c>
      <c r="J1259" t="s">
        <v>167</v>
      </c>
      <c r="K1259">
        <v>0</v>
      </c>
      <c r="M1259" t="s">
        <v>71</v>
      </c>
      <c r="N1259" t="s">
        <v>730</v>
      </c>
      <c r="O1259">
        <v>2010</v>
      </c>
      <c r="P1259" t="s">
        <v>167</v>
      </c>
      <c r="Q1259">
        <v>0</v>
      </c>
    </row>
    <row r="1260" spans="7:17" x14ac:dyDescent="0.25">
      <c r="G1260" t="s">
        <v>71</v>
      </c>
      <c r="H1260" t="s">
        <v>730</v>
      </c>
      <c r="I1260">
        <v>2015</v>
      </c>
      <c r="J1260" t="s">
        <v>100</v>
      </c>
      <c r="K1260">
        <v>1</v>
      </c>
      <c r="M1260" t="s">
        <v>71</v>
      </c>
      <c r="N1260" t="s">
        <v>730</v>
      </c>
      <c r="O1260">
        <v>2015</v>
      </c>
      <c r="P1260" t="s">
        <v>1019</v>
      </c>
      <c r="Q1260">
        <v>1</v>
      </c>
    </row>
    <row r="1261" spans="7:17" x14ac:dyDescent="0.25">
      <c r="G1261" t="s">
        <v>71</v>
      </c>
      <c r="H1261" t="s">
        <v>730</v>
      </c>
      <c r="I1261">
        <v>2011</v>
      </c>
      <c r="J1261" t="s">
        <v>167</v>
      </c>
      <c r="K1261">
        <v>0</v>
      </c>
      <c r="M1261" t="s">
        <v>71</v>
      </c>
      <c r="N1261" t="s">
        <v>730</v>
      </c>
      <c r="O1261">
        <v>2011</v>
      </c>
      <c r="P1261" t="s">
        <v>167</v>
      </c>
      <c r="Q1261">
        <v>0</v>
      </c>
    </row>
    <row r="1262" spans="7:17" x14ac:dyDescent="0.25">
      <c r="G1262" t="s">
        <v>71</v>
      </c>
      <c r="H1262" t="s">
        <v>730</v>
      </c>
      <c r="I1262">
        <v>2017</v>
      </c>
      <c r="J1262" t="s">
        <v>100</v>
      </c>
      <c r="K1262">
        <v>1</v>
      </c>
      <c r="M1262" t="s">
        <v>71</v>
      </c>
      <c r="N1262" t="s">
        <v>730</v>
      </c>
      <c r="O1262">
        <v>2017</v>
      </c>
      <c r="P1262" t="s">
        <v>1019</v>
      </c>
      <c r="Q1262">
        <v>1</v>
      </c>
    </row>
    <row r="1263" spans="7:17" x14ac:dyDescent="0.25">
      <c r="G1263" t="s">
        <v>71</v>
      </c>
      <c r="H1263" t="s">
        <v>731</v>
      </c>
      <c r="M1263" t="s">
        <v>71</v>
      </c>
      <c r="N1263" t="s">
        <v>731</v>
      </c>
    </row>
    <row r="1264" spans="7:17" x14ac:dyDescent="0.25">
      <c r="G1264" t="s">
        <v>71</v>
      </c>
      <c r="H1264" t="s">
        <v>731</v>
      </c>
      <c r="M1264" t="s">
        <v>71</v>
      </c>
      <c r="N1264" t="s">
        <v>731</v>
      </c>
    </row>
    <row r="1265" spans="7:17" x14ac:dyDescent="0.25">
      <c r="G1265" t="s">
        <v>71</v>
      </c>
      <c r="H1265" t="s">
        <v>731</v>
      </c>
      <c r="M1265" t="s">
        <v>71</v>
      </c>
      <c r="N1265" t="s">
        <v>731</v>
      </c>
    </row>
    <row r="1266" spans="7:17" x14ac:dyDescent="0.25">
      <c r="G1266" t="s">
        <v>71</v>
      </c>
      <c r="H1266" t="s">
        <v>731</v>
      </c>
      <c r="M1266" t="s">
        <v>71</v>
      </c>
      <c r="N1266" t="s">
        <v>731</v>
      </c>
    </row>
    <row r="1267" spans="7:17" x14ac:dyDescent="0.25">
      <c r="G1267" t="s">
        <v>71</v>
      </c>
      <c r="H1267" t="s">
        <v>731</v>
      </c>
      <c r="M1267" t="s">
        <v>71</v>
      </c>
      <c r="N1267" t="s">
        <v>731</v>
      </c>
    </row>
    <row r="1268" spans="7:17" x14ac:dyDescent="0.25">
      <c r="G1268" t="s">
        <v>71</v>
      </c>
      <c r="H1268" t="s">
        <v>731</v>
      </c>
      <c r="M1268" t="s">
        <v>71</v>
      </c>
      <c r="N1268" t="s">
        <v>731</v>
      </c>
    </row>
    <row r="1269" spans="7:17" x14ac:dyDescent="0.25">
      <c r="G1269" t="s">
        <v>71</v>
      </c>
      <c r="H1269" t="s">
        <v>731</v>
      </c>
      <c r="M1269" t="s">
        <v>71</v>
      </c>
      <c r="N1269" t="s">
        <v>731</v>
      </c>
    </row>
    <row r="1270" spans="7:17" x14ac:dyDescent="0.25">
      <c r="G1270" t="s">
        <v>71</v>
      </c>
      <c r="H1270" t="s">
        <v>731</v>
      </c>
      <c r="M1270" t="s">
        <v>71</v>
      </c>
      <c r="N1270" t="s">
        <v>731</v>
      </c>
    </row>
    <row r="1271" spans="7:17" x14ac:dyDescent="0.25">
      <c r="G1271" t="s">
        <v>71</v>
      </c>
      <c r="H1271" t="s">
        <v>731</v>
      </c>
      <c r="M1271" t="s">
        <v>71</v>
      </c>
      <c r="N1271" t="s">
        <v>731</v>
      </c>
    </row>
    <row r="1272" spans="7:17" x14ac:dyDescent="0.25">
      <c r="G1272" t="s">
        <v>71</v>
      </c>
      <c r="H1272" t="s">
        <v>731</v>
      </c>
      <c r="M1272" t="s">
        <v>71</v>
      </c>
      <c r="N1272" t="s">
        <v>731</v>
      </c>
    </row>
    <row r="1273" spans="7:17" x14ac:dyDescent="0.25">
      <c r="G1273" t="s">
        <v>71</v>
      </c>
      <c r="H1273" t="s">
        <v>731</v>
      </c>
      <c r="M1273" t="s">
        <v>71</v>
      </c>
      <c r="N1273" t="s">
        <v>731</v>
      </c>
    </row>
    <row r="1274" spans="7:17" x14ac:dyDescent="0.25">
      <c r="G1274" t="s">
        <v>71</v>
      </c>
      <c r="H1274" t="s">
        <v>731</v>
      </c>
      <c r="M1274" t="s">
        <v>71</v>
      </c>
      <c r="N1274" t="s">
        <v>731</v>
      </c>
    </row>
    <row r="1275" spans="7:17" x14ac:dyDescent="0.25">
      <c r="G1275" t="s">
        <v>71</v>
      </c>
      <c r="H1275" t="s">
        <v>731</v>
      </c>
      <c r="M1275" t="s">
        <v>71</v>
      </c>
      <c r="N1275" t="s">
        <v>731</v>
      </c>
    </row>
    <row r="1276" spans="7:17" x14ac:dyDescent="0.25">
      <c r="G1276" t="s">
        <v>71</v>
      </c>
      <c r="H1276" t="s">
        <v>731</v>
      </c>
      <c r="M1276" t="s">
        <v>71</v>
      </c>
      <c r="N1276" t="s">
        <v>731</v>
      </c>
    </row>
    <row r="1277" spans="7:17" x14ac:dyDescent="0.25">
      <c r="G1277" t="s">
        <v>71</v>
      </c>
      <c r="H1277" t="s">
        <v>731</v>
      </c>
      <c r="M1277" t="s">
        <v>71</v>
      </c>
      <c r="N1277" t="s">
        <v>731</v>
      </c>
    </row>
    <row r="1278" spans="7:17" x14ac:dyDescent="0.25">
      <c r="G1278" t="s">
        <v>71</v>
      </c>
      <c r="H1278" t="s">
        <v>732</v>
      </c>
      <c r="I1278">
        <v>2010</v>
      </c>
      <c r="J1278" t="s">
        <v>181</v>
      </c>
      <c r="K1278">
        <v>2</v>
      </c>
      <c r="M1278" t="s">
        <v>71</v>
      </c>
      <c r="N1278" t="s">
        <v>732</v>
      </c>
      <c r="O1278">
        <v>2010</v>
      </c>
      <c r="P1278" t="s">
        <v>1020</v>
      </c>
      <c r="Q1278">
        <v>2</v>
      </c>
    </row>
    <row r="1279" spans="7:17" x14ac:dyDescent="0.25">
      <c r="G1279" t="s">
        <v>71</v>
      </c>
      <c r="H1279" t="s">
        <v>732</v>
      </c>
      <c r="I1279">
        <v>2020</v>
      </c>
      <c r="J1279" t="s">
        <v>181</v>
      </c>
      <c r="K1279">
        <v>2</v>
      </c>
      <c r="M1279" t="s">
        <v>71</v>
      </c>
      <c r="N1279" t="s">
        <v>732</v>
      </c>
      <c r="O1279">
        <v>2020</v>
      </c>
      <c r="P1279" t="s">
        <v>1020</v>
      </c>
      <c r="Q1279">
        <v>2</v>
      </c>
    </row>
    <row r="1280" spans="7:17" x14ac:dyDescent="0.25">
      <c r="G1280" t="s">
        <v>71</v>
      </c>
      <c r="H1280" t="s">
        <v>732</v>
      </c>
      <c r="J1280" t="s">
        <v>167</v>
      </c>
      <c r="K1280">
        <v>0</v>
      </c>
      <c r="M1280" t="s">
        <v>71</v>
      </c>
      <c r="N1280" t="s">
        <v>732</v>
      </c>
      <c r="P1280" t="s">
        <v>167</v>
      </c>
      <c r="Q1280">
        <v>0</v>
      </c>
    </row>
    <row r="1281" spans="7:17" x14ac:dyDescent="0.25">
      <c r="G1281" t="s">
        <v>71</v>
      </c>
      <c r="H1281" t="s">
        <v>732</v>
      </c>
      <c r="I1281">
        <v>2019</v>
      </c>
      <c r="J1281" t="s">
        <v>181</v>
      </c>
      <c r="K1281">
        <v>2</v>
      </c>
      <c r="M1281" t="s">
        <v>71</v>
      </c>
      <c r="N1281" t="s">
        <v>732</v>
      </c>
      <c r="O1281">
        <v>2019</v>
      </c>
      <c r="P1281" t="s">
        <v>1020</v>
      </c>
      <c r="Q1281">
        <v>2</v>
      </c>
    </row>
    <row r="1282" spans="7:17" x14ac:dyDescent="0.25">
      <c r="G1282" t="s">
        <v>71</v>
      </c>
      <c r="H1282" t="s">
        <v>732</v>
      </c>
      <c r="I1282">
        <v>2018</v>
      </c>
      <c r="J1282" t="s">
        <v>181</v>
      </c>
      <c r="K1282">
        <v>2</v>
      </c>
      <c r="M1282" t="s">
        <v>71</v>
      </c>
      <c r="N1282" t="s">
        <v>732</v>
      </c>
      <c r="O1282">
        <v>2018</v>
      </c>
      <c r="P1282" t="s">
        <v>1020</v>
      </c>
      <c r="Q1282">
        <v>2</v>
      </c>
    </row>
    <row r="1283" spans="7:17" x14ac:dyDescent="0.25">
      <c r="G1283" t="s">
        <v>71</v>
      </c>
      <c r="H1283" t="s">
        <v>732</v>
      </c>
      <c r="I1283">
        <v>2017</v>
      </c>
      <c r="J1283" t="s">
        <v>182</v>
      </c>
      <c r="K1283">
        <v>2</v>
      </c>
      <c r="M1283" t="s">
        <v>71</v>
      </c>
      <c r="N1283" t="s">
        <v>732</v>
      </c>
      <c r="O1283">
        <v>2017</v>
      </c>
      <c r="P1283" t="s">
        <v>1021</v>
      </c>
      <c r="Q1283">
        <v>2</v>
      </c>
    </row>
    <row r="1284" spans="7:17" x14ac:dyDescent="0.25">
      <c r="G1284" t="s">
        <v>71</v>
      </c>
      <c r="H1284" t="s">
        <v>732</v>
      </c>
      <c r="I1284">
        <v>2016</v>
      </c>
      <c r="J1284" t="s">
        <v>181</v>
      </c>
      <c r="K1284">
        <v>2</v>
      </c>
      <c r="M1284" t="s">
        <v>71</v>
      </c>
      <c r="N1284" t="s">
        <v>732</v>
      </c>
      <c r="O1284">
        <v>2016</v>
      </c>
      <c r="P1284" t="s">
        <v>1020</v>
      </c>
      <c r="Q1284">
        <v>2</v>
      </c>
    </row>
    <row r="1285" spans="7:17" x14ac:dyDescent="0.25">
      <c r="G1285" t="s">
        <v>71</v>
      </c>
      <c r="H1285" t="s">
        <v>732</v>
      </c>
      <c r="I1285">
        <v>2015</v>
      </c>
      <c r="J1285" t="s">
        <v>181</v>
      </c>
      <c r="K1285">
        <v>2</v>
      </c>
      <c r="M1285" t="s">
        <v>71</v>
      </c>
      <c r="N1285" t="s">
        <v>732</v>
      </c>
      <c r="O1285">
        <v>2015</v>
      </c>
      <c r="P1285" t="s">
        <v>1020</v>
      </c>
      <c r="Q1285">
        <v>2</v>
      </c>
    </row>
    <row r="1286" spans="7:17" x14ac:dyDescent="0.25">
      <c r="G1286" t="s">
        <v>71</v>
      </c>
      <c r="H1286" t="s">
        <v>732</v>
      </c>
      <c r="I1286">
        <v>2014</v>
      </c>
      <c r="J1286" t="s">
        <v>181</v>
      </c>
      <c r="K1286">
        <v>2</v>
      </c>
      <c r="M1286" t="s">
        <v>71</v>
      </c>
      <c r="N1286" t="s">
        <v>732</v>
      </c>
      <c r="O1286">
        <v>2014</v>
      </c>
      <c r="P1286" t="s">
        <v>1020</v>
      </c>
      <c r="Q1286">
        <v>2</v>
      </c>
    </row>
    <row r="1287" spans="7:17" x14ac:dyDescent="0.25">
      <c r="G1287" t="s">
        <v>71</v>
      </c>
      <c r="H1287" t="s">
        <v>732</v>
      </c>
      <c r="I1287">
        <v>2013</v>
      </c>
      <c r="J1287" t="s">
        <v>181</v>
      </c>
      <c r="K1287">
        <v>2</v>
      </c>
      <c r="M1287" t="s">
        <v>71</v>
      </c>
      <c r="N1287" t="s">
        <v>732</v>
      </c>
      <c r="O1287">
        <v>2013</v>
      </c>
      <c r="P1287" t="s">
        <v>1020</v>
      </c>
      <c r="Q1287">
        <v>2</v>
      </c>
    </row>
    <row r="1288" spans="7:17" x14ac:dyDescent="0.25">
      <c r="G1288" t="s">
        <v>71</v>
      </c>
      <c r="H1288" t="s">
        <v>732</v>
      </c>
      <c r="I1288">
        <v>2012</v>
      </c>
      <c r="J1288" t="s">
        <v>181</v>
      </c>
      <c r="K1288">
        <v>2</v>
      </c>
      <c r="M1288" t="s">
        <v>71</v>
      </c>
      <c r="N1288" t="s">
        <v>732</v>
      </c>
      <c r="O1288">
        <v>2012</v>
      </c>
      <c r="P1288" t="s">
        <v>1020</v>
      </c>
      <c r="Q1288">
        <v>2</v>
      </c>
    </row>
    <row r="1289" spans="7:17" x14ac:dyDescent="0.25">
      <c r="G1289" t="s">
        <v>71</v>
      </c>
      <c r="H1289" t="s">
        <v>732</v>
      </c>
      <c r="I1289">
        <v>2011</v>
      </c>
      <c r="J1289" t="s">
        <v>181</v>
      </c>
      <c r="K1289">
        <v>2</v>
      </c>
      <c r="M1289" t="s">
        <v>71</v>
      </c>
      <c r="N1289" t="s">
        <v>732</v>
      </c>
      <c r="O1289">
        <v>2011</v>
      </c>
      <c r="P1289" t="s">
        <v>1020</v>
      </c>
      <c r="Q1289">
        <v>2</v>
      </c>
    </row>
    <row r="1290" spans="7:17" x14ac:dyDescent="0.25">
      <c r="G1290" t="s">
        <v>71</v>
      </c>
      <c r="H1290" t="s">
        <v>732</v>
      </c>
      <c r="J1290" t="s">
        <v>167</v>
      </c>
      <c r="K1290">
        <v>0</v>
      </c>
      <c r="M1290" t="s">
        <v>71</v>
      </c>
      <c r="N1290" t="s">
        <v>732</v>
      </c>
      <c r="P1290" t="s">
        <v>167</v>
      </c>
      <c r="Q1290">
        <v>0</v>
      </c>
    </row>
    <row r="1291" spans="7:17" x14ac:dyDescent="0.25">
      <c r="G1291" t="s">
        <v>71</v>
      </c>
      <c r="H1291" t="s">
        <v>732</v>
      </c>
      <c r="J1291" t="s">
        <v>167</v>
      </c>
      <c r="K1291">
        <v>0</v>
      </c>
      <c r="M1291" t="s">
        <v>71</v>
      </c>
      <c r="N1291" t="s">
        <v>732</v>
      </c>
      <c r="P1291" t="s">
        <v>167</v>
      </c>
      <c r="Q1291">
        <v>0</v>
      </c>
    </row>
    <row r="1292" spans="7:17" x14ac:dyDescent="0.25">
      <c r="G1292" t="s">
        <v>71</v>
      </c>
      <c r="H1292" t="s">
        <v>732</v>
      </c>
      <c r="I1292">
        <v>2021</v>
      </c>
      <c r="J1292" t="s">
        <v>181</v>
      </c>
      <c r="K1292">
        <v>2</v>
      </c>
      <c r="M1292" t="s">
        <v>71</v>
      </c>
      <c r="N1292" t="s">
        <v>732</v>
      </c>
      <c r="O1292">
        <v>2021</v>
      </c>
      <c r="P1292" t="s">
        <v>1020</v>
      </c>
      <c r="Q1292">
        <v>2</v>
      </c>
    </row>
    <row r="1293" spans="7:17" x14ac:dyDescent="0.25">
      <c r="G1293" t="s">
        <v>71</v>
      </c>
      <c r="H1293" t="s">
        <v>733</v>
      </c>
      <c r="I1293">
        <v>2006</v>
      </c>
      <c r="J1293" t="s">
        <v>344</v>
      </c>
      <c r="K1293">
        <v>2</v>
      </c>
      <c r="M1293" t="s">
        <v>71</v>
      </c>
      <c r="N1293" t="s">
        <v>733</v>
      </c>
      <c r="O1293">
        <v>2006</v>
      </c>
      <c r="P1293" t="s">
        <v>1022</v>
      </c>
      <c r="Q1293">
        <v>2</v>
      </c>
    </row>
    <row r="1294" spans="7:17" x14ac:dyDescent="0.25">
      <c r="G1294" t="s">
        <v>71</v>
      </c>
      <c r="H1294" t="s">
        <v>733</v>
      </c>
      <c r="I1294">
        <v>2019</v>
      </c>
      <c r="J1294" t="s">
        <v>344</v>
      </c>
      <c r="K1294">
        <v>2</v>
      </c>
      <c r="M1294" t="s">
        <v>71</v>
      </c>
      <c r="N1294" t="s">
        <v>733</v>
      </c>
      <c r="O1294">
        <v>2019</v>
      </c>
      <c r="P1294" t="s">
        <v>1022</v>
      </c>
      <c r="Q1294">
        <v>2</v>
      </c>
    </row>
    <row r="1295" spans="7:17" x14ac:dyDescent="0.25">
      <c r="G1295" t="s">
        <v>71</v>
      </c>
      <c r="H1295" t="s">
        <v>733</v>
      </c>
      <c r="I1295">
        <v>2007</v>
      </c>
      <c r="J1295" t="s">
        <v>344</v>
      </c>
      <c r="K1295">
        <v>2</v>
      </c>
      <c r="M1295" t="s">
        <v>71</v>
      </c>
      <c r="N1295" t="s">
        <v>733</v>
      </c>
      <c r="O1295">
        <v>2007</v>
      </c>
      <c r="P1295" t="s">
        <v>1022</v>
      </c>
      <c r="Q1295">
        <v>2</v>
      </c>
    </row>
    <row r="1296" spans="7:17" x14ac:dyDescent="0.25">
      <c r="G1296" t="s">
        <v>71</v>
      </c>
      <c r="H1296" t="s">
        <v>733</v>
      </c>
      <c r="I1296">
        <v>2008</v>
      </c>
      <c r="J1296" t="s">
        <v>344</v>
      </c>
      <c r="K1296">
        <v>2</v>
      </c>
      <c r="M1296" t="s">
        <v>71</v>
      </c>
      <c r="N1296" t="s">
        <v>733</v>
      </c>
      <c r="O1296">
        <v>2008</v>
      </c>
      <c r="P1296" t="s">
        <v>1022</v>
      </c>
      <c r="Q1296">
        <v>2</v>
      </c>
    </row>
    <row r="1297" spans="7:17" x14ac:dyDescent="0.25">
      <c r="G1297" t="s">
        <v>71</v>
      </c>
      <c r="H1297" t="s">
        <v>733</v>
      </c>
      <c r="I1297">
        <v>2009</v>
      </c>
      <c r="J1297" t="s">
        <v>344</v>
      </c>
      <c r="K1297">
        <v>2</v>
      </c>
      <c r="M1297" t="s">
        <v>71</v>
      </c>
      <c r="N1297" t="s">
        <v>733</v>
      </c>
      <c r="O1297">
        <v>2009</v>
      </c>
      <c r="P1297" t="s">
        <v>1022</v>
      </c>
      <c r="Q1297">
        <v>2</v>
      </c>
    </row>
    <row r="1298" spans="7:17" x14ac:dyDescent="0.25">
      <c r="G1298" t="s">
        <v>71</v>
      </c>
      <c r="H1298" t="s">
        <v>733</v>
      </c>
      <c r="I1298">
        <v>2011</v>
      </c>
      <c r="J1298" t="s">
        <v>344</v>
      </c>
      <c r="K1298">
        <v>2</v>
      </c>
      <c r="M1298" t="s">
        <v>71</v>
      </c>
      <c r="N1298" t="s">
        <v>733</v>
      </c>
      <c r="O1298">
        <v>2011</v>
      </c>
      <c r="P1298" t="s">
        <v>1022</v>
      </c>
      <c r="Q1298">
        <v>2</v>
      </c>
    </row>
    <row r="1299" spans="7:17" x14ac:dyDescent="0.25">
      <c r="G1299" t="s">
        <v>71</v>
      </c>
      <c r="H1299" t="s">
        <v>733</v>
      </c>
      <c r="I1299">
        <v>2013</v>
      </c>
      <c r="J1299" t="s">
        <v>344</v>
      </c>
      <c r="K1299">
        <v>2</v>
      </c>
      <c r="M1299" t="s">
        <v>71</v>
      </c>
      <c r="N1299" t="s">
        <v>733</v>
      </c>
      <c r="O1299">
        <v>2013</v>
      </c>
      <c r="P1299" t="s">
        <v>1022</v>
      </c>
      <c r="Q1299">
        <v>2</v>
      </c>
    </row>
    <row r="1300" spans="7:17" x14ac:dyDescent="0.25">
      <c r="G1300" t="s">
        <v>71</v>
      </c>
      <c r="H1300" t="s">
        <v>733</v>
      </c>
      <c r="I1300">
        <v>2014</v>
      </c>
      <c r="J1300" t="s">
        <v>344</v>
      </c>
      <c r="K1300">
        <v>2</v>
      </c>
      <c r="M1300" t="s">
        <v>71</v>
      </c>
      <c r="N1300" t="s">
        <v>733</v>
      </c>
      <c r="O1300">
        <v>2014</v>
      </c>
      <c r="P1300" t="s">
        <v>1022</v>
      </c>
      <c r="Q1300">
        <v>2</v>
      </c>
    </row>
    <row r="1301" spans="7:17" x14ac:dyDescent="0.25">
      <c r="G1301" t="s">
        <v>71</v>
      </c>
      <c r="H1301" t="s">
        <v>733</v>
      </c>
      <c r="I1301">
        <v>2015</v>
      </c>
      <c r="J1301" t="s">
        <v>344</v>
      </c>
      <c r="K1301">
        <v>2</v>
      </c>
      <c r="M1301" t="s">
        <v>71</v>
      </c>
      <c r="N1301" t="s">
        <v>733</v>
      </c>
      <c r="O1301">
        <v>2015</v>
      </c>
      <c r="P1301" t="s">
        <v>1022</v>
      </c>
      <c r="Q1301">
        <v>2</v>
      </c>
    </row>
    <row r="1302" spans="7:17" x14ac:dyDescent="0.25">
      <c r="G1302" t="s">
        <v>71</v>
      </c>
      <c r="H1302" t="s">
        <v>733</v>
      </c>
      <c r="I1302">
        <v>2016</v>
      </c>
      <c r="J1302" t="s">
        <v>344</v>
      </c>
      <c r="K1302">
        <v>2</v>
      </c>
      <c r="M1302" t="s">
        <v>71</v>
      </c>
      <c r="N1302" t="s">
        <v>733</v>
      </c>
      <c r="O1302">
        <v>2016</v>
      </c>
      <c r="P1302" t="s">
        <v>1022</v>
      </c>
      <c r="Q1302">
        <v>2</v>
      </c>
    </row>
    <row r="1303" spans="7:17" x14ac:dyDescent="0.25">
      <c r="G1303" t="s">
        <v>71</v>
      </c>
      <c r="H1303" t="s">
        <v>733</v>
      </c>
      <c r="I1303">
        <v>2018</v>
      </c>
      <c r="J1303" t="s">
        <v>344</v>
      </c>
      <c r="K1303">
        <v>2</v>
      </c>
      <c r="M1303" t="s">
        <v>71</v>
      </c>
      <c r="N1303" t="s">
        <v>733</v>
      </c>
      <c r="O1303">
        <v>2018</v>
      </c>
      <c r="P1303" t="s">
        <v>1022</v>
      </c>
      <c r="Q1303">
        <v>2</v>
      </c>
    </row>
    <row r="1304" spans="7:17" x14ac:dyDescent="0.25">
      <c r="G1304" t="s">
        <v>71</v>
      </c>
      <c r="H1304" t="s">
        <v>733</v>
      </c>
      <c r="I1304">
        <v>2010</v>
      </c>
      <c r="J1304" t="s">
        <v>344</v>
      </c>
      <c r="K1304">
        <v>2</v>
      </c>
      <c r="M1304" t="s">
        <v>71</v>
      </c>
      <c r="N1304" t="s">
        <v>733</v>
      </c>
      <c r="O1304">
        <v>2010</v>
      </c>
      <c r="P1304" t="s">
        <v>1023</v>
      </c>
      <c r="Q1304">
        <v>2</v>
      </c>
    </row>
    <row r="1305" spans="7:17" x14ac:dyDescent="0.25">
      <c r="G1305" t="s">
        <v>71</v>
      </c>
      <c r="H1305" t="s">
        <v>733</v>
      </c>
      <c r="I1305">
        <v>2017</v>
      </c>
      <c r="J1305" t="s">
        <v>344</v>
      </c>
      <c r="K1305">
        <v>2</v>
      </c>
      <c r="M1305" t="s">
        <v>71</v>
      </c>
      <c r="N1305" t="s">
        <v>733</v>
      </c>
      <c r="O1305">
        <v>2017</v>
      </c>
      <c r="P1305" t="s">
        <v>1022</v>
      </c>
      <c r="Q1305">
        <v>2</v>
      </c>
    </row>
    <row r="1306" spans="7:17" x14ac:dyDescent="0.25">
      <c r="G1306" t="s">
        <v>71</v>
      </c>
      <c r="H1306" t="s">
        <v>733</v>
      </c>
      <c r="I1306">
        <v>2012</v>
      </c>
      <c r="J1306" t="s">
        <v>344</v>
      </c>
      <c r="K1306">
        <v>2</v>
      </c>
      <c r="M1306" t="s">
        <v>71</v>
      </c>
      <c r="N1306" t="s">
        <v>733</v>
      </c>
      <c r="O1306">
        <v>2012</v>
      </c>
      <c r="P1306" t="s">
        <v>1023</v>
      </c>
      <c r="Q1306">
        <v>2</v>
      </c>
    </row>
    <row r="1307" spans="7:17" x14ac:dyDescent="0.25">
      <c r="G1307" t="s">
        <v>71</v>
      </c>
      <c r="H1307" t="s">
        <v>733</v>
      </c>
      <c r="I1307">
        <v>2020</v>
      </c>
      <c r="J1307" t="s">
        <v>344</v>
      </c>
      <c r="K1307">
        <v>2</v>
      </c>
      <c r="M1307" t="s">
        <v>71</v>
      </c>
      <c r="N1307" t="s">
        <v>733</v>
      </c>
      <c r="O1307">
        <v>2020</v>
      </c>
      <c r="P1307" t="s">
        <v>1022</v>
      </c>
      <c r="Q1307">
        <v>2</v>
      </c>
    </row>
    <row r="1308" spans="7:17" x14ac:dyDescent="0.25">
      <c r="G1308" t="s">
        <v>71</v>
      </c>
      <c r="H1308" t="s">
        <v>734</v>
      </c>
      <c r="M1308" t="s">
        <v>71</v>
      </c>
      <c r="N1308" t="s">
        <v>734</v>
      </c>
    </row>
    <row r="1309" spans="7:17" x14ac:dyDescent="0.25">
      <c r="G1309" t="s">
        <v>71</v>
      </c>
      <c r="H1309" t="s">
        <v>734</v>
      </c>
      <c r="M1309" t="s">
        <v>71</v>
      </c>
      <c r="N1309" t="s">
        <v>734</v>
      </c>
    </row>
    <row r="1310" spans="7:17" x14ac:dyDescent="0.25">
      <c r="G1310" t="s">
        <v>71</v>
      </c>
      <c r="H1310" t="s">
        <v>734</v>
      </c>
      <c r="M1310" t="s">
        <v>71</v>
      </c>
      <c r="N1310" t="s">
        <v>734</v>
      </c>
    </row>
    <row r="1311" spans="7:17" x14ac:dyDescent="0.25">
      <c r="G1311" t="s">
        <v>71</v>
      </c>
      <c r="H1311" t="s">
        <v>734</v>
      </c>
      <c r="M1311" t="s">
        <v>71</v>
      </c>
      <c r="N1311" t="s">
        <v>734</v>
      </c>
    </row>
    <row r="1312" spans="7:17" x14ac:dyDescent="0.25">
      <c r="G1312" t="s">
        <v>71</v>
      </c>
      <c r="H1312" t="s">
        <v>734</v>
      </c>
      <c r="M1312" t="s">
        <v>71</v>
      </c>
      <c r="N1312" t="s">
        <v>734</v>
      </c>
    </row>
    <row r="1313" spans="7:17" x14ac:dyDescent="0.25">
      <c r="G1313" t="s">
        <v>71</v>
      </c>
      <c r="H1313" t="s">
        <v>734</v>
      </c>
      <c r="M1313" t="s">
        <v>71</v>
      </c>
      <c r="N1313" t="s">
        <v>734</v>
      </c>
    </row>
    <row r="1314" spans="7:17" x14ac:dyDescent="0.25">
      <c r="G1314" t="s">
        <v>71</v>
      </c>
      <c r="H1314" t="s">
        <v>734</v>
      </c>
      <c r="M1314" t="s">
        <v>71</v>
      </c>
      <c r="N1314" t="s">
        <v>734</v>
      </c>
    </row>
    <row r="1315" spans="7:17" x14ac:dyDescent="0.25">
      <c r="G1315" t="s">
        <v>71</v>
      </c>
      <c r="H1315" t="s">
        <v>734</v>
      </c>
      <c r="M1315" t="s">
        <v>71</v>
      </c>
      <c r="N1315" t="s">
        <v>734</v>
      </c>
    </row>
    <row r="1316" spans="7:17" x14ac:dyDescent="0.25">
      <c r="G1316" t="s">
        <v>71</v>
      </c>
      <c r="H1316" t="s">
        <v>734</v>
      </c>
      <c r="M1316" t="s">
        <v>71</v>
      </c>
      <c r="N1316" t="s">
        <v>734</v>
      </c>
    </row>
    <row r="1317" spans="7:17" x14ac:dyDescent="0.25">
      <c r="G1317" t="s">
        <v>71</v>
      </c>
      <c r="H1317" t="s">
        <v>734</v>
      </c>
      <c r="M1317" t="s">
        <v>71</v>
      </c>
      <c r="N1317" t="s">
        <v>734</v>
      </c>
    </row>
    <row r="1318" spans="7:17" x14ac:dyDescent="0.25">
      <c r="G1318" t="s">
        <v>71</v>
      </c>
      <c r="H1318" t="s">
        <v>734</v>
      </c>
      <c r="M1318" t="s">
        <v>71</v>
      </c>
      <c r="N1318" t="s">
        <v>734</v>
      </c>
    </row>
    <row r="1319" spans="7:17" x14ac:dyDescent="0.25">
      <c r="G1319" t="s">
        <v>71</v>
      </c>
      <c r="H1319" t="s">
        <v>734</v>
      </c>
      <c r="M1319" t="s">
        <v>71</v>
      </c>
      <c r="N1319" t="s">
        <v>734</v>
      </c>
    </row>
    <row r="1320" spans="7:17" x14ac:dyDescent="0.25">
      <c r="G1320" t="s">
        <v>71</v>
      </c>
      <c r="H1320" t="s">
        <v>734</v>
      </c>
      <c r="M1320" t="s">
        <v>71</v>
      </c>
      <c r="N1320" t="s">
        <v>734</v>
      </c>
    </row>
    <row r="1321" spans="7:17" x14ac:dyDescent="0.25">
      <c r="G1321" t="s">
        <v>71</v>
      </c>
      <c r="H1321" t="s">
        <v>734</v>
      </c>
      <c r="M1321" t="s">
        <v>71</v>
      </c>
      <c r="N1321" t="s">
        <v>734</v>
      </c>
    </row>
    <row r="1322" spans="7:17" x14ac:dyDescent="0.25">
      <c r="G1322" t="s">
        <v>71</v>
      </c>
      <c r="H1322" t="s">
        <v>734</v>
      </c>
      <c r="M1322" t="s">
        <v>71</v>
      </c>
      <c r="N1322" t="s">
        <v>734</v>
      </c>
    </row>
    <row r="1323" spans="7:17" x14ac:dyDescent="0.25">
      <c r="G1323" t="s">
        <v>71</v>
      </c>
      <c r="H1323" t="s">
        <v>735</v>
      </c>
      <c r="I1323">
        <v>2021</v>
      </c>
      <c r="J1323" t="s">
        <v>106</v>
      </c>
      <c r="K1323">
        <v>2</v>
      </c>
      <c r="M1323" t="s">
        <v>71</v>
      </c>
      <c r="N1323" t="s">
        <v>735</v>
      </c>
      <c r="O1323">
        <v>2021</v>
      </c>
      <c r="P1323" t="s">
        <v>1024</v>
      </c>
      <c r="Q1323">
        <v>3</v>
      </c>
    </row>
    <row r="1324" spans="7:17" x14ac:dyDescent="0.25">
      <c r="G1324" t="s">
        <v>71</v>
      </c>
      <c r="H1324" t="s">
        <v>735</v>
      </c>
      <c r="I1324">
        <v>2007</v>
      </c>
      <c r="J1324" t="s">
        <v>106</v>
      </c>
      <c r="K1324">
        <v>2</v>
      </c>
      <c r="M1324" t="s">
        <v>71</v>
      </c>
      <c r="N1324" t="s">
        <v>735</v>
      </c>
      <c r="O1324">
        <v>2007</v>
      </c>
      <c r="P1324" t="s">
        <v>183</v>
      </c>
      <c r="Q1324">
        <v>0</v>
      </c>
    </row>
    <row r="1325" spans="7:17" x14ac:dyDescent="0.25">
      <c r="G1325" t="s">
        <v>71</v>
      </c>
      <c r="H1325" t="s">
        <v>735</v>
      </c>
      <c r="I1325">
        <v>2015</v>
      </c>
      <c r="J1325" t="s">
        <v>183</v>
      </c>
      <c r="K1325">
        <v>0</v>
      </c>
      <c r="M1325" t="s">
        <v>71</v>
      </c>
      <c r="N1325" t="s">
        <v>735</v>
      </c>
      <c r="O1325">
        <v>2015</v>
      </c>
      <c r="P1325" t="s">
        <v>183</v>
      </c>
      <c r="Q1325">
        <v>0</v>
      </c>
    </row>
    <row r="1326" spans="7:17" x14ac:dyDescent="0.25">
      <c r="G1326" t="s">
        <v>71</v>
      </c>
      <c r="H1326" t="s">
        <v>735</v>
      </c>
      <c r="I1326">
        <v>2012</v>
      </c>
      <c r="J1326" t="s">
        <v>117</v>
      </c>
      <c r="K1326">
        <v>1</v>
      </c>
      <c r="M1326" t="s">
        <v>71</v>
      </c>
      <c r="N1326" t="s">
        <v>735</v>
      </c>
      <c r="O1326">
        <v>2012</v>
      </c>
      <c r="P1326" t="s">
        <v>1025</v>
      </c>
      <c r="Q1326">
        <v>1</v>
      </c>
    </row>
    <row r="1327" spans="7:17" x14ac:dyDescent="0.25">
      <c r="G1327" t="s">
        <v>71</v>
      </c>
      <c r="H1327" t="s">
        <v>735</v>
      </c>
      <c r="I1327">
        <v>2020</v>
      </c>
      <c r="J1327" t="s">
        <v>160</v>
      </c>
      <c r="K1327">
        <v>3</v>
      </c>
      <c r="M1327" t="s">
        <v>71</v>
      </c>
      <c r="N1327" t="s">
        <v>735</v>
      </c>
      <c r="O1327">
        <v>2020</v>
      </c>
      <c r="P1327" t="s">
        <v>1024</v>
      </c>
      <c r="Q1327">
        <v>3</v>
      </c>
    </row>
    <row r="1328" spans="7:17" x14ac:dyDescent="0.25">
      <c r="G1328" t="s">
        <v>71</v>
      </c>
      <c r="H1328" t="s">
        <v>735</v>
      </c>
      <c r="I1328">
        <v>2011</v>
      </c>
      <c r="J1328" t="s">
        <v>185</v>
      </c>
      <c r="K1328">
        <v>2</v>
      </c>
      <c r="M1328" t="s">
        <v>71</v>
      </c>
      <c r="N1328" t="s">
        <v>735</v>
      </c>
      <c r="O1328">
        <v>2011</v>
      </c>
      <c r="P1328" t="s">
        <v>183</v>
      </c>
      <c r="Q1328">
        <v>0</v>
      </c>
    </row>
    <row r="1329" spans="7:17" x14ac:dyDescent="0.25">
      <c r="G1329" t="s">
        <v>71</v>
      </c>
      <c r="H1329" t="s">
        <v>735</v>
      </c>
      <c r="I1329">
        <v>2009</v>
      </c>
      <c r="J1329" t="s">
        <v>117</v>
      </c>
      <c r="K1329">
        <v>1</v>
      </c>
      <c r="M1329" t="s">
        <v>71</v>
      </c>
      <c r="N1329" t="s">
        <v>735</v>
      </c>
      <c r="O1329">
        <v>2009</v>
      </c>
      <c r="P1329" t="s">
        <v>1025</v>
      </c>
      <c r="Q1329">
        <v>1</v>
      </c>
    </row>
    <row r="1330" spans="7:17" x14ac:dyDescent="0.25">
      <c r="G1330" t="s">
        <v>71</v>
      </c>
      <c r="H1330" t="s">
        <v>735</v>
      </c>
      <c r="I1330">
        <v>2014</v>
      </c>
      <c r="J1330" t="s">
        <v>106</v>
      </c>
      <c r="K1330">
        <v>2</v>
      </c>
      <c r="M1330" t="s">
        <v>71</v>
      </c>
      <c r="N1330" t="s">
        <v>735</v>
      </c>
      <c r="O1330">
        <v>2014</v>
      </c>
      <c r="P1330" t="s">
        <v>183</v>
      </c>
      <c r="Q1330">
        <v>0</v>
      </c>
    </row>
    <row r="1331" spans="7:17" x14ac:dyDescent="0.25">
      <c r="G1331" t="s">
        <v>71</v>
      </c>
      <c r="H1331" t="s">
        <v>735</v>
      </c>
      <c r="I1331">
        <v>2014</v>
      </c>
      <c r="J1331" t="s">
        <v>185</v>
      </c>
      <c r="K1331">
        <v>2</v>
      </c>
      <c r="M1331" t="s">
        <v>71</v>
      </c>
      <c r="N1331" t="s">
        <v>735</v>
      </c>
      <c r="O1331">
        <v>2014</v>
      </c>
      <c r="P1331" t="s">
        <v>183</v>
      </c>
      <c r="Q1331">
        <v>0</v>
      </c>
    </row>
    <row r="1332" spans="7:17" x14ac:dyDescent="0.25">
      <c r="G1332" t="s">
        <v>71</v>
      </c>
      <c r="H1332" t="s">
        <v>735</v>
      </c>
      <c r="I1332">
        <v>2007</v>
      </c>
      <c r="J1332" t="s">
        <v>344</v>
      </c>
      <c r="K1332">
        <v>2</v>
      </c>
      <c r="M1332" t="s">
        <v>71</v>
      </c>
      <c r="N1332" t="s">
        <v>735</v>
      </c>
      <c r="O1332">
        <v>2007</v>
      </c>
      <c r="P1332" t="s">
        <v>1026</v>
      </c>
      <c r="Q1332">
        <v>2</v>
      </c>
    </row>
    <row r="1333" spans="7:17" x14ac:dyDescent="0.25">
      <c r="G1333" t="s">
        <v>71</v>
      </c>
      <c r="H1333" t="s">
        <v>735</v>
      </c>
      <c r="I1333">
        <v>2007</v>
      </c>
      <c r="J1333" t="s">
        <v>184</v>
      </c>
      <c r="K1333">
        <v>2</v>
      </c>
      <c r="M1333" t="s">
        <v>71</v>
      </c>
      <c r="N1333" t="s">
        <v>735</v>
      </c>
      <c r="O1333">
        <v>2007</v>
      </c>
      <c r="P1333" t="s">
        <v>183</v>
      </c>
      <c r="Q1333">
        <v>0</v>
      </c>
    </row>
    <row r="1334" spans="7:17" x14ac:dyDescent="0.25">
      <c r="G1334" t="s">
        <v>71</v>
      </c>
      <c r="H1334" t="s">
        <v>735</v>
      </c>
      <c r="I1334">
        <v>2007</v>
      </c>
      <c r="J1334" t="s">
        <v>185</v>
      </c>
      <c r="K1334">
        <v>2</v>
      </c>
      <c r="M1334" t="s">
        <v>71</v>
      </c>
      <c r="N1334" t="s">
        <v>735</v>
      </c>
      <c r="O1334">
        <v>2007</v>
      </c>
      <c r="P1334" t="s">
        <v>183</v>
      </c>
      <c r="Q1334">
        <v>0</v>
      </c>
    </row>
    <row r="1335" spans="7:17" x14ac:dyDescent="0.25">
      <c r="G1335" t="s">
        <v>71</v>
      </c>
      <c r="H1335" t="s">
        <v>735</v>
      </c>
      <c r="I1335">
        <v>2008</v>
      </c>
      <c r="J1335" t="s">
        <v>344</v>
      </c>
      <c r="K1335">
        <v>2</v>
      </c>
      <c r="M1335" t="s">
        <v>71</v>
      </c>
      <c r="N1335" t="s">
        <v>735</v>
      </c>
      <c r="O1335">
        <v>2008</v>
      </c>
      <c r="P1335" t="s">
        <v>1026</v>
      </c>
      <c r="Q1335">
        <v>2</v>
      </c>
    </row>
    <row r="1336" spans="7:17" x14ac:dyDescent="0.25">
      <c r="G1336" t="s">
        <v>71</v>
      </c>
      <c r="H1336" t="s">
        <v>735</v>
      </c>
      <c r="I1336">
        <v>2021</v>
      </c>
      <c r="J1336" t="s">
        <v>160</v>
      </c>
      <c r="K1336">
        <v>3</v>
      </c>
      <c r="M1336" t="s">
        <v>71</v>
      </c>
      <c r="N1336" t="s">
        <v>735</v>
      </c>
      <c r="O1336">
        <v>2021</v>
      </c>
      <c r="P1336" t="s">
        <v>1024</v>
      </c>
      <c r="Q1336">
        <v>3</v>
      </c>
    </row>
    <row r="1337" spans="7:17" x14ac:dyDescent="0.25">
      <c r="G1337" t="s">
        <v>71</v>
      </c>
      <c r="H1337" t="s">
        <v>735</v>
      </c>
      <c r="I1337">
        <v>2008</v>
      </c>
      <c r="J1337" t="s">
        <v>185</v>
      </c>
      <c r="K1337">
        <v>2</v>
      </c>
      <c r="M1337" t="s">
        <v>71</v>
      </c>
      <c r="N1337" t="s">
        <v>735</v>
      </c>
      <c r="O1337">
        <v>2008</v>
      </c>
      <c r="P1337" t="s">
        <v>183</v>
      </c>
      <c r="Q1337">
        <v>0</v>
      </c>
    </row>
    <row r="1338" spans="7:17" x14ac:dyDescent="0.25">
      <c r="G1338" t="s">
        <v>71</v>
      </c>
      <c r="H1338" t="s">
        <v>735</v>
      </c>
      <c r="I1338">
        <v>2012</v>
      </c>
      <c r="J1338" t="s">
        <v>344</v>
      </c>
      <c r="K1338">
        <v>2</v>
      </c>
      <c r="M1338" t="s">
        <v>71</v>
      </c>
      <c r="N1338" t="s">
        <v>735</v>
      </c>
      <c r="O1338">
        <v>2012</v>
      </c>
      <c r="P1338" t="s">
        <v>1026</v>
      </c>
      <c r="Q1338">
        <v>2</v>
      </c>
    </row>
    <row r="1339" spans="7:17" x14ac:dyDescent="0.25">
      <c r="G1339" t="s">
        <v>71</v>
      </c>
      <c r="H1339" t="s">
        <v>735</v>
      </c>
      <c r="I1339">
        <v>2008</v>
      </c>
      <c r="J1339" t="s">
        <v>184</v>
      </c>
      <c r="K1339">
        <v>2</v>
      </c>
      <c r="M1339" t="s">
        <v>71</v>
      </c>
      <c r="N1339" t="s">
        <v>735</v>
      </c>
      <c r="O1339">
        <v>2008</v>
      </c>
      <c r="P1339" t="s">
        <v>183</v>
      </c>
      <c r="Q1339">
        <v>0</v>
      </c>
    </row>
    <row r="1340" spans="7:17" x14ac:dyDescent="0.25">
      <c r="G1340" t="s">
        <v>71</v>
      </c>
      <c r="H1340" t="s">
        <v>735</v>
      </c>
      <c r="I1340">
        <v>2012</v>
      </c>
      <c r="J1340" t="s">
        <v>106</v>
      </c>
      <c r="K1340">
        <v>2</v>
      </c>
      <c r="M1340" t="s">
        <v>71</v>
      </c>
      <c r="N1340" t="s">
        <v>735</v>
      </c>
      <c r="O1340">
        <v>2012</v>
      </c>
      <c r="P1340" t="s">
        <v>183</v>
      </c>
      <c r="Q1340">
        <v>0</v>
      </c>
    </row>
    <row r="1341" spans="7:17" x14ac:dyDescent="0.25">
      <c r="G1341" t="s">
        <v>71</v>
      </c>
      <c r="H1341" t="s">
        <v>735</v>
      </c>
      <c r="I1341">
        <v>2012</v>
      </c>
      <c r="J1341" t="s">
        <v>184</v>
      </c>
      <c r="K1341">
        <v>2</v>
      </c>
      <c r="M1341" t="s">
        <v>71</v>
      </c>
      <c r="N1341" t="s">
        <v>735</v>
      </c>
      <c r="O1341">
        <v>2012</v>
      </c>
      <c r="P1341" t="s">
        <v>183</v>
      </c>
      <c r="Q1341">
        <v>0</v>
      </c>
    </row>
    <row r="1342" spans="7:17" x14ac:dyDescent="0.25">
      <c r="G1342" t="s">
        <v>71</v>
      </c>
      <c r="H1342" t="s">
        <v>735</v>
      </c>
      <c r="I1342">
        <v>2014</v>
      </c>
      <c r="J1342" t="s">
        <v>117</v>
      </c>
      <c r="K1342">
        <v>1</v>
      </c>
      <c r="M1342" t="s">
        <v>71</v>
      </c>
      <c r="N1342" t="s">
        <v>735</v>
      </c>
      <c r="O1342">
        <v>2014</v>
      </c>
      <c r="P1342" t="s">
        <v>1025</v>
      </c>
      <c r="Q1342">
        <v>1</v>
      </c>
    </row>
    <row r="1343" spans="7:17" x14ac:dyDescent="0.25">
      <c r="G1343" t="s">
        <v>71</v>
      </c>
      <c r="H1343" t="s">
        <v>735</v>
      </c>
      <c r="I1343">
        <v>2013</v>
      </c>
      <c r="J1343" t="s">
        <v>185</v>
      </c>
      <c r="K1343">
        <v>2</v>
      </c>
      <c r="M1343" t="s">
        <v>71</v>
      </c>
      <c r="N1343" t="s">
        <v>735</v>
      </c>
      <c r="O1343">
        <v>2013</v>
      </c>
      <c r="P1343" t="s">
        <v>183</v>
      </c>
      <c r="Q1343">
        <v>0</v>
      </c>
    </row>
    <row r="1344" spans="7:17" x14ac:dyDescent="0.25">
      <c r="G1344" t="s">
        <v>71</v>
      </c>
      <c r="H1344" t="s">
        <v>735</v>
      </c>
      <c r="I1344">
        <v>2013</v>
      </c>
      <c r="J1344" t="s">
        <v>184</v>
      </c>
      <c r="K1344">
        <v>2</v>
      </c>
      <c r="M1344" t="s">
        <v>71</v>
      </c>
      <c r="N1344" t="s">
        <v>735</v>
      </c>
      <c r="O1344">
        <v>2013</v>
      </c>
      <c r="P1344" t="s">
        <v>183</v>
      </c>
      <c r="Q1344">
        <v>0</v>
      </c>
    </row>
    <row r="1345" spans="7:17" x14ac:dyDescent="0.25">
      <c r="G1345" t="s">
        <v>71</v>
      </c>
      <c r="H1345" t="s">
        <v>735</v>
      </c>
      <c r="I1345">
        <v>2013</v>
      </c>
      <c r="J1345" t="s">
        <v>106</v>
      </c>
      <c r="K1345">
        <v>2</v>
      </c>
      <c r="M1345" t="s">
        <v>71</v>
      </c>
      <c r="N1345" t="s">
        <v>735</v>
      </c>
      <c r="O1345">
        <v>2013</v>
      </c>
      <c r="P1345" t="s">
        <v>183</v>
      </c>
      <c r="Q1345">
        <v>0</v>
      </c>
    </row>
    <row r="1346" spans="7:17" x14ac:dyDescent="0.25">
      <c r="G1346" t="s">
        <v>71</v>
      </c>
      <c r="H1346" t="s">
        <v>735</v>
      </c>
      <c r="I1346">
        <v>2013</v>
      </c>
      <c r="J1346" t="s">
        <v>344</v>
      </c>
      <c r="K1346">
        <v>2</v>
      </c>
      <c r="M1346" t="s">
        <v>71</v>
      </c>
      <c r="N1346" t="s">
        <v>735</v>
      </c>
      <c r="O1346">
        <v>2013</v>
      </c>
      <c r="P1346" t="s">
        <v>1026</v>
      </c>
      <c r="Q1346">
        <v>2</v>
      </c>
    </row>
    <row r="1347" spans="7:17" x14ac:dyDescent="0.25">
      <c r="G1347" t="s">
        <v>71</v>
      </c>
      <c r="H1347" t="s">
        <v>735</v>
      </c>
      <c r="I1347">
        <v>2014</v>
      </c>
      <c r="J1347" t="s">
        <v>344</v>
      </c>
      <c r="K1347">
        <v>2</v>
      </c>
      <c r="M1347" t="s">
        <v>71</v>
      </c>
      <c r="N1347" t="s">
        <v>735</v>
      </c>
      <c r="O1347">
        <v>2014</v>
      </c>
      <c r="P1347" t="s">
        <v>1026</v>
      </c>
      <c r="Q1347">
        <v>2</v>
      </c>
    </row>
    <row r="1348" spans="7:17" x14ac:dyDescent="0.25">
      <c r="G1348" t="s">
        <v>71</v>
      </c>
      <c r="H1348" t="s">
        <v>735</v>
      </c>
      <c r="I1348">
        <v>2014</v>
      </c>
      <c r="J1348" t="s">
        <v>184</v>
      </c>
      <c r="K1348">
        <v>2</v>
      </c>
      <c r="M1348" t="s">
        <v>71</v>
      </c>
      <c r="N1348" t="s">
        <v>735</v>
      </c>
      <c r="O1348">
        <v>2014</v>
      </c>
      <c r="P1348" t="s">
        <v>183</v>
      </c>
      <c r="Q1348">
        <v>0</v>
      </c>
    </row>
    <row r="1349" spans="7:17" x14ac:dyDescent="0.25">
      <c r="G1349" t="s">
        <v>71</v>
      </c>
      <c r="H1349" t="s">
        <v>735</v>
      </c>
      <c r="I1349">
        <v>2018</v>
      </c>
      <c r="J1349" t="s">
        <v>160</v>
      </c>
      <c r="K1349">
        <v>3</v>
      </c>
      <c r="M1349" t="s">
        <v>71</v>
      </c>
      <c r="N1349" t="s">
        <v>735</v>
      </c>
      <c r="O1349">
        <v>2018</v>
      </c>
      <c r="P1349" t="s">
        <v>1024</v>
      </c>
      <c r="Q1349">
        <v>3</v>
      </c>
    </row>
    <row r="1350" spans="7:17" x14ac:dyDescent="0.25">
      <c r="G1350" t="s">
        <v>71</v>
      </c>
      <c r="H1350" t="s">
        <v>735</v>
      </c>
      <c r="I1350">
        <v>2020</v>
      </c>
      <c r="J1350" t="s">
        <v>106</v>
      </c>
      <c r="K1350">
        <v>2</v>
      </c>
      <c r="M1350" t="s">
        <v>71</v>
      </c>
      <c r="N1350" t="s">
        <v>735</v>
      </c>
      <c r="O1350">
        <v>2020</v>
      </c>
      <c r="P1350" t="s">
        <v>1024</v>
      </c>
      <c r="Q1350">
        <v>3</v>
      </c>
    </row>
    <row r="1351" spans="7:17" x14ac:dyDescent="0.25">
      <c r="G1351" t="s">
        <v>71</v>
      </c>
      <c r="H1351" t="s">
        <v>735</v>
      </c>
      <c r="I1351">
        <v>2008</v>
      </c>
      <c r="J1351" t="s">
        <v>106</v>
      </c>
      <c r="K1351">
        <v>2</v>
      </c>
      <c r="M1351" t="s">
        <v>71</v>
      </c>
      <c r="N1351" t="s">
        <v>735</v>
      </c>
      <c r="O1351">
        <v>2008</v>
      </c>
      <c r="P1351" t="s">
        <v>183</v>
      </c>
      <c r="Q1351">
        <v>0</v>
      </c>
    </row>
    <row r="1352" spans="7:17" x14ac:dyDescent="0.25">
      <c r="G1352" t="s">
        <v>71</v>
      </c>
      <c r="H1352" t="s">
        <v>735</v>
      </c>
      <c r="I1352">
        <v>2013</v>
      </c>
      <c r="J1352" t="s">
        <v>117</v>
      </c>
      <c r="K1352">
        <v>1</v>
      </c>
      <c r="M1352" t="s">
        <v>71</v>
      </c>
      <c r="N1352" t="s">
        <v>735</v>
      </c>
      <c r="O1352">
        <v>2013</v>
      </c>
      <c r="P1352" t="s">
        <v>1025</v>
      </c>
      <c r="Q1352">
        <v>1</v>
      </c>
    </row>
    <row r="1353" spans="7:17" x14ac:dyDescent="0.25">
      <c r="G1353" t="s">
        <v>71</v>
      </c>
      <c r="H1353" t="s">
        <v>735</v>
      </c>
      <c r="I1353">
        <v>2007</v>
      </c>
      <c r="J1353" t="s">
        <v>117</v>
      </c>
      <c r="K1353">
        <v>1</v>
      </c>
      <c r="M1353" t="s">
        <v>71</v>
      </c>
      <c r="N1353" t="s">
        <v>735</v>
      </c>
      <c r="O1353">
        <v>2007</v>
      </c>
      <c r="P1353" t="s">
        <v>1025</v>
      </c>
      <c r="Q1353">
        <v>1</v>
      </c>
    </row>
    <row r="1354" spans="7:17" x14ac:dyDescent="0.25">
      <c r="G1354" t="s">
        <v>71</v>
      </c>
      <c r="H1354" t="s">
        <v>735</v>
      </c>
      <c r="I1354">
        <v>2015</v>
      </c>
      <c r="J1354" t="s">
        <v>183</v>
      </c>
      <c r="K1354">
        <v>0</v>
      </c>
      <c r="M1354" t="s">
        <v>71</v>
      </c>
      <c r="N1354" t="s">
        <v>735</v>
      </c>
      <c r="O1354">
        <v>2015</v>
      </c>
      <c r="P1354" t="s">
        <v>183</v>
      </c>
      <c r="Q1354">
        <v>0</v>
      </c>
    </row>
    <row r="1355" spans="7:17" x14ac:dyDescent="0.25">
      <c r="G1355" t="s">
        <v>71</v>
      </c>
      <c r="H1355" t="s">
        <v>735</v>
      </c>
      <c r="I1355">
        <v>2017</v>
      </c>
      <c r="J1355" t="s">
        <v>106</v>
      </c>
      <c r="K1355">
        <v>2</v>
      </c>
      <c r="M1355" t="s">
        <v>71</v>
      </c>
      <c r="N1355" t="s">
        <v>735</v>
      </c>
      <c r="O1355">
        <v>2017</v>
      </c>
      <c r="P1355" t="s">
        <v>968</v>
      </c>
      <c r="Q1355">
        <v>2</v>
      </c>
    </row>
    <row r="1356" spans="7:17" x14ac:dyDescent="0.25">
      <c r="G1356" t="s">
        <v>71</v>
      </c>
      <c r="H1356" t="s">
        <v>735</v>
      </c>
      <c r="I1356">
        <v>2018</v>
      </c>
      <c r="J1356" t="s">
        <v>106</v>
      </c>
      <c r="K1356">
        <v>2</v>
      </c>
      <c r="M1356" t="s">
        <v>71</v>
      </c>
      <c r="N1356" t="s">
        <v>735</v>
      </c>
      <c r="O1356">
        <v>2018</v>
      </c>
      <c r="P1356" t="s">
        <v>1024</v>
      </c>
      <c r="Q1356">
        <v>3</v>
      </c>
    </row>
    <row r="1357" spans="7:17" x14ac:dyDescent="0.25">
      <c r="G1357" t="s">
        <v>71</v>
      </c>
      <c r="H1357" t="s">
        <v>735</v>
      </c>
      <c r="I1357">
        <v>2019</v>
      </c>
      <c r="J1357" t="s">
        <v>160</v>
      </c>
      <c r="K1357">
        <v>3</v>
      </c>
      <c r="M1357" t="s">
        <v>71</v>
      </c>
      <c r="N1357" t="s">
        <v>735</v>
      </c>
      <c r="O1357">
        <v>2019</v>
      </c>
      <c r="P1357" t="s">
        <v>1024</v>
      </c>
      <c r="Q1357">
        <v>3</v>
      </c>
    </row>
    <row r="1358" spans="7:17" x14ac:dyDescent="0.25">
      <c r="G1358" t="s">
        <v>71</v>
      </c>
      <c r="H1358" t="s">
        <v>735</v>
      </c>
      <c r="I1358">
        <v>2012</v>
      </c>
      <c r="J1358" t="s">
        <v>185</v>
      </c>
      <c r="K1358">
        <v>2</v>
      </c>
      <c r="M1358" t="s">
        <v>71</v>
      </c>
      <c r="N1358" t="s">
        <v>735</v>
      </c>
      <c r="O1358">
        <v>2012</v>
      </c>
      <c r="P1358" t="s">
        <v>183</v>
      </c>
      <c r="Q1358">
        <v>0</v>
      </c>
    </row>
    <row r="1359" spans="7:17" x14ac:dyDescent="0.25">
      <c r="G1359" t="s">
        <v>71</v>
      </c>
      <c r="H1359" t="s">
        <v>735</v>
      </c>
      <c r="I1359">
        <v>2010</v>
      </c>
      <c r="J1359" t="s">
        <v>344</v>
      </c>
      <c r="K1359">
        <v>2</v>
      </c>
      <c r="M1359" t="s">
        <v>71</v>
      </c>
      <c r="N1359" t="s">
        <v>735</v>
      </c>
      <c r="O1359">
        <v>2010</v>
      </c>
      <c r="P1359" t="s">
        <v>1026</v>
      </c>
      <c r="Q1359">
        <v>2</v>
      </c>
    </row>
    <row r="1360" spans="7:17" x14ac:dyDescent="0.25">
      <c r="G1360" t="s">
        <v>71</v>
      </c>
      <c r="H1360" t="s">
        <v>735</v>
      </c>
      <c r="I1360">
        <v>2011</v>
      </c>
      <c r="J1360" t="s">
        <v>106</v>
      </c>
      <c r="K1360">
        <v>2</v>
      </c>
      <c r="M1360" t="s">
        <v>71</v>
      </c>
      <c r="N1360" t="s">
        <v>735</v>
      </c>
      <c r="O1360">
        <v>2011</v>
      </c>
      <c r="P1360" t="s">
        <v>183</v>
      </c>
      <c r="Q1360">
        <v>0</v>
      </c>
    </row>
    <row r="1361" spans="7:17" x14ac:dyDescent="0.25">
      <c r="G1361" t="s">
        <v>71</v>
      </c>
      <c r="H1361" t="s">
        <v>735</v>
      </c>
      <c r="I1361">
        <v>2011</v>
      </c>
      <c r="J1361" t="s">
        <v>184</v>
      </c>
      <c r="K1361">
        <v>2</v>
      </c>
      <c r="M1361" t="s">
        <v>71</v>
      </c>
      <c r="N1361" t="s">
        <v>735</v>
      </c>
      <c r="O1361">
        <v>2011</v>
      </c>
      <c r="P1361" t="s">
        <v>183</v>
      </c>
      <c r="Q1361">
        <v>0</v>
      </c>
    </row>
    <row r="1362" spans="7:17" x14ac:dyDescent="0.25">
      <c r="G1362" t="s">
        <v>71</v>
      </c>
      <c r="H1362" t="s">
        <v>735</v>
      </c>
      <c r="I1362">
        <v>2010</v>
      </c>
      <c r="J1362" t="s">
        <v>185</v>
      </c>
      <c r="K1362">
        <v>2</v>
      </c>
      <c r="M1362" t="s">
        <v>71</v>
      </c>
      <c r="N1362" t="s">
        <v>735</v>
      </c>
      <c r="O1362">
        <v>2010</v>
      </c>
      <c r="P1362" t="s">
        <v>183</v>
      </c>
      <c r="Q1362">
        <v>0</v>
      </c>
    </row>
    <row r="1363" spans="7:17" x14ac:dyDescent="0.25">
      <c r="G1363" t="s">
        <v>71</v>
      </c>
      <c r="H1363" t="s">
        <v>735</v>
      </c>
      <c r="I1363">
        <v>2010</v>
      </c>
      <c r="J1363" t="s">
        <v>106</v>
      </c>
      <c r="K1363">
        <v>2</v>
      </c>
      <c r="M1363" t="s">
        <v>71</v>
      </c>
      <c r="N1363" t="s">
        <v>735</v>
      </c>
      <c r="O1363">
        <v>2010</v>
      </c>
      <c r="P1363" t="s">
        <v>183</v>
      </c>
      <c r="Q1363">
        <v>0</v>
      </c>
    </row>
    <row r="1364" spans="7:17" x14ac:dyDescent="0.25">
      <c r="G1364" t="s">
        <v>71</v>
      </c>
      <c r="H1364" t="s">
        <v>735</v>
      </c>
      <c r="I1364">
        <v>2006</v>
      </c>
      <c r="J1364" t="s">
        <v>183</v>
      </c>
      <c r="K1364">
        <v>0</v>
      </c>
      <c r="M1364" t="s">
        <v>71</v>
      </c>
      <c r="N1364" t="s">
        <v>735</v>
      </c>
      <c r="O1364">
        <v>2006</v>
      </c>
      <c r="P1364" t="s">
        <v>183</v>
      </c>
      <c r="Q1364">
        <v>0</v>
      </c>
    </row>
    <row r="1365" spans="7:17" x14ac:dyDescent="0.25">
      <c r="G1365" t="s">
        <v>71</v>
      </c>
      <c r="H1365" t="s">
        <v>735</v>
      </c>
      <c r="I1365">
        <v>2010</v>
      </c>
      <c r="J1365" t="s">
        <v>117</v>
      </c>
      <c r="K1365">
        <v>1</v>
      </c>
      <c r="M1365" t="s">
        <v>71</v>
      </c>
      <c r="N1365" t="s">
        <v>735</v>
      </c>
      <c r="O1365">
        <v>2010</v>
      </c>
      <c r="P1365" t="s">
        <v>1025</v>
      </c>
      <c r="Q1365">
        <v>1</v>
      </c>
    </row>
    <row r="1366" spans="7:17" x14ac:dyDescent="0.25">
      <c r="G1366" t="s">
        <v>71</v>
      </c>
      <c r="H1366" t="s">
        <v>735</v>
      </c>
      <c r="I1366">
        <v>2009</v>
      </c>
      <c r="J1366" t="s">
        <v>185</v>
      </c>
      <c r="K1366">
        <v>2</v>
      </c>
      <c r="M1366" t="s">
        <v>71</v>
      </c>
      <c r="N1366" t="s">
        <v>735</v>
      </c>
      <c r="O1366">
        <v>2009</v>
      </c>
      <c r="P1366" t="s">
        <v>183</v>
      </c>
      <c r="Q1366">
        <v>0</v>
      </c>
    </row>
    <row r="1367" spans="7:17" x14ac:dyDescent="0.25">
      <c r="G1367" t="s">
        <v>71</v>
      </c>
      <c r="H1367" t="s">
        <v>735</v>
      </c>
      <c r="I1367">
        <v>2011</v>
      </c>
      <c r="J1367" t="s">
        <v>117</v>
      </c>
      <c r="K1367">
        <v>1</v>
      </c>
      <c r="M1367" t="s">
        <v>71</v>
      </c>
      <c r="N1367" t="s">
        <v>735</v>
      </c>
      <c r="O1367">
        <v>2011</v>
      </c>
      <c r="P1367" t="s">
        <v>1025</v>
      </c>
      <c r="Q1367">
        <v>1</v>
      </c>
    </row>
    <row r="1368" spans="7:17" x14ac:dyDescent="0.25">
      <c r="G1368" t="s">
        <v>71</v>
      </c>
      <c r="H1368" t="s">
        <v>735</v>
      </c>
      <c r="I1368">
        <v>2009</v>
      </c>
      <c r="J1368" t="s">
        <v>184</v>
      </c>
      <c r="K1368">
        <v>2</v>
      </c>
      <c r="M1368" t="s">
        <v>71</v>
      </c>
      <c r="N1368" t="s">
        <v>735</v>
      </c>
      <c r="O1368">
        <v>2009</v>
      </c>
      <c r="P1368" t="s">
        <v>183</v>
      </c>
      <c r="Q1368">
        <v>0</v>
      </c>
    </row>
    <row r="1369" spans="7:17" x14ac:dyDescent="0.25">
      <c r="G1369" t="s">
        <v>71</v>
      </c>
      <c r="H1369" t="s">
        <v>735</v>
      </c>
      <c r="I1369">
        <v>2009</v>
      </c>
      <c r="J1369" t="s">
        <v>106</v>
      </c>
      <c r="K1369">
        <v>2</v>
      </c>
      <c r="M1369" t="s">
        <v>71</v>
      </c>
      <c r="N1369" t="s">
        <v>735</v>
      </c>
      <c r="O1369">
        <v>2009</v>
      </c>
      <c r="P1369" t="s">
        <v>183</v>
      </c>
      <c r="Q1369">
        <v>0</v>
      </c>
    </row>
    <row r="1370" spans="7:17" x14ac:dyDescent="0.25">
      <c r="G1370" t="s">
        <v>71</v>
      </c>
      <c r="H1370" t="s">
        <v>735</v>
      </c>
      <c r="I1370">
        <v>2009</v>
      </c>
      <c r="J1370" t="s">
        <v>344</v>
      </c>
      <c r="K1370">
        <v>2</v>
      </c>
      <c r="M1370" t="s">
        <v>71</v>
      </c>
      <c r="N1370" t="s">
        <v>735</v>
      </c>
      <c r="O1370">
        <v>2009</v>
      </c>
      <c r="P1370" t="s">
        <v>1026</v>
      </c>
      <c r="Q1370">
        <v>2</v>
      </c>
    </row>
    <row r="1371" spans="7:17" x14ac:dyDescent="0.25">
      <c r="G1371" t="s">
        <v>71</v>
      </c>
      <c r="H1371" t="s">
        <v>735</v>
      </c>
      <c r="I1371">
        <v>2011</v>
      </c>
      <c r="J1371" t="s">
        <v>344</v>
      </c>
      <c r="K1371">
        <v>2</v>
      </c>
      <c r="M1371" t="s">
        <v>71</v>
      </c>
      <c r="N1371" t="s">
        <v>735</v>
      </c>
      <c r="O1371">
        <v>2011</v>
      </c>
      <c r="P1371" t="s">
        <v>1026</v>
      </c>
      <c r="Q1371">
        <v>2</v>
      </c>
    </row>
    <row r="1372" spans="7:17" x14ac:dyDescent="0.25">
      <c r="G1372" t="s">
        <v>71</v>
      </c>
      <c r="H1372" t="s">
        <v>735</v>
      </c>
      <c r="I1372">
        <v>2008</v>
      </c>
      <c r="J1372" t="s">
        <v>117</v>
      </c>
      <c r="K1372">
        <v>1</v>
      </c>
      <c r="M1372" t="s">
        <v>71</v>
      </c>
      <c r="N1372" t="s">
        <v>735</v>
      </c>
      <c r="O1372">
        <v>2008</v>
      </c>
      <c r="P1372" t="s">
        <v>1025</v>
      </c>
      <c r="Q1372">
        <v>1</v>
      </c>
    </row>
    <row r="1373" spans="7:17" x14ac:dyDescent="0.25">
      <c r="G1373" t="s">
        <v>71</v>
      </c>
      <c r="H1373" t="s">
        <v>735</v>
      </c>
      <c r="I1373">
        <v>2010</v>
      </c>
      <c r="J1373" t="s">
        <v>184</v>
      </c>
      <c r="K1373">
        <v>2</v>
      </c>
      <c r="M1373" t="s">
        <v>71</v>
      </c>
      <c r="N1373" t="s">
        <v>735</v>
      </c>
      <c r="O1373">
        <v>2010</v>
      </c>
      <c r="P1373" t="s">
        <v>183</v>
      </c>
      <c r="Q1373">
        <v>0</v>
      </c>
    </row>
    <row r="1374" spans="7:17" x14ac:dyDescent="0.25">
      <c r="G1374" t="s">
        <v>71</v>
      </c>
      <c r="H1374" t="s">
        <v>736</v>
      </c>
      <c r="I1374">
        <v>2012</v>
      </c>
      <c r="J1374" t="s">
        <v>160</v>
      </c>
      <c r="K1374">
        <v>3</v>
      </c>
      <c r="M1374" t="s">
        <v>71</v>
      </c>
      <c r="N1374" t="s">
        <v>736</v>
      </c>
      <c r="O1374">
        <v>2012</v>
      </c>
      <c r="P1374" t="s">
        <v>1027</v>
      </c>
      <c r="Q1374">
        <v>3</v>
      </c>
    </row>
    <row r="1375" spans="7:17" x14ac:dyDescent="0.25">
      <c r="G1375" t="s">
        <v>71</v>
      </c>
      <c r="H1375" t="s">
        <v>736</v>
      </c>
      <c r="I1375">
        <v>2019</v>
      </c>
      <c r="J1375" t="s">
        <v>117</v>
      </c>
      <c r="K1375">
        <v>1</v>
      </c>
      <c r="M1375" t="s">
        <v>71</v>
      </c>
      <c r="N1375" t="s">
        <v>736</v>
      </c>
      <c r="O1375">
        <v>2019</v>
      </c>
      <c r="P1375" t="s">
        <v>1028</v>
      </c>
      <c r="Q1375">
        <v>1</v>
      </c>
    </row>
    <row r="1376" spans="7:17" x14ac:dyDescent="0.25">
      <c r="G1376" t="s">
        <v>71</v>
      </c>
      <c r="H1376" t="s">
        <v>736</v>
      </c>
      <c r="I1376">
        <v>2011</v>
      </c>
      <c r="J1376" t="s">
        <v>107</v>
      </c>
      <c r="K1376">
        <v>3</v>
      </c>
      <c r="M1376" t="s">
        <v>71</v>
      </c>
      <c r="N1376" t="s">
        <v>736</v>
      </c>
      <c r="O1376">
        <v>2011</v>
      </c>
      <c r="P1376" t="s">
        <v>1029</v>
      </c>
      <c r="Q1376">
        <v>1</v>
      </c>
    </row>
    <row r="1377" spans="7:17" x14ac:dyDescent="0.25">
      <c r="G1377" t="s">
        <v>71</v>
      </c>
      <c r="H1377" t="s">
        <v>736</v>
      </c>
      <c r="I1377">
        <v>2009</v>
      </c>
      <c r="J1377" t="s">
        <v>107</v>
      </c>
      <c r="K1377">
        <v>3</v>
      </c>
      <c r="M1377" t="s">
        <v>71</v>
      </c>
      <c r="N1377" t="s">
        <v>736</v>
      </c>
      <c r="O1377">
        <v>2009</v>
      </c>
      <c r="P1377" t="s">
        <v>1029</v>
      </c>
      <c r="Q1377">
        <v>1</v>
      </c>
    </row>
    <row r="1378" spans="7:17" x14ac:dyDescent="0.25">
      <c r="G1378" t="s">
        <v>71</v>
      </c>
      <c r="H1378" t="s">
        <v>736</v>
      </c>
      <c r="I1378">
        <v>2008</v>
      </c>
      <c r="J1378" t="s">
        <v>160</v>
      </c>
      <c r="K1378">
        <v>3</v>
      </c>
      <c r="M1378" t="s">
        <v>71</v>
      </c>
      <c r="N1378" t="s">
        <v>736</v>
      </c>
      <c r="O1378">
        <v>2008</v>
      </c>
      <c r="P1378" t="s">
        <v>1027</v>
      </c>
      <c r="Q1378">
        <v>3</v>
      </c>
    </row>
    <row r="1379" spans="7:17" x14ac:dyDescent="0.25">
      <c r="G1379" t="s">
        <v>71</v>
      </c>
      <c r="H1379" t="s">
        <v>736</v>
      </c>
      <c r="I1379">
        <v>2007</v>
      </c>
      <c r="J1379" t="s">
        <v>160</v>
      </c>
      <c r="K1379">
        <v>3</v>
      </c>
      <c r="M1379" t="s">
        <v>71</v>
      </c>
      <c r="N1379" t="s">
        <v>736</v>
      </c>
      <c r="O1379">
        <v>2007</v>
      </c>
      <c r="P1379" t="s">
        <v>1027</v>
      </c>
      <c r="Q1379">
        <v>3</v>
      </c>
    </row>
    <row r="1380" spans="7:17" x14ac:dyDescent="0.25">
      <c r="G1380" t="s">
        <v>71</v>
      </c>
      <c r="H1380" t="s">
        <v>736</v>
      </c>
      <c r="I1380">
        <v>2006</v>
      </c>
      <c r="J1380" t="s">
        <v>160</v>
      </c>
      <c r="K1380">
        <v>3</v>
      </c>
      <c r="M1380" t="s">
        <v>71</v>
      </c>
      <c r="N1380" t="s">
        <v>736</v>
      </c>
      <c r="O1380">
        <v>2006</v>
      </c>
      <c r="P1380" t="s">
        <v>1027</v>
      </c>
      <c r="Q1380">
        <v>3</v>
      </c>
    </row>
    <row r="1381" spans="7:17" x14ac:dyDescent="0.25">
      <c r="G1381" t="s">
        <v>71</v>
      </c>
      <c r="H1381" t="s">
        <v>736</v>
      </c>
      <c r="I1381">
        <v>2013</v>
      </c>
      <c r="J1381" t="s">
        <v>170</v>
      </c>
      <c r="K1381">
        <v>2</v>
      </c>
      <c r="M1381" t="s">
        <v>71</v>
      </c>
      <c r="N1381" t="s">
        <v>736</v>
      </c>
      <c r="O1381">
        <v>2013</v>
      </c>
      <c r="P1381" t="s">
        <v>1030</v>
      </c>
      <c r="Q1381">
        <v>2</v>
      </c>
    </row>
    <row r="1382" spans="7:17" x14ac:dyDescent="0.25">
      <c r="G1382" t="s">
        <v>71</v>
      </c>
      <c r="H1382" t="s">
        <v>736</v>
      </c>
      <c r="I1382">
        <v>2006</v>
      </c>
      <c r="J1382" t="s">
        <v>107</v>
      </c>
      <c r="K1382">
        <v>3</v>
      </c>
      <c r="M1382" t="s">
        <v>71</v>
      </c>
      <c r="N1382" t="s">
        <v>736</v>
      </c>
      <c r="O1382">
        <v>2006</v>
      </c>
      <c r="P1382" t="s">
        <v>1029</v>
      </c>
      <c r="Q1382">
        <v>1</v>
      </c>
    </row>
    <row r="1383" spans="7:17" x14ac:dyDescent="0.25">
      <c r="G1383" t="s">
        <v>71</v>
      </c>
      <c r="H1383" t="s">
        <v>736</v>
      </c>
      <c r="I1383">
        <v>2015</v>
      </c>
      <c r="M1383" t="s">
        <v>71</v>
      </c>
      <c r="N1383" t="s">
        <v>736</v>
      </c>
      <c r="O1383">
        <v>2015</v>
      </c>
    </row>
    <row r="1384" spans="7:17" x14ac:dyDescent="0.25">
      <c r="G1384" t="s">
        <v>71</v>
      </c>
      <c r="H1384" t="s">
        <v>736</v>
      </c>
      <c r="I1384">
        <v>2016</v>
      </c>
      <c r="J1384" t="s">
        <v>117</v>
      </c>
      <c r="K1384">
        <v>1</v>
      </c>
      <c r="M1384" t="s">
        <v>71</v>
      </c>
      <c r="N1384" t="s">
        <v>736</v>
      </c>
      <c r="O1384">
        <v>2016</v>
      </c>
      <c r="P1384" t="s">
        <v>1028</v>
      </c>
      <c r="Q1384">
        <v>1</v>
      </c>
    </row>
    <row r="1385" spans="7:17" x14ac:dyDescent="0.25">
      <c r="G1385" t="s">
        <v>71</v>
      </c>
      <c r="H1385" t="s">
        <v>736</v>
      </c>
      <c r="I1385">
        <v>2017</v>
      </c>
      <c r="J1385" t="s">
        <v>117</v>
      </c>
      <c r="K1385">
        <v>1</v>
      </c>
      <c r="M1385" t="s">
        <v>71</v>
      </c>
      <c r="N1385" t="s">
        <v>736</v>
      </c>
      <c r="O1385">
        <v>2017</v>
      </c>
      <c r="P1385" t="s">
        <v>1028</v>
      </c>
      <c r="Q1385">
        <v>1</v>
      </c>
    </row>
    <row r="1386" spans="7:17" x14ac:dyDescent="0.25">
      <c r="G1386" t="s">
        <v>71</v>
      </c>
      <c r="H1386" t="s">
        <v>736</v>
      </c>
      <c r="I1386">
        <v>2018</v>
      </c>
      <c r="J1386" t="s">
        <v>117</v>
      </c>
      <c r="K1386">
        <v>1</v>
      </c>
      <c r="M1386" t="s">
        <v>71</v>
      </c>
      <c r="N1386" t="s">
        <v>736</v>
      </c>
      <c r="O1386">
        <v>2018</v>
      </c>
      <c r="P1386" t="s">
        <v>1028</v>
      </c>
      <c r="Q1386">
        <v>1</v>
      </c>
    </row>
    <row r="1387" spans="7:17" x14ac:dyDescent="0.25">
      <c r="G1387" t="s">
        <v>71</v>
      </c>
      <c r="H1387" t="s">
        <v>736</v>
      </c>
      <c r="I1387">
        <v>2020</v>
      </c>
      <c r="J1387" t="s">
        <v>117</v>
      </c>
      <c r="K1387">
        <v>1</v>
      </c>
      <c r="M1387" t="s">
        <v>71</v>
      </c>
      <c r="N1387" t="s">
        <v>736</v>
      </c>
      <c r="O1387">
        <v>2020</v>
      </c>
      <c r="P1387" t="s">
        <v>1028</v>
      </c>
      <c r="Q1387">
        <v>1</v>
      </c>
    </row>
    <row r="1388" spans="7:17" x14ac:dyDescent="0.25">
      <c r="G1388" t="s">
        <v>71</v>
      </c>
      <c r="H1388" t="s">
        <v>736</v>
      </c>
      <c r="I1388">
        <v>2010</v>
      </c>
      <c r="J1388" t="s">
        <v>160</v>
      </c>
      <c r="K1388">
        <v>3</v>
      </c>
      <c r="M1388" t="s">
        <v>71</v>
      </c>
      <c r="N1388" t="s">
        <v>736</v>
      </c>
      <c r="O1388">
        <v>2010</v>
      </c>
      <c r="P1388" t="s">
        <v>1031</v>
      </c>
      <c r="Q1388">
        <v>3</v>
      </c>
    </row>
    <row r="1389" spans="7:17" x14ac:dyDescent="0.25">
      <c r="G1389" t="s">
        <v>71</v>
      </c>
      <c r="H1389" t="s">
        <v>736</v>
      </c>
      <c r="I1389">
        <v>2014</v>
      </c>
      <c r="J1389" t="s">
        <v>117</v>
      </c>
      <c r="K1389">
        <v>1</v>
      </c>
      <c r="M1389" t="s">
        <v>71</v>
      </c>
      <c r="N1389" t="s">
        <v>736</v>
      </c>
      <c r="O1389">
        <v>2014</v>
      </c>
      <c r="P1389" t="s">
        <v>1028</v>
      </c>
      <c r="Q1389">
        <v>1</v>
      </c>
    </row>
    <row r="1390" spans="7:17" x14ac:dyDescent="0.25">
      <c r="G1390" t="s">
        <v>71</v>
      </c>
      <c r="H1390" t="s">
        <v>737</v>
      </c>
      <c r="I1390">
        <v>2016</v>
      </c>
      <c r="J1390" t="s">
        <v>117</v>
      </c>
      <c r="K1390">
        <v>1</v>
      </c>
      <c r="M1390" t="s">
        <v>71</v>
      </c>
      <c r="N1390" t="s">
        <v>737</v>
      </c>
      <c r="O1390">
        <v>2016</v>
      </c>
      <c r="P1390" t="s">
        <v>1028</v>
      </c>
      <c r="Q1390">
        <v>1</v>
      </c>
    </row>
    <row r="1391" spans="7:17" x14ac:dyDescent="0.25">
      <c r="G1391" t="s">
        <v>71</v>
      </c>
      <c r="H1391" t="s">
        <v>737</v>
      </c>
      <c r="I1391">
        <v>2021</v>
      </c>
      <c r="J1391" t="s">
        <v>117</v>
      </c>
      <c r="K1391">
        <v>1</v>
      </c>
      <c r="M1391" t="s">
        <v>71</v>
      </c>
      <c r="N1391" t="s">
        <v>737</v>
      </c>
      <c r="O1391">
        <v>2021</v>
      </c>
      <c r="P1391" t="s">
        <v>1028</v>
      </c>
      <c r="Q1391">
        <v>1</v>
      </c>
    </row>
    <row r="1392" spans="7:17" x14ac:dyDescent="0.25">
      <c r="G1392" t="s">
        <v>71</v>
      </c>
      <c r="H1392" t="s">
        <v>737</v>
      </c>
      <c r="I1392">
        <v>2017</v>
      </c>
      <c r="J1392" t="s">
        <v>117</v>
      </c>
      <c r="K1392">
        <v>1</v>
      </c>
      <c r="M1392" t="s">
        <v>71</v>
      </c>
      <c r="N1392" t="s">
        <v>737</v>
      </c>
      <c r="O1392">
        <v>2017</v>
      </c>
      <c r="P1392" t="s">
        <v>1028</v>
      </c>
      <c r="Q1392">
        <v>1</v>
      </c>
    </row>
    <row r="1393" spans="7:17" x14ac:dyDescent="0.25">
      <c r="G1393" t="s">
        <v>71</v>
      </c>
      <c r="H1393" t="s">
        <v>737</v>
      </c>
      <c r="I1393">
        <v>2019</v>
      </c>
      <c r="J1393" t="s">
        <v>117</v>
      </c>
      <c r="K1393">
        <v>1</v>
      </c>
      <c r="M1393" t="s">
        <v>71</v>
      </c>
      <c r="N1393" t="s">
        <v>737</v>
      </c>
      <c r="O1393">
        <v>2019</v>
      </c>
      <c r="P1393" t="s">
        <v>1028</v>
      </c>
      <c r="Q1393">
        <v>1</v>
      </c>
    </row>
    <row r="1394" spans="7:17" x14ac:dyDescent="0.25">
      <c r="G1394" t="s">
        <v>71</v>
      </c>
      <c r="H1394" t="s">
        <v>737</v>
      </c>
      <c r="I1394">
        <v>2009</v>
      </c>
      <c r="J1394" t="s">
        <v>160</v>
      </c>
      <c r="K1394">
        <v>3</v>
      </c>
      <c r="M1394" t="s">
        <v>71</v>
      </c>
      <c r="N1394" t="s">
        <v>737</v>
      </c>
      <c r="O1394">
        <v>2009</v>
      </c>
      <c r="P1394" t="s">
        <v>1027</v>
      </c>
      <c r="Q1394">
        <v>3</v>
      </c>
    </row>
    <row r="1395" spans="7:17" x14ac:dyDescent="0.25">
      <c r="G1395" t="s">
        <v>71</v>
      </c>
      <c r="H1395" t="s">
        <v>737</v>
      </c>
      <c r="I1395">
        <v>2014</v>
      </c>
      <c r="J1395" t="s">
        <v>117</v>
      </c>
      <c r="K1395">
        <v>1</v>
      </c>
      <c r="M1395" t="s">
        <v>71</v>
      </c>
      <c r="N1395" t="s">
        <v>737</v>
      </c>
      <c r="O1395">
        <v>2014</v>
      </c>
      <c r="P1395" t="s">
        <v>1028</v>
      </c>
      <c r="Q1395">
        <v>1</v>
      </c>
    </row>
    <row r="1396" spans="7:17" x14ac:dyDescent="0.25">
      <c r="G1396" t="s">
        <v>71</v>
      </c>
      <c r="H1396" t="s">
        <v>737</v>
      </c>
      <c r="I1396">
        <v>2012</v>
      </c>
      <c r="J1396" t="s">
        <v>117</v>
      </c>
      <c r="K1396">
        <v>1</v>
      </c>
      <c r="M1396" t="s">
        <v>71</v>
      </c>
      <c r="N1396" t="s">
        <v>737</v>
      </c>
      <c r="O1396">
        <v>2012</v>
      </c>
      <c r="P1396" t="s">
        <v>1028</v>
      </c>
      <c r="Q1396">
        <v>1</v>
      </c>
    </row>
    <row r="1397" spans="7:17" x14ac:dyDescent="0.25">
      <c r="G1397" t="s">
        <v>71</v>
      </c>
      <c r="H1397" t="s">
        <v>737</v>
      </c>
      <c r="I1397">
        <v>2011</v>
      </c>
      <c r="J1397" t="s">
        <v>107</v>
      </c>
      <c r="K1397">
        <v>3</v>
      </c>
      <c r="M1397" t="s">
        <v>71</v>
      </c>
      <c r="N1397" t="s">
        <v>737</v>
      </c>
      <c r="O1397">
        <v>2011</v>
      </c>
      <c r="P1397" t="s">
        <v>1029</v>
      </c>
      <c r="Q1397">
        <v>1</v>
      </c>
    </row>
    <row r="1398" spans="7:17" x14ac:dyDescent="0.25">
      <c r="G1398" t="s">
        <v>71</v>
      </c>
      <c r="H1398" t="s">
        <v>737</v>
      </c>
      <c r="I1398">
        <v>2010</v>
      </c>
      <c r="J1398" t="s">
        <v>107</v>
      </c>
      <c r="K1398">
        <v>3</v>
      </c>
      <c r="M1398" t="s">
        <v>71</v>
      </c>
      <c r="N1398" t="s">
        <v>737</v>
      </c>
      <c r="O1398">
        <v>2010</v>
      </c>
      <c r="P1398" t="s">
        <v>1029</v>
      </c>
      <c r="Q1398">
        <v>1</v>
      </c>
    </row>
    <row r="1399" spans="7:17" x14ac:dyDescent="0.25">
      <c r="G1399" t="s">
        <v>71</v>
      </c>
      <c r="H1399" t="s">
        <v>737</v>
      </c>
      <c r="I1399">
        <v>2013</v>
      </c>
      <c r="J1399" t="s">
        <v>160</v>
      </c>
      <c r="K1399">
        <v>3</v>
      </c>
      <c r="M1399" t="s">
        <v>71</v>
      </c>
      <c r="N1399" t="s">
        <v>737</v>
      </c>
      <c r="O1399">
        <v>2013</v>
      </c>
      <c r="P1399" t="s">
        <v>1027</v>
      </c>
      <c r="Q1399">
        <v>3</v>
      </c>
    </row>
    <row r="1400" spans="7:17" x14ac:dyDescent="0.25">
      <c r="G1400" t="s">
        <v>71</v>
      </c>
      <c r="H1400" t="s">
        <v>737</v>
      </c>
      <c r="I1400">
        <v>2020</v>
      </c>
      <c r="J1400" t="s">
        <v>117</v>
      </c>
      <c r="K1400">
        <v>1</v>
      </c>
      <c r="M1400" t="s">
        <v>71</v>
      </c>
      <c r="N1400" t="s">
        <v>737</v>
      </c>
      <c r="O1400">
        <v>2020</v>
      </c>
      <c r="P1400" t="s">
        <v>1028</v>
      </c>
      <c r="Q1400">
        <v>1</v>
      </c>
    </row>
    <row r="1401" spans="7:17" x14ac:dyDescent="0.25">
      <c r="G1401" t="s">
        <v>71</v>
      </c>
      <c r="H1401" t="s">
        <v>737</v>
      </c>
      <c r="I1401">
        <v>2008</v>
      </c>
      <c r="J1401" t="s">
        <v>160</v>
      </c>
      <c r="K1401">
        <v>3</v>
      </c>
      <c r="M1401" t="s">
        <v>71</v>
      </c>
      <c r="N1401" t="s">
        <v>737</v>
      </c>
      <c r="O1401">
        <v>2008</v>
      </c>
      <c r="P1401" t="s">
        <v>1027</v>
      </c>
      <c r="Q1401">
        <v>3</v>
      </c>
    </row>
    <row r="1402" spans="7:17" x14ac:dyDescent="0.25">
      <c r="G1402" t="s">
        <v>71</v>
      </c>
      <c r="H1402" t="s">
        <v>737</v>
      </c>
      <c r="I1402">
        <v>2006</v>
      </c>
      <c r="J1402" t="s">
        <v>107</v>
      </c>
      <c r="K1402">
        <v>3</v>
      </c>
      <c r="M1402" t="s">
        <v>71</v>
      </c>
      <c r="N1402" t="s">
        <v>737</v>
      </c>
      <c r="O1402">
        <v>2006</v>
      </c>
      <c r="P1402" t="s">
        <v>1029</v>
      </c>
      <c r="Q1402">
        <v>1</v>
      </c>
    </row>
    <row r="1403" spans="7:17" x14ac:dyDescent="0.25">
      <c r="G1403" t="s">
        <v>71</v>
      </c>
      <c r="H1403" t="s">
        <v>737</v>
      </c>
      <c r="I1403">
        <v>2015</v>
      </c>
      <c r="J1403" t="s">
        <v>117</v>
      </c>
      <c r="K1403">
        <v>1</v>
      </c>
      <c r="M1403" t="s">
        <v>71</v>
      </c>
      <c r="N1403" t="s">
        <v>737</v>
      </c>
      <c r="O1403">
        <v>2015</v>
      </c>
      <c r="P1403" t="s">
        <v>1028</v>
      </c>
      <c r="Q1403">
        <v>1</v>
      </c>
    </row>
    <row r="1404" spans="7:17" x14ac:dyDescent="0.25">
      <c r="G1404" t="s">
        <v>71</v>
      </c>
      <c r="H1404" t="s">
        <v>737</v>
      </c>
      <c r="I1404">
        <v>2007</v>
      </c>
      <c r="J1404" t="s">
        <v>107</v>
      </c>
      <c r="K1404">
        <v>3</v>
      </c>
      <c r="M1404" t="s">
        <v>71</v>
      </c>
      <c r="N1404" t="s">
        <v>737</v>
      </c>
      <c r="O1404">
        <v>2007</v>
      </c>
      <c r="P1404" t="s">
        <v>1029</v>
      </c>
      <c r="Q1404">
        <v>1</v>
      </c>
    </row>
    <row r="1405" spans="7:17" x14ac:dyDescent="0.25">
      <c r="G1405" t="s">
        <v>71</v>
      </c>
      <c r="H1405" t="s">
        <v>737</v>
      </c>
      <c r="I1405">
        <v>2018</v>
      </c>
      <c r="J1405" t="s">
        <v>117</v>
      </c>
      <c r="K1405">
        <v>1</v>
      </c>
      <c r="M1405" t="s">
        <v>71</v>
      </c>
      <c r="N1405" t="s">
        <v>737</v>
      </c>
      <c r="O1405">
        <v>2018</v>
      </c>
      <c r="P1405" t="s">
        <v>1028</v>
      </c>
      <c r="Q1405">
        <v>1</v>
      </c>
    </row>
    <row r="1406" spans="7:17" x14ac:dyDescent="0.25">
      <c r="G1406" t="s">
        <v>71</v>
      </c>
      <c r="H1406" t="s">
        <v>738</v>
      </c>
      <c r="I1406">
        <v>2021</v>
      </c>
      <c r="J1406" t="s">
        <v>117</v>
      </c>
      <c r="K1406">
        <v>1</v>
      </c>
      <c r="M1406" t="s">
        <v>71</v>
      </c>
      <c r="N1406" t="s">
        <v>738</v>
      </c>
      <c r="O1406">
        <v>2021</v>
      </c>
      <c r="P1406" t="s">
        <v>1028</v>
      </c>
      <c r="Q1406">
        <v>1</v>
      </c>
    </row>
    <row r="1407" spans="7:17" x14ac:dyDescent="0.25">
      <c r="G1407" t="s">
        <v>71</v>
      </c>
      <c r="H1407" t="s">
        <v>738</v>
      </c>
      <c r="I1407">
        <v>2009</v>
      </c>
      <c r="J1407" t="s">
        <v>107</v>
      </c>
      <c r="K1407">
        <v>3</v>
      </c>
      <c r="M1407" t="s">
        <v>71</v>
      </c>
      <c r="N1407" t="s">
        <v>738</v>
      </c>
      <c r="O1407">
        <v>2009</v>
      </c>
      <c r="P1407" t="s">
        <v>1029</v>
      </c>
      <c r="Q1407">
        <v>1</v>
      </c>
    </row>
    <row r="1408" spans="7:17" x14ac:dyDescent="0.25">
      <c r="G1408" t="s">
        <v>71</v>
      </c>
      <c r="H1408" t="s">
        <v>738</v>
      </c>
      <c r="I1408">
        <v>2014</v>
      </c>
      <c r="J1408" t="s">
        <v>117</v>
      </c>
      <c r="K1408">
        <v>1</v>
      </c>
      <c r="M1408" t="s">
        <v>71</v>
      </c>
      <c r="N1408" t="s">
        <v>738</v>
      </c>
      <c r="O1408">
        <v>2014</v>
      </c>
      <c r="P1408" t="s">
        <v>1028</v>
      </c>
      <c r="Q1408">
        <v>1</v>
      </c>
    </row>
    <row r="1409" spans="7:17" x14ac:dyDescent="0.25">
      <c r="G1409" t="s">
        <v>71</v>
      </c>
      <c r="H1409" t="s">
        <v>738</v>
      </c>
      <c r="I1409">
        <v>2008</v>
      </c>
      <c r="J1409" t="s">
        <v>160</v>
      </c>
      <c r="K1409">
        <v>3</v>
      </c>
      <c r="M1409" t="s">
        <v>71</v>
      </c>
      <c r="N1409" t="s">
        <v>738</v>
      </c>
      <c r="O1409">
        <v>2008</v>
      </c>
      <c r="P1409" t="s">
        <v>1027</v>
      </c>
      <c r="Q1409">
        <v>3</v>
      </c>
    </row>
    <row r="1410" spans="7:17" x14ac:dyDescent="0.25">
      <c r="G1410" t="s">
        <v>71</v>
      </c>
      <c r="H1410" t="s">
        <v>738</v>
      </c>
      <c r="I1410">
        <v>2016</v>
      </c>
      <c r="J1410" t="s">
        <v>117</v>
      </c>
      <c r="K1410">
        <v>1</v>
      </c>
      <c r="M1410" t="s">
        <v>71</v>
      </c>
      <c r="N1410" t="s">
        <v>738</v>
      </c>
      <c r="O1410">
        <v>2016</v>
      </c>
      <c r="P1410" t="s">
        <v>1028</v>
      </c>
      <c r="Q1410">
        <v>1</v>
      </c>
    </row>
    <row r="1411" spans="7:17" x14ac:dyDescent="0.25">
      <c r="G1411" t="s">
        <v>71</v>
      </c>
      <c r="H1411" t="s">
        <v>738</v>
      </c>
      <c r="I1411">
        <v>2010</v>
      </c>
      <c r="J1411" t="s">
        <v>160</v>
      </c>
      <c r="K1411">
        <v>3</v>
      </c>
      <c r="M1411" t="s">
        <v>71</v>
      </c>
      <c r="N1411" t="s">
        <v>738</v>
      </c>
      <c r="O1411">
        <v>2010</v>
      </c>
      <c r="P1411" t="s">
        <v>1031</v>
      </c>
      <c r="Q1411">
        <v>3</v>
      </c>
    </row>
    <row r="1412" spans="7:17" x14ac:dyDescent="0.25">
      <c r="G1412" t="s">
        <v>71</v>
      </c>
      <c r="H1412" t="s">
        <v>738</v>
      </c>
      <c r="I1412">
        <v>2011</v>
      </c>
      <c r="J1412" t="s">
        <v>107</v>
      </c>
      <c r="K1412">
        <v>3</v>
      </c>
      <c r="M1412" t="s">
        <v>71</v>
      </c>
      <c r="N1412" t="s">
        <v>738</v>
      </c>
      <c r="O1412">
        <v>2011</v>
      </c>
      <c r="P1412" t="s">
        <v>1029</v>
      </c>
      <c r="Q1412">
        <v>1</v>
      </c>
    </row>
    <row r="1413" spans="7:17" x14ac:dyDescent="0.25">
      <c r="G1413" t="s">
        <v>71</v>
      </c>
      <c r="H1413" t="s">
        <v>738</v>
      </c>
      <c r="I1413">
        <v>2015</v>
      </c>
      <c r="J1413" t="s">
        <v>117</v>
      </c>
      <c r="K1413">
        <v>1</v>
      </c>
      <c r="M1413" t="s">
        <v>71</v>
      </c>
      <c r="N1413" t="s">
        <v>738</v>
      </c>
      <c r="O1413">
        <v>2015</v>
      </c>
      <c r="P1413" t="s">
        <v>1028</v>
      </c>
      <c r="Q1413">
        <v>1</v>
      </c>
    </row>
    <row r="1414" spans="7:17" x14ac:dyDescent="0.25">
      <c r="G1414" t="s">
        <v>71</v>
      </c>
      <c r="H1414" t="s">
        <v>738</v>
      </c>
      <c r="I1414">
        <v>2013</v>
      </c>
      <c r="J1414" t="s">
        <v>160</v>
      </c>
      <c r="K1414">
        <v>3</v>
      </c>
      <c r="M1414" t="s">
        <v>71</v>
      </c>
      <c r="N1414" t="s">
        <v>738</v>
      </c>
      <c r="O1414">
        <v>2013</v>
      </c>
      <c r="P1414" t="s">
        <v>1027</v>
      </c>
      <c r="Q1414">
        <v>3</v>
      </c>
    </row>
    <row r="1415" spans="7:17" x14ac:dyDescent="0.25">
      <c r="G1415" t="s">
        <v>71</v>
      </c>
      <c r="H1415" t="s">
        <v>738</v>
      </c>
      <c r="I1415">
        <v>2017</v>
      </c>
      <c r="J1415" t="s">
        <v>117</v>
      </c>
      <c r="K1415">
        <v>1</v>
      </c>
      <c r="M1415" t="s">
        <v>71</v>
      </c>
      <c r="N1415" t="s">
        <v>738</v>
      </c>
      <c r="O1415">
        <v>2017</v>
      </c>
      <c r="P1415" t="s">
        <v>1028</v>
      </c>
      <c r="Q1415">
        <v>1</v>
      </c>
    </row>
    <row r="1416" spans="7:17" x14ac:dyDescent="0.25">
      <c r="G1416" t="s">
        <v>71</v>
      </c>
      <c r="H1416" t="s">
        <v>738</v>
      </c>
      <c r="I1416">
        <v>2007</v>
      </c>
      <c r="J1416" t="s">
        <v>160</v>
      </c>
      <c r="K1416">
        <v>3</v>
      </c>
      <c r="M1416" t="s">
        <v>71</v>
      </c>
      <c r="N1416" t="s">
        <v>738</v>
      </c>
      <c r="O1416">
        <v>2007</v>
      </c>
      <c r="P1416" t="s">
        <v>1027</v>
      </c>
      <c r="Q1416">
        <v>3</v>
      </c>
    </row>
    <row r="1417" spans="7:17" x14ac:dyDescent="0.25">
      <c r="G1417" t="s">
        <v>71</v>
      </c>
      <c r="H1417" t="s">
        <v>738</v>
      </c>
      <c r="I1417">
        <v>2018</v>
      </c>
      <c r="J1417" t="s">
        <v>117</v>
      </c>
      <c r="K1417">
        <v>1</v>
      </c>
      <c r="M1417" t="s">
        <v>71</v>
      </c>
      <c r="N1417" t="s">
        <v>738</v>
      </c>
      <c r="O1417">
        <v>2018</v>
      </c>
      <c r="P1417" t="s">
        <v>1028</v>
      </c>
      <c r="Q1417">
        <v>1</v>
      </c>
    </row>
    <row r="1418" spans="7:17" x14ac:dyDescent="0.25">
      <c r="G1418" t="s">
        <v>71</v>
      </c>
      <c r="H1418" t="s">
        <v>738</v>
      </c>
      <c r="I1418">
        <v>2019</v>
      </c>
      <c r="J1418" t="s">
        <v>117</v>
      </c>
      <c r="K1418">
        <v>1</v>
      </c>
      <c r="M1418" t="s">
        <v>71</v>
      </c>
      <c r="N1418" t="s">
        <v>738</v>
      </c>
      <c r="O1418">
        <v>2019</v>
      </c>
      <c r="P1418" t="s">
        <v>1028</v>
      </c>
      <c r="Q1418">
        <v>1</v>
      </c>
    </row>
    <row r="1419" spans="7:17" x14ac:dyDescent="0.25">
      <c r="G1419" t="s">
        <v>71</v>
      </c>
      <c r="H1419" t="s">
        <v>738</v>
      </c>
      <c r="I1419">
        <v>2020</v>
      </c>
      <c r="J1419" t="s">
        <v>117</v>
      </c>
      <c r="K1419">
        <v>1</v>
      </c>
      <c r="M1419" t="s">
        <v>71</v>
      </c>
      <c r="N1419" t="s">
        <v>738</v>
      </c>
      <c r="O1419">
        <v>2020</v>
      </c>
      <c r="P1419" t="s">
        <v>1028</v>
      </c>
      <c r="Q1419">
        <v>1</v>
      </c>
    </row>
    <row r="1420" spans="7:17" x14ac:dyDescent="0.25">
      <c r="G1420" t="s">
        <v>71</v>
      </c>
      <c r="H1420" t="s">
        <v>738</v>
      </c>
      <c r="I1420">
        <v>2012</v>
      </c>
      <c r="J1420" t="s">
        <v>117</v>
      </c>
      <c r="K1420">
        <v>1</v>
      </c>
      <c r="M1420" t="s">
        <v>71</v>
      </c>
      <c r="N1420" t="s">
        <v>738</v>
      </c>
      <c r="O1420">
        <v>2012</v>
      </c>
      <c r="P1420" t="s">
        <v>1028</v>
      </c>
      <c r="Q1420">
        <v>1</v>
      </c>
    </row>
    <row r="1421" spans="7:17" x14ac:dyDescent="0.25">
      <c r="G1421" t="s">
        <v>71</v>
      </c>
      <c r="H1421" t="s">
        <v>738</v>
      </c>
      <c r="I1421">
        <v>2006</v>
      </c>
      <c r="J1421" t="s">
        <v>160</v>
      </c>
      <c r="K1421">
        <v>3</v>
      </c>
      <c r="M1421" t="s">
        <v>71</v>
      </c>
      <c r="N1421" t="s">
        <v>738</v>
      </c>
      <c r="O1421">
        <v>2006</v>
      </c>
      <c r="P1421" t="s">
        <v>1027</v>
      </c>
      <c r="Q1421">
        <v>3</v>
      </c>
    </row>
    <row r="1422" spans="7:17" x14ac:dyDescent="0.25">
      <c r="G1422" t="s">
        <v>71</v>
      </c>
      <c r="H1422" t="s">
        <v>739</v>
      </c>
      <c r="I1422">
        <v>2014</v>
      </c>
      <c r="M1422" t="s">
        <v>71</v>
      </c>
      <c r="N1422" t="s">
        <v>739</v>
      </c>
      <c r="O1422">
        <v>2014</v>
      </c>
    </row>
    <row r="1423" spans="7:17" x14ac:dyDescent="0.25">
      <c r="G1423" t="s">
        <v>71</v>
      </c>
      <c r="H1423" t="s">
        <v>739</v>
      </c>
      <c r="I1423">
        <v>2016</v>
      </c>
      <c r="M1423" t="s">
        <v>71</v>
      </c>
      <c r="N1423" t="s">
        <v>739</v>
      </c>
      <c r="O1423">
        <v>2016</v>
      </c>
    </row>
    <row r="1424" spans="7:17" x14ac:dyDescent="0.25">
      <c r="G1424" t="s">
        <v>71</v>
      </c>
      <c r="H1424" t="s">
        <v>739</v>
      </c>
      <c r="I1424">
        <v>2008</v>
      </c>
      <c r="M1424" t="s">
        <v>71</v>
      </c>
      <c r="N1424" t="s">
        <v>739</v>
      </c>
      <c r="O1424">
        <v>2008</v>
      </c>
    </row>
    <row r="1425" spans="7:15" x14ac:dyDescent="0.25">
      <c r="G1425" t="s">
        <v>71</v>
      </c>
      <c r="H1425" t="s">
        <v>739</v>
      </c>
      <c r="I1425">
        <v>2007</v>
      </c>
      <c r="M1425" t="s">
        <v>71</v>
      </c>
      <c r="N1425" t="s">
        <v>739</v>
      </c>
      <c r="O1425">
        <v>2007</v>
      </c>
    </row>
    <row r="1426" spans="7:15" x14ac:dyDescent="0.25">
      <c r="G1426" t="s">
        <v>71</v>
      </c>
      <c r="H1426" t="s">
        <v>739</v>
      </c>
      <c r="I1426">
        <v>2009</v>
      </c>
      <c r="M1426" t="s">
        <v>71</v>
      </c>
      <c r="N1426" t="s">
        <v>739</v>
      </c>
      <c r="O1426">
        <v>2009</v>
      </c>
    </row>
    <row r="1427" spans="7:15" x14ac:dyDescent="0.25">
      <c r="G1427" t="s">
        <v>71</v>
      </c>
      <c r="H1427" t="s">
        <v>739</v>
      </c>
      <c r="I1427">
        <v>2010</v>
      </c>
      <c r="M1427" t="s">
        <v>71</v>
      </c>
      <c r="N1427" t="s">
        <v>739</v>
      </c>
      <c r="O1427">
        <v>2010</v>
      </c>
    </row>
    <row r="1428" spans="7:15" x14ac:dyDescent="0.25">
      <c r="G1428" t="s">
        <v>71</v>
      </c>
      <c r="H1428" t="s">
        <v>739</v>
      </c>
      <c r="I1428">
        <v>2011</v>
      </c>
      <c r="M1428" t="s">
        <v>71</v>
      </c>
      <c r="N1428" t="s">
        <v>739</v>
      </c>
      <c r="O1428">
        <v>2011</v>
      </c>
    </row>
    <row r="1429" spans="7:15" x14ac:dyDescent="0.25">
      <c r="G1429" t="s">
        <v>71</v>
      </c>
      <c r="H1429" t="s">
        <v>739</v>
      </c>
      <c r="I1429">
        <v>2012</v>
      </c>
      <c r="M1429" t="s">
        <v>71</v>
      </c>
      <c r="N1429" t="s">
        <v>739</v>
      </c>
      <c r="O1429">
        <v>2012</v>
      </c>
    </row>
    <row r="1430" spans="7:15" x14ac:dyDescent="0.25">
      <c r="G1430" t="s">
        <v>71</v>
      </c>
      <c r="H1430" t="s">
        <v>739</v>
      </c>
      <c r="I1430">
        <v>2006</v>
      </c>
      <c r="M1430" t="s">
        <v>71</v>
      </c>
      <c r="N1430" t="s">
        <v>739</v>
      </c>
      <c r="O1430">
        <v>2006</v>
      </c>
    </row>
    <row r="1431" spans="7:15" x14ac:dyDescent="0.25">
      <c r="G1431" t="s">
        <v>71</v>
      </c>
      <c r="H1431" t="s">
        <v>739</v>
      </c>
      <c r="I1431">
        <v>2015</v>
      </c>
      <c r="M1431" t="s">
        <v>71</v>
      </c>
      <c r="N1431" t="s">
        <v>739</v>
      </c>
      <c r="O1431">
        <v>2015</v>
      </c>
    </row>
    <row r="1432" spans="7:15" x14ac:dyDescent="0.25">
      <c r="G1432" t="s">
        <v>71</v>
      </c>
      <c r="H1432" t="s">
        <v>739</v>
      </c>
      <c r="I1432">
        <v>2020</v>
      </c>
      <c r="M1432" t="s">
        <v>71</v>
      </c>
      <c r="N1432" t="s">
        <v>739</v>
      </c>
      <c r="O1432">
        <v>2020</v>
      </c>
    </row>
    <row r="1433" spans="7:15" x14ac:dyDescent="0.25">
      <c r="G1433" t="s">
        <v>71</v>
      </c>
      <c r="H1433" t="s">
        <v>739</v>
      </c>
      <c r="I1433">
        <v>2019</v>
      </c>
      <c r="M1433" t="s">
        <v>71</v>
      </c>
      <c r="N1433" t="s">
        <v>739</v>
      </c>
      <c r="O1433">
        <v>2019</v>
      </c>
    </row>
    <row r="1434" spans="7:15" x14ac:dyDescent="0.25">
      <c r="G1434" t="s">
        <v>71</v>
      </c>
      <c r="H1434" t="s">
        <v>739</v>
      </c>
      <c r="I1434">
        <v>2018</v>
      </c>
      <c r="M1434" t="s">
        <v>71</v>
      </c>
      <c r="N1434" t="s">
        <v>739</v>
      </c>
      <c r="O1434">
        <v>2018</v>
      </c>
    </row>
    <row r="1435" spans="7:15" x14ac:dyDescent="0.25">
      <c r="G1435" t="s">
        <v>71</v>
      </c>
      <c r="H1435" t="s">
        <v>739</v>
      </c>
      <c r="I1435">
        <v>2017</v>
      </c>
      <c r="M1435" t="s">
        <v>71</v>
      </c>
      <c r="N1435" t="s">
        <v>739</v>
      </c>
      <c r="O1435">
        <v>2017</v>
      </c>
    </row>
    <row r="1436" spans="7:15" x14ac:dyDescent="0.25">
      <c r="G1436" t="s">
        <v>71</v>
      </c>
      <c r="H1436" t="s">
        <v>739</v>
      </c>
      <c r="I1436">
        <v>2013</v>
      </c>
      <c r="M1436" t="s">
        <v>71</v>
      </c>
      <c r="N1436" t="s">
        <v>739</v>
      </c>
      <c r="O1436">
        <v>2013</v>
      </c>
    </row>
    <row r="1437" spans="7:15" x14ac:dyDescent="0.25">
      <c r="G1437" t="s">
        <v>71</v>
      </c>
      <c r="H1437" t="s">
        <v>740</v>
      </c>
      <c r="M1437" t="s">
        <v>71</v>
      </c>
      <c r="N1437" t="s">
        <v>740</v>
      </c>
    </row>
    <row r="1438" spans="7:15" x14ac:dyDescent="0.25">
      <c r="G1438" t="s">
        <v>71</v>
      </c>
      <c r="H1438" t="s">
        <v>740</v>
      </c>
      <c r="M1438" t="s">
        <v>71</v>
      </c>
      <c r="N1438" t="s">
        <v>740</v>
      </c>
    </row>
    <row r="1439" spans="7:15" x14ac:dyDescent="0.25">
      <c r="G1439" t="s">
        <v>71</v>
      </c>
      <c r="H1439" t="s">
        <v>740</v>
      </c>
      <c r="M1439" t="s">
        <v>71</v>
      </c>
      <c r="N1439" t="s">
        <v>740</v>
      </c>
    </row>
    <row r="1440" spans="7:15" x14ac:dyDescent="0.25">
      <c r="G1440" t="s">
        <v>71</v>
      </c>
      <c r="H1440" t="s">
        <v>740</v>
      </c>
      <c r="M1440" t="s">
        <v>71</v>
      </c>
      <c r="N1440" t="s">
        <v>740</v>
      </c>
    </row>
    <row r="1441" spans="7:14" x14ac:dyDescent="0.25">
      <c r="G1441" t="s">
        <v>71</v>
      </c>
      <c r="H1441" t="s">
        <v>740</v>
      </c>
      <c r="M1441" t="s">
        <v>71</v>
      </c>
      <c r="N1441" t="s">
        <v>740</v>
      </c>
    </row>
    <row r="1442" spans="7:14" x14ac:dyDescent="0.25">
      <c r="G1442" t="s">
        <v>71</v>
      </c>
      <c r="H1442" t="s">
        <v>740</v>
      </c>
      <c r="M1442" t="s">
        <v>71</v>
      </c>
      <c r="N1442" t="s">
        <v>740</v>
      </c>
    </row>
    <row r="1443" spans="7:14" x14ac:dyDescent="0.25">
      <c r="G1443" t="s">
        <v>71</v>
      </c>
      <c r="H1443" t="s">
        <v>740</v>
      </c>
      <c r="M1443" t="s">
        <v>71</v>
      </c>
      <c r="N1443" t="s">
        <v>740</v>
      </c>
    </row>
    <row r="1444" spans="7:14" x14ac:dyDescent="0.25">
      <c r="G1444" t="s">
        <v>71</v>
      </c>
      <c r="H1444" t="s">
        <v>740</v>
      </c>
      <c r="M1444" t="s">
        <v>71</v>
      </c>
      <c r="N1444" t="s">
        <v>740</v>
      </c>
    </row>
    <row r="1445" spans="7:14" x14ac:dyDescent="0.25">
      <c r="G1445" t="s">
        <v>71</v>
      </c>
      <c r="H1445" t="s">
        <v>740</v>
      </c>
      <c r="M1445" t="s">
        <v>71</v>
      </c>
      <c r="N1445" t="s">
        <v>740</v>
      </c>
    </row>
    <row r="1446" spans="7:14" x14ac:dyDescent="0.25">
      <c r="G1446" t="s">
        <v>71</v>
      </c>
      <c r="H1446" t="s">
        <v>740</v>
      </c>
      <c r="M1446" t="s">
        <v>71</v>
      </c>
      <c r="N1446" t="s">
        <v>740</v>
      </c>
    </row>
    <row r="1447" spans="7:14" x14ac:dyDescent="0.25">
      <c r="G1447" t="s">
        <v>71</v>
      </c>
      <c r="H1447" t="s">
        <v>740</v>
      </c>
      <c r="M1447" t="s">
        <v>71</v>
      </c>
      <c r="N1447" t="s">
        <v>740</v>
      </c>
    </row>
    <row r="1448" spans="7:14" x14ac:dyDescent="0.25">
      <c r="G1448" t="s">
        <v>71</v>
      </c>
      <c r="H1448" t="s">
        <v>740</v>
      </c>
      <c r="M1448" t="s">
        <v>71</v>
      </c>
      <c r="N1448" t="s">
        <v>740</v>
      </c>
    </row>
    <row r="1449" spans="7:14" x14ac:dyDescent="0.25">
      <c r="G1449" t="s">
        <v>71</v>
      </c>
      <c r="H1449" t="s">
        <v>740</v>
      </c>
      <c r="M1449" t="s">
        <v>71</v>
      </c>
      <c r="N1449" t="s">
        <v>740</v>
      </c>
    </row>
    <row r="1450" spans="7:14" x14ac:dyDescent="0.25">
      <c r="G1450" t="s">
        <v>71</v>
      </c>
      <c r="H1450" t="s">
        <v>740</v>
      </c>
      <c r="M1450" t="s">
        <v>71</v>
      </c>
      <c r="N1450" t="s">
        <v>740</v>
      </c>
    </row>
    <row r="1451" spans="7:14" x14ac:dyDescent="0.25">
      <c r="G1451" t="s">
        <v>71</v>
      </c>
      <c r="H1451" t="s">
        <v>740</v>
      </c>
      <c r="M1451" t="s">
        <v>71</v>
      </c>
      <c r="N1451" t="s">
        <v>740</v>
      </c>
    </row>
    <row r="1452" spans="7:14" x14ac:dyDescent="0.25">
      <c r="G1452" t="s">
        <v>71</v>
      </c>
      <c r="H1452" t="s">
        <v>741</v>
      </c>
      <c r="M1452" t="s">
        <v>71</v>
      </c>
      <c r="N1452" t="s">
        <v>741</v>
      </c>
    </row>
    <row r="1453" spans="7:14" x14ac:dyDescent="0.25">
      <c r="G1453" t="s">
        <v>71</v>
      </c>
      <c r="H1453" t="s">
        <v>741</v>
      </c>
      <c r="M1453" t="s">
        <v>71</v>
      </c>
      <c r="N1453" t="s">
        <v>741</v>
      </c>
    </row>
    <row r="1454" spans="7:14" x14ac:dyDescent="0.25">
      <c r="G1454" t="s">
        <v>71</v>
      </c>
      <c r="H1454" t="s">
        <v>741</v>
      </c>
      <c r="M1454" t="s">
        <v>71</v>
      </c>
      <c r="N1454" t="s">
        <v>741</v>
      </c>
    </row>
    <row r="1455" spans="7:14" x14ac:dyDescent="0.25">
      <c r="G1455" t="s">
        <v>71</v>
      </c>
      <c r="H1455" t="s">
        <v>741</v>
      </c>
      <c r="M1455" t="s">
        <v>71</v>
      </c>
      <c r="N1455" t="s">
        <v>741</v>
      </c>
    </row>
    <row r="1456" spans="7:14" x14ac:dyDescent="0.25">
      <c r="G1456" t="s">
        <v>71</v>
      </c>
      <c r="H1456" t="s">
        <v>741</v>
      </c>
      <c r="M1456" t="s">
        <v>71</v>
      </c>
      <c r="N1456" t="s">
        <v>741</v>
      </c>
    </row>
    <row r="1457" spans="7:17" x14ac:dyDescent="0.25">
      <c r="G1457" t="s">
        <v>71</v>
      </c>
      <c r="H1457" t="s">
        <v>741</v>
      </c>
      <c r="M1457" t="s">
        <v>71</v>
      </c>
      <c r="N1457" t="s">
        <v>741</v>
      </c>
    </row>
    <row r="1458" spans="7:17" x14ac:dyDescent="0.25">
      <c r="G1458" t="s">
        <v>71</v>
      </c>
      <c r="H1458" t="s">
        <v>741</v>
      </c>
      <c r="M1458" t="s">
        <v>71</v>
      </c>
      <c r="N1458" t="s">
        <v>741</v>
      </c>
    </row>
    <row r="1459" spans="7:17" x14ac:dyDescent="0.25">
      <c r="G1459" t="s">
        <v>71</v>
      </c>
      <c r="H1459" t="s">
        <v>741</v>
      </c>
      <c r="M1459" t="s">
        <v>71</v>
      </c>
      <c r="N1459" t="s">
        <v>741</v>
      </c>
    </row>
    <row r="1460" spans="7:17" x14ac:dyDescent="0.25">
      <c r="G1460" t="s">
        <v>71</v>
      </c>
      <c r="H1460" t="s">
        <v>741</v>
      </c>
      <c r="M1460" t="s">
        <v>71</v>
      </c>
      <c r="N1460" t="s">
        <v>741</v>
      </c>
    </row>
    <row r="1461" spans="7:17" x14ac:dyDescent="0.25">
      <c r="G1461" t="s">
        <v>71</v>
      </c>
      <c r="H1461" t="s">
        <v>741</v>
      </c>
      <c r="M1461" t="s">
        <v>71</v>
      </c>
      <c r="N1461" t="s">
        <v>741</v>
      </c>
    </row>
    <row r="1462" spans="7:17" x14ac:dyDescent="0.25">
      <c r="G1462" t="s">
        <v>71</v>
      </c>
      <c r="H1462" t="s">
        <v>741</v>
      </c>
      <c r="M1462" t="s">
        <v>71</v>
      </c>
      <c r="N1462" t="s">
        <v>741</v>
      </c>
    </row>
    <row r="1463" spans="7:17" x14ac:dyDescent="0.25">
      <c r="G1463" t="s">
        <v>71</v>
      </c>
      <c r="H1463" t="s">
        <v>741</v>
      </c>
      <c r="M1463" t="s">
        <v>71</v>
      </c>
      <c r="N1463" t="s">
        <v>741</v>
      </c>
    </row>
    <row r="1464" spans="7:17" x14ac:dyDescent="0.25">
      <c r="G1464" t="s">
        <v>71</v>
      </c>
      <c r="H1464" t="s">
        <v>741</v>
      </c>
      <c r="M1464" t="s">
        <v>71</v>
      </c>
      <c r="N1464" t="s">
        <v>741</v>
      </c>
    </row>
    <row r="1465" spans="7:17" x14ac:dyDescent="0.25">
      <c r="G1465" t="s">
        <v>71</v>
      </c>
      <c r="H1465" t="s">
        <v>741</v>
      </c>
      <c r="M1465" t="s">
        <v>71</v>
      </c>
      <c r="N1465" t="s">
        <v>741</v>
      </c>
    </row>
    <row r="1466" spans="7:17" x14ac:dyDescent="0.25">
      <c r="G1466" t="s">
        <v>71</v>
      </c>
      <c r="H1466" t="s">
        <v>741</v>
      </c>
      <c r="M1466" t="s">
        <v>71</v>
      </c>
      <c r="N1466" t="s">
        <v>741</v>
      </c>
    </row>
    <row r="1467" spans="7:17" x14ac:dyDescent="0.25">
      <c r="G1467" t="s">
        <v>71</v>
      </c>
      <c r="H1467" t="s">
        <v>742</v>
      </c>
      <c r="I1467">
        <v>2019</v>
      </c>
      <c r="J1467" t="s">
        <v>167</v>
      </c>
      <c r="K1467">
        <v>0</v>
      </c>
      <c r="M1467" t="s">
        <v>71</v>
      </c>
      <c r="N1467" t="s">
        <v>742</v>
      </c>
      <c r="O1467">
        <v>2019</v>
      </c>
      <c r="P1467" t="s">
        <v>167</v>
      </c>
      <c r="Q1467">
        <v>0</v>
      </c>
    </row>
    <row r="1468" spans="7:17" x14ac:dyDescent="0.25">
      <c r="G1468" t="s">
        <v>71</v>
      </c>
      <c r="H1468" t="s">
        <v>742</v>
      </c>
      <c r="I1468">
        <v>2013</v>
      </c>
      <c r="J1468" t="s">
        <v>167</v>
      </c>
      <c r="K1468">
        <v>0</v>
      </c>
      <c r="M1468" t="s">
        <v>71</v>
      </c>
      <c r="N1468" t="s">
        <v>742</v>
      </c>
      <c r="O1468">
        <v>2013</v>
      </c>
      <c r="P1468" t="s">
        <v>167</v>
      </c>
      <c r="Q1468">
        <v>0</v>
      </c>
    </row>
    <row r="1469" spans="7:17" x14ac:dyDescent="0.25">
      <c r="G1469" t="s">
        <v>71</v>
      </c>
      <c r="H1469" t="s">
        <v>742</v>
      </c>
      <c r="I1469">
        <v>2011</v>
      </c>
      <c r="J1469" t="s">
        <v>167</v>
      </c>
      <c r="K1469">
        <v>0</v>
      </c>
      <c r="M1469" t="s">
        <v>71</v>
      </c>
      <c r="N1469" t="s">
        <v>742</v>
      </c>
      <c r="O1469">
        <v>2011</v>
      </c>
      <c r="P1469" t="s">
        <v>167</v>
      </c>
      <c r="Q1469">
        <v>0</v>
      </c>
    </row>
    <row r="1470" spans="7:17" x14ac:dyDescent="0.25">
      <c r="G1470" t="s">
        <v>71</v>
      </c>
      <c r="H1470" t="s">
        <v>742</v>
      </c>
      <c r="I1470">
        <v>2010</v>
      </c>
      <c r="J1470" t="s">
        <v>167</v>
      </c>
      <c r="K1470">
        <v>0</v>
      </c>
      <c r="M1470" t="s">
        <v>71</v>
      </c>
      <c r="N1470" t="s">
        <v>742</v>
      </c>
      <c r="O1470">
        <v>2010</v>
      </c>
      <c r="P1470" t="s">
        <v>167</v>
      </c>
      <c r="Q1470">
        <v>0</v>
      </c>
    </row>
    <row r="1471" spans="7:17" x14ac:dyDescent="0.25">
      <c r="G1471" t="s">
        <v>71</v>
      </c>
      <c r="H1471" t="s">
        <v>742</v>
      </c>
      <c r="I1471">
        <v>2009</v>
      </c>
      <c r="J1471" t="s">
        <v>167</v>
      </c>
      <c r="K1471">
        <v>0</v>
      </c>
      <c r="M1471" t="s">
        <v>71</v>
      </c>
      <c r="N1471" t="s">
        <v>742</v>
      </c>
      <c r="O1471">
        <v>2009</v>
      </c>
      <c r="P1471" t="s">
        <v>167</v>
      </c>
      <c r="Q1471">
        <v>0</v>
      </c>
    </row>
    <row r="1472" spans="7:17" x14ac:dyDescent="0.25">
      <c r="G1472" t="s">
        <v>71</v>
      </c>
      <c r="H1472" t="s">
        <v>742</v>
      </c>
      <c r="I1472">
        <v>2008</v>
      </c>
      <c r="J1472" t="s">
        <v>167</v>
      </c>
      <c r="K1472">
        <v>0</v>
      </c>
      <c r="M1472" t="s">
        <v>71</v>
      </c>
      <c r="N1472" t="s">
        <v>742</v>
      </c>
      <c r="O1472">
        <v>2008</v>
      </c>
      <c r="P1472" t="s">
        <v>167</v>
      </c>
      <c r="Q1472">
        <v>0</v>
      </c>
    </row>
    <row r="1473" spans="7:17" x14ac:dyDescent="0.25">
      <c r="G1473" t="s">
        <v>71</v>
      </c>
      <c r="H1473" t="s">
        <v>742</v>
      </c>
      <c r="I1473">
        <v>2012</v>
      </c>
      <c r="J1473" t="s">
        <v>167</v>
      </c>
      <c r="K1473">
        <v>0</v>
      </c>
      <c r="M1473" t="s">
        <v>71</v>
      </c>
      <c r="N1473" t="s">
        <v>742</v>
      </c>
      <c r="O1473">
        <v>2012</v>
      </c>
      <c r="P1473" t="s">
        <v>167</v>
      </c>
      <c r="Q1473">
        <v>0</v>
      </c>
    </row>
    <row r="1474" spans="7:17" x14ac:dyDescent="0.25">
      <c r="G1474" t="s">
        <v>71</v>
      </c>
      <c r="H1474" t="s">
        <v>742</v>
      </c>
      <c r="I1474">
        <v>2006</v>
      </c>
      <c r="J1474" t="s">
        <v>167</v>
      </c>
      <c r="K1474">
        <v>0</v>
      </c>
      <c r="M1474" t="s">
        <v>71</v>
      </c>
      <c r="N1474" t="s">
        <v>742</v>
      </c>
      <c r="O1474">
        <v>2006</v>
      </c>
      <c r="P1474" t="s">
        <v>167</v>
      </c>
      <c r="Q1474">
        <v>0</v>
      </c>
    </row>
    <row r="1475" spans="7:17" x14ac:dyDescent="0.25">
      <c r="G1475" t="s">
        <v>71</v>
      </c>
      <c r="H1475" t="s">
        <v>742</v>
      </c>
      <c r="I1475">
        <v>2016</v>
      </c>
      <c r="J1475" t="s">
        <v>167</v>
      </c>
      <c r="K1475">
        <v>0</v>
      </c>
      <c r="M1475" t="s">
        <v>71</v>
      </c>
      <c r="N1475" t="s">
        <v>742</v>
      </c>
      <c r="O1475">
        <v>2016</v>
      </c>
      <c r="P1475" t="s">
        <v>167</v>
      </c>
      <c r="Q1475">
        <v>0</v>
      </c>
    </row>
    <row r="1476" spans="7:17" x14ac:dyDescent="0.25">
      <c r="G1476" t="s">
        <v>71</v>
      </c>
      <c r="H1476" t="s">
        <v>742</v>
      </c>
      <c r="I1476">
        <v>2015</v>
      </c>
      <c r="J1476" t="s">
        <v>167</v>
      </c>
      <c r="K1476">
        <v>0</v>
      </c>
      <c r="M1476" t="s">
        <v>71</v>
      </c>
      <c r="N1476" t="s">
        <v>742</v>
      </c>
      <c r="O1476">
        <v>2015</v>
      </c>
      <c r="P1476" t="s">
        <v>167</v>
      </c>
      <c r="Q1476">
        <v>0</v>
      </c>
    </row>
    <row r="1477" spans="7:17" x14ac:dyDescent="0.25">
      <c r="G1477" t="s">
        <v>71</v>
      </c>
      <c r="H1477" t="s">
        <v>742</v>
      </c>
      <c r="I1477">
        <v>2018</v>
      </c>
      <c r="J1477" t="s">
        <v>167</v>
      </c>
      <c r="K1477">
        <v>0</v>
      </c>
      <c r="M1477" t="s">
        <v>71</v>
      </c>
      <c r="N1477" t="s">
        <v>742</v>
      </c>
      <c r="O1477">
        <v>2018</v>
      </c>
      <c r="P1477" t="s">
        <v>167</v>
      </c>
      <c r="Q1477">
        <v>0</v>
      </c>
    </row>
    <row r="1478" spans="7:17" x14ac:dyDescent="0.25">
      <c r="G1478" t="s">
        <v>71</v>
      </c>
      <c r="H1478" t="s">
        <v>742</v>
      </c>
      <c r="I1478">
        <v>2020</v>
      </c>
      <c r="J1478" t="s">
        <v>167</v>
      </c>
      <c r="K1478">
        <v>0</v>
      </c>
      <c r="M1478" t="s">
        <v>71</v>
      </c>
      <c r="N1478" t="s">
        <v>742</v>
      </c>
      <c r="O1478">
        <v>2020</v>
      </c>
      <c r="P1478" t="s">
        <v>167</v>
      </c>
      <c r="Q1478">
        <v>0</v>
      </c>
    </row>
    <row r="1479" spans="7:17" x14ac:dyDescent="0.25">
      <c r="G1479" t="s">
        <v>71</v>
      </c>
      <c r="H1479" t="s">
        <v>742</v>
      </c>
      <c r="I1479">
        <v>2007</v>
      </c>
      <c r="J1479" t="s">
        <v>167</v>
      </c>
      <c r="K1479">
        <v>0</v>
      </c>
      <c r="M1479" t="s">
        <v>71</v>
      </c>
      <c r="N1479" t="s">
        <v>742</v>
      </c>
      <c r="O1479">
        <v>2007</v>
      </c>
      <c r="P1479" t="s">
        <v>167</v>
      </c>
      <c r="Q1479">
        <v>0</v>
      </c>
    </row>
    <row r="1480" spans="7:17" x14ac:dyDescent="0.25">
      <c r="G1480" t="s">
        <v>71</v>
      </c>
      <c r="H1480" t="s">
        <v>742</v>
      </c>
      <c r="I1480">
        <v>2017</v>
      </c>
      <c r="J1480" t="s">
        <v>167</v>
      </c>
      <c r="K1480">
        <v>0</v>
      </c>
      <c r="M1480" t="s">
        <v>71</v>
      </c>
      <c r="N1480" t="s">
        <v>742</v>
      </c>
      <c r="O1480">
        <v>2017</v>
      </c>
      <c r="P1480" t="s">
        <v>167</v>
      </c>
      <c r="Q1480">
        <v>0</v>
      </c>
    </row>
    <row r="1481" spans="7:17" x14ac:dyDescent="0.25">
      <c r="G1481" t="s">
        <v>71</v>
      </c>
      <c r="H1481" t="s">
        <v>742</v>
      </c>
      <c r="I1481">
        <v>2014</v>
      </c>
      <c r="J1481" t="s">
        <v>167</v>
      </c>
      <c r="K1481">
        <v>0</v>
      </c>
      <c r="M1481" t="s">
        <v>71</v>
      </c>
      <c r="N1481" t="s">
        <v>742</v>
      </c>
      <c r="O1481">
        <v>2014</v>
      </c>
      <c r="P1481" t="s">
        <v>167</v>
      </c>
      <c r="Q1481">
        <v>0</v>
      </c>
    </row>
    <row r="1482" spans="7:17" x14ac:dyDescent="0.25">
      <c r="G1482" t="s">
        <v>71</v>
      </c>
      <c r="H1482" t="s">
        <v>743</v>
      </c>
      <c r="J1482" t="s">
        <v>167</v>
      </c>
      <c r="K1482">
        <v>0</v>
      </c>
      <c r="M1482" t="s">
        <v>71</v>
      </c>
      <c r="N1482" t="s">
        <v>743</v>
      </c>
      <c r="P1482" t="s">
        <v>167</v>
      </c>
      <c r="Q1482">
        <v>0</v>
      </c>
    </row>
    <row r="1483" spans="7:17" x14ac:dyDescent="0.25">
      <c r="G1483" t="s">
        <v>71</v>
      </c>
      <c r="H1483" t="s">
        <v>743</v>
      </c>
      <c r="J1483" t="s">
        <v>167</v>
      </c>
      <c r="K1483">
        <v>0</v>
      </c>
      <c r="M1483" t="s">
        <v>71</v>
      </c>
      <c r="N1483" t="s">
        <v>743</v>
      </c>
      <c r="P1483" t="s">
        <v>167</v>
      </c>
      <c r="Q1483">
        <v>0</v>
      </c>
    </row>
    <row r="1484" spans="7:17" x14ac:dyDescent="0.25">
      <c r="G1484" t="s">
        <v>71</v>
      </c>
      <c r="H1484" t="s">
        <v>743</v>
      </c>
      <c r="J1484" t="s">
        <v>167</v>
      </c>
      <c r="K1484">
        <v>0</v>
      </c>
      <c r="M1484" t="s">
        <v>71</v>
      </c>
      <c r="N1484" t="s">
        <v>743</v>
      </c>
      <c r="P1484" t="s">
        <v>167</v>
      </c>
      <c r="Q1484">
        <v>0</v>
      </c>
    </row>
    <row r="1485" spans="7:17" x14ac:dyDescent="0.25">
      <c r="G1485" t="s">
        <v>71</v>
      </c>
      <c r="H1485" t="s">
        <v>743</v>
      </c>
      <c r="J1485" t="s">
        <v>167</v>
      </c>
      <c r="K1485">
        <v>0</v>
      </c>
      <c r="M1485" t="s">
        <v>71</v>
      </c>
      <c r="N1485" t="s">
        <v>743</v>
      </c>
      <c r="P1485" t="s">
        <v>167</v>
      </c>
      <c r="Q1485">
        <v>0</v>
      </c>
    </row>
    <row r="1486" spans="7:17" x14ac:dyDescent="0.25">
      <c r="G1486" t="s">
        <v>71</v>
      </c>
      <c r="H1486" t="s">
        <v>743</v>
      </c>
      <c r="J1486" t="s">
        <v>167</v>
      </c>
      <c r="K1486">
        <v>0</v>
      </c>
      <c r="M1486" t="s">
        <v>71</v>
      </c>
      <c r="N1486" t="s">
        <v>743</v>
      </c>
      <c r="P1486" t="s">
        <v>167</v>
      </c>
      <c r="Q1486">
        <v>0</v>
      </c>
    </row>
    <row r="1487" spans="7:17" x14ac:dyDescent="0.25">
      <c r="G1487" t="s">
        <v>71</v>
      </c>
      <c r="H1487" t="s">
        <v>743</v>
      </c>
      <c r="J1487" t="s">
        <v>167</v>
      </c>
      <c r="K1487">
        <v>0</v>
      </c>
      <c r="M1487" t="s">
        <v>71</v>
      </c>
      <c r="N1487" t="s">
        <v>743</v>
      </c>
      <c r="P1487" t="s">
        <v>167</v>
      </c>
      <c r="Q1487">
        <v>0</v>
      </c>
    </row>
    <row r="1488" spans="7:17" x14ac:dyDescent="0.25">
      <c r="G1488" t="s">
        <v>71</v>
      </c>
      <c r="H1488" t="s">
        <v>743</v>
      </c>
      <c r="J1488" t="s">
        <v>167</v>
      </c>
      <c r="K1488">
        <v>0</v>
      </c>
      <c r="M1488" t="s">
        <v>71</v>
      </c>
      <c r="N1488" t="s">
        <v>743</v>
      </c>
      <c r="P1488" t="s">
        <v>167</v>
      </c>
      <c r="Q1488">
        <v>0</v>
      </c>
    </row>
    <row r="1489" spans="7:17" x14ac:dyDescent="0.25">
      <c r="G1489" t="s">
        <v>71</v>
      </c>
      <c r="H1489" t="s">
        <v>743</v>
      </c>
      <c r="J1489" t="s">
        <v>167</v>
      </c>
      <c r="K1489">
        <v>0</v>
      </c>
      <c r="M1489" t="s">
        <v>71</v>
      </c>
      <c r="N1489" t="s">
        <v>743</v>
      </c>
      <c r="P1489" t="s">
        <v>167</v>
      </c>
      <c r="Q1489">
        <v>0</v>
      </c>
    </row>
    <row r="1490" spans="7:17" x14ac:dyDescent="0.25">
      <c r="G1490" t="s">
        <v>71</v>
      </c>
      <c r="H1490" t="s">
        <v>743</v>
      </c>
      <c r="J1490" t="s">
        <v>167</v>
      </c>
      <c r="K1490">
        <v>0</v>
      </c>
      <c r="M1490" t="s">
        <v>71</v>
      </c>
      <c r="N1490" t="s">
        <v>743</v>
      </c>
      <c r="P1490" t="s">
        <v>167</v>
      </c>
      <c r="Q1490">
        <v>0</v>
      </c>
    </row>
    <row r="1491" spans="7:17" x14ac:dyDescent="0.25">
      <c r="G1491" t="s">
        <v>71</v>
      </c>
      <c r="H1491" t="s">
        <v>743</v>
      </c>
      <c r="J1491" t="s">
        <v>167</v>
      </c>
      <c r="K1491">
        <v>0</v>
      </c>
      <c r="M1491" t="s">
        <v>71</v>
      </c>
      <c r="N1491" t="s">
        <v>743</v>
      </c>
      <c r="P1491" t="s">
        <v>167</v>
      </c>
      <c r="Q1491">
        <v>0</v>
      </c>
    </row>
    <row r="1492" spans="7:17" x14ac:dyDescent="0.25">
      <c r="G1492" t="s">
        <v>71</v>
      </c>
      <c r="H1492" t="s">
        <v>743</v>
      </c>
      <c r="J1492" t="s">
        <v>167</v>
      </c>
      <c r="K1492">
        <v>0</v>
      </c>
      <c r="M1492" t="s">
        <v>71</v>
      </c>
      <c r="N1492" t="s">
        <v>743</v>
      </c>
      <c r="P1492" t="s">
        <v>167</v>
      </c>
      <c r="Q1492">
        <v>0</v>
      </c>
    </row>
    <row r="1493" spans="7:17" x14ac:dyDescent="0.25">
      <c r="G1493" t="s">
        <v>71</v>
      </c>
      <c r="H1493" t="s">
        <v>743</v>
      </c>
      <c r="J1493" t="s">
        <v>167</v>
      </c>
      <c r="K1493">
        <v>0</v>
      </c>
      <c r="M1493" t="s">
        <v>71</v>
      </c>
      <c r="N1493" t="s">
        <v>743</v>
      </c>
      <c r="P1493" t="s">
        <v>167</v>
      </c>
      <c r="Q1493">
        <v>0</v>
      </c>
    </row>
    <row r="1494" spans="7:17" x14ac:dyDescent="0.25">
      <c r="G1494" t="s">
        <v>71</v>
      </c>
      <c r="H1494" t="s">
        <v>743</v>
      </c>
      <c r="J1494" t="s">
        <v>167</v>
      </c>
      <c r="K1494">
        <v>0</v>
      </c>
      <c r="M1494" t="s">
        <v>71</v>
      </c>
      <c r="N1494" t="s">
        <v>743</v>
      </c>
      <c r="P1494" t="s">
        <v>167</v>
      </c>
      <c r="Q1494">
        <v>0</v>
      </c>
    </row>
    <row r="1495" spans="7:17" x14ac:dyDescent="0.25">
      <c r="G1495" t="s">
        <v>71</v>
      </c>
      <c r="H1495" t="s">
        <v>743</v>
      </c>
      <c r="J1495" t="s">
        <v>167</v>
      </c>
      <c r="K1495">
        <v>0</v>
      </c>
      <c r="M1495" t="s">
        <v>71</v>
      </c>
      <c r="N1495" t="s">
        <v>743</v>
      </c>
      <c r="P1495" t="s">
        <v>167</v>
      </c>
      <c r="Q1495">
        <v>0</v>
      </c>
    </row>
    <row r="1496" spans="7:17" x14ac:dyDescent="0.25">
      <c r="G1496" t="s">
        <v>71</v>
      </c>
      <c r="H1496" t="s">
        <v>743</v>
      </c>
      <c r="J1496" t="s">
        <v>167</v>
      </c>
      <c r="K1496">
        <v>0</v>
      </c>
      <c r="M1496" t="s">
        <v>71</v>
      </c>
      <c r="N1496" t="s">
        <v>743</v>
      </c>
      <c r="P1496" t="s">
        <v>167</v>
      </c>
      <c r="Q1496">
        <v>0</v>
      </c>
    </row>
    <row r="1497" spans="7:17" x14ac:dyDescent="0.25">
      <c r="G1497" t="s">
        <v>71</v>
      </c>
      <c r="H1497" t="s">
        <v>744</v>
      </c>
      <c r="I1497">
        <v>2009</v>
      </c>
      <c r="J1497" t="s">
        <v>187</v>
      </c>
      <c r="K1497">
        <v>2</v>
      </c>
      <c r="M1497" t="s">
        <v>71</v>
      </c>
      <c r="N1497" t="s">
        <v>744</v>
      </c>
      <c r="O1497">
        <v>2009</v>
      </c>
      <c r="P1497" t="s">
        <v>1032</v>
      </c>
      <c r="Q1497">
        <v>2</v>
      </c>
    </row>
    <row r="1498" spans="7:17" x14ac:dyDescent="0.25">
      <c r="G1498" t="s">
        <v>71</v>
      </c>
      <c r="H1498" t="s">
        <v>744</v>
      </c>
      <c r="I1498">
        <v>2020</v>
      </c>
      <c r="J1498" t="s">
        <v>345</v>
      </c>
      <c r="K1498">
        <v>2</v>
      </c>
      <c r="M1498" t="s">
        <v>71</v>
      </c>
      <c r="N1498" t="s">
        <v>744</v>
      </c>
      <c r="O1498">
        <v>2020</v>
      </c>
      <c r="P1498" t="s">
        <v>1033</v>
      </c>
      <c r="Q1498">
        <v>2</v>
      </c>
    </row>
    <row r="1499" spans="7:17" x14ac:dyDescent="0.25">
      <c r="G1499" t="s">
        <v>71</v>
      </c>
      <c r="H1499" t="s">
        <v>744</v>
      </c>
      <c r="I1499">
        <v>2015</v>
      </c>
      <c r="J1499" t="s">
        <v>345</v>
      </c>
      <c r="K1499">
        <v>2</v>
      </c>
      <c r="M1499" t="s">
        <v>71</v>
      </c>
      <c r="N1499" t="s">
        <v>744</v>
      </c>
      <c r="O1499">
        <v>2015</v>
      </c>
      <c r="P1499" t="s">
        <v>1033</v>
      </c>
      <c r="Q1499">
        <v>2</v>
      </c>
    </row>
    <row r="1500" spans="7:17" x14ac:dyDescent="0.25">
      <c r="G1500" t="s">
        <v>71</v>
      </c>
      <c r="H1500" t="s">
        <v>744</v>
      </c>
      <c r="I1500">
        <v>2016</v>
      </c>
      <c r="J1500" t="s">
        <v>345</v>
      </c>
      <c r="K1500">
        <v>2</v>
      </c>
      <c r="M1500" t="s">
        <v>71</v>
      </c>
      <c r="N1500" t="s">
        <v>744</v>
      </c>
      <c r="O1500">
        <v>2016</v>
      </c>
      <c r="P1500" t="s">
        <v>1033</v>
      </c>
      <c r="Q1500">
        <v>2</v>
      </c>
    </row>
    <row r="1501" spans="7:17" x14ac:dyDescent="0.25">
      <c r="G1501" t="s">
        <v>71</v>
      </c>
      <c r="H1501" t="s">
        <v>744</v>
      </c>
      <c r="I1501">
        <v>2017</v>
      </c>
      <c r="J1501" t="s">
        <v>345</v>
      </c>
      <c r="K1501">
        <v>2</v>
      </c>
      <c r="M1501" t="s">
        <v>71</v>
      </c>
      <c r="N1501" t="s">
        <v>744</v>
      </c>
      <c r="O1501">
        <v>2017</v>
      </c>
      <c r="P1501" t="s">
        <v>1033</v>
      </c>
      <c r="Q1501">
        <v>2</v>
      </c>
    </row>
    <row r="1502" spans="7:17" x14ac:dyDescent="0.25">
      <c r="G1502" t="s">
        <v>71</v>
      </c>
      <c r="H1502" t="s">
        <v>744</v>
      </c>
      <c r="I1502">
        <v>2019</v>
      </c>
      <c r="J1502" t="s">
        <v>345</v>
      </c>
      <c r="K1502">
        <v>2</v>
      </c>
      <c r="M1502" t="s">
        <v>71</v>
      </c>
      <c r="N1502" t="s">
        <v>744</v>
      </c>
      <c r="O1502">
        <v>2019</v>
      </c>
      <c r="P1502" t="s">
        <v>1033</v>
      </c>
      <c r="Q1502">
        <v>2</v>
      </c>
    </row>
    <row r="1503" spans="7:17" x14ac:dyDescent="0.25">
      <c r="G1503" t="s">
        <v>71</v>
      </c>
      <c r="H1503" t="s">
        <v>744</v>
      </c>
      <c r="I1503">
        <v>2006</v>
      </c>
      <c r="J1503" t="s">
        <v>186</v>
      </c>
      <c r="K1503">
        <v>3</v>
      </c>
      <c r="M1503" t="s">
        <v>71</v>
      </c>
      <c r="N1503" t="s">
        <v>744</v>
      </c>
      <c r="O1503">
        <v>2006</v>
      </c>
      <c r="P1503" t="s">
        <v>1034</v>
      </c>
      <c r="Q1503">
        <v>2</v>
      </c>
    </row>
    <row r="1504" spans="7:17" x14ac:dyDescent="0.25">
      <c r="G1504" t="s">
        <v>71</v>
      </c>
      <c r="H1504" t="s">
        <v>744</v>
      </c>
      <c r="I1504">
        <v>2014</v>
      </c>
      <c r="J1504" t="s">
        <v>345</v>
      </c>
      <c r="K1504">
        <v>2</v>
      </c>
      <c r="M1504" t="s">
        <v>71</v>
      </c>
      <c r="N1504" t="s">
        <v>744</v>
      </c>
      <c r="O1504">
        <v>2014</v>
      </c>
      <c r="P1504" t="s">
        <v>1033</v>
      </c>
      <c r="Q1504">
        <v>2</v>
      </c>
    </row>
    <row r="1505" spans="7:17" x14ac:dyDescent="0.25">
      <c r="G1505" t="s">
        <v>71</v>
      </c>
      <c r="H1505" t="s">
        <v>744</v>
      </c>
      <c r="I1505">
        <v>2018</v>
      </c>
      <c r="J1505" t="s">
        <v>345</v>
      </c>
      <c r="K1505">
        <v>2</v>
      </c>
      <c r="M1505" t="s">
        <v>71</v>
      </c>
      <c r="N1505" t="s">
        <v>744</v>
      </c>
      <c r="O1505">
        <v>2018</v>
      </c>
      <c r="P1505" t="s">
        <v>1033</v>
      </c>
      <c r="Q1505">
        <v>2</v>
      </c>
    </row>
    <row r="1506" spans="7:17" x14ac:dyDescent="0.25">
      <c r="G1506" t="s">
        <v>71</v>
      </c>
      <c r="H1506" t="s">
        <v>744</v>
      </c>
      <c r="I1506">
        <v>2013</v>
      </c>
      <c r="J1506" t="s">
        <v>345</v>
      </c>
      <c r="K1506">
        <v>2</v>
      </c>
      <c r="M1506" t="s">
        <v>71</v>
      </c>
      <c r="N1506" t="s">
        <v>744</v>
      </c>
      <c r="O1506">
        <v>2013</v>
      </c>
      <c r="P1506" t="s">
        <v>1033</v>
      </c>
      <c r="Q1506">
        <v>2</v>
      </c>
    </row>
    <row r="1507" spans="7:17" x14ac:dyDescent="0.25">
      <c r="G1507" t="s">
        <v>71</v>
      </c>
      <c r="H1507" t="s">
        <v>744</v>
      </c>
      <c r="I1507">
        <v>2012</v>
      </c>
      <c r="J1507" t="s">
        <v>187</v>
      </c>
      <c r="K1507">
        <v>2</v>
      </c>
      <c r="M1507" t="s">
        <v>71</v>
      </c>
      <c r="N1507" t="s">
        <v>744</v>
      </c>
      <c r="O1507">
        <v>2012</v>
      </c>
      <c r="P1507" t="s">
        <v>1035</v>
      </c>
      <c r="Q1507">
        <v>2</v>
      </c>
    </row>
    <row r="1508" spans="7:17" x14ac:dyDescent="0.25">
      <c r="G1508" t="s">
        <v>71</v>
      </c>
      <c r="H1508" t="s">
        <v>744</v>
      </c>
      <c r="I1508">
        <v>2010</v>
      </c>
      <c r="J1508" t="s">
        <v>187</v>
      </c>
      <c r="K1508">
        <v>2</v>
      </c>
      <c r="M1508" t="s">
        <v>71</v>
      </c>
      <c r="N1508" t="s">
        <v>744</v>
      </c>
      <c r="O1508">
        <v>2010</v>
      </c>
      <c r="P1508" t="s">
        <v>1032</v>
      </c>
      <c r="Q1508">
        <v>2</v>
      </c>
    </row>
    <row r="1509" spans="7:17" x14ac:dyDescent="0.25">
      <c r="G1509" t="s">
        <v>71</v>
      </c>
      <c r="H1509" t="s">
        <v>744</v>
      </c>
      <c r="I1509">
        <v>2007</v>
      </c>
      <c r="J1509" t="s">
        <v>187</v>
      </c>
      <c r="K1509">
        <v>2</v>
      </c>
      <c r="M1509" t="s">
        <v>71</v>
      </c>
      <c r="N1509" t="s">
        <v>744</v>
      </c>
      <c r="O1509">
        <v>2007</v>
      </c>
      <c r="P1509" t="s">
        <v>1036</v>
      </c>
      <c r="Q1509">
        <v>2</v>
      </c>
    </row>
    <row r="1510" spans="7:17" x14ac:dyDescent="0.25">
      <c r="G1510" t="s">
        <v>71</v>
      </c>
      <c r="H1510" t="s">
        <v>744</v>
      </c>
      <c r="I1510">
        <v>2008</v>
      </c>
      <c r="J1510" t="s">
        <v>345</v>
      </c>
      <c r="K1510">
        <v>2</v>
      </c>
      <c r="M1510" t="s">
        <v>71</v>
      </c>
      <c r="N1510" t="s">
        <v>744</v>
      </c>
      <c r="O1510">
        <v>2008</v>
      </c>
      <c r="P1510" t="s">
        <v>1037</v>
      </c>
      <c r="Q1510">
        <v>2</v>
      </c>
    </row>
    <row r="1511" spans="7:17" x14ac:dyDescent="0.25">
      <c r="G1511" t="s">
        <v>71</v>
      </c>
      <c r="H1511" t="s">
        <v>744</v>
      </c>
      <c r="I1511">
        <v>2011</v>
      </c>
      <c r="J1511" t="s">
        <v>117</v>
      </c>
      <c r="K1511">
        <v>1</v>
      </c>
      <c r="M1511" t="s">
        <v>71</v>
      </c>
      <c r="N1511" t="s">
        <v>744</v>
      </c>
      <c r="O1511">
        <v>2011</v>
      </c>
      <c r="P1511" t="s">
        <v>1038</v>
      </c>
      <c r="Q1511">
        <v>1</v>
      </c>
    </row>
    <row r="1512" spans="7:17" x14ac:dyDescent="0.25">
      <c r="G1512" t="s">
        <v>71</v>
      </c>
      <c r="H1512" t="s">
        <v>745</v>
      </c>
      <c r="M1512" t="s">
        <v>71</v>
      </c>
      <c r="N1512" t="s">
        <v>745</v>
      </c>
    </row>
    <row r="1513" spans="7:17" x14ac:dyDescent="0.25">
      <c r="G1513" t="s">
        <v>71</v>
      </c>
      <c r="H1513" t="s">
        <v>745</v>
      </c>
      <c r="M1513" t="s">
        <v>71</v>
      </c>
      <c r="N1513" t="s">
        <v>745</v>
      </c>
    </row>
    <row r="1514" spans="7:17" x14ac:dyDescent="0.25">
      <c r="G1514" t="s">
        <v>71</v>
      </c>
      <c r="H1514" t="s">
        <v>745</v>
      </c>
      <c r="M1514" t="s">
        <v>71</v>
      </c>
      <c r="N1514" t="s">
        <v>745</v>
      </c>
    </row>
    <row r="1515" spans="7:17" x14ac:dyDescent="0.25">
      <c r="G1515" t="s">
        <v>71</v>
      </c>
      <c r="H1515" t="s">
        <v>745</v>
      </c>
      <c r="M1515" t="s">
        <v>71</v>
      </c>
      <c r="N1515" t="s">
        <v>745</v>
      </c>
    </row>
    <row r="1516" spans="7:17" x14ac:dyDescent="0.25">
      <c r="G1516" t="s">
        <v>71</v>
      </c>
      <c r="H1516" t="s">
        <v>745</v>
      </c>
      <c r="M1516" t="s">
        <v>71</v>
      </c>
      <c r="N1516" t="s">
        <v>745</v>
      </c>
    </row>
    <row r="1517" spans="7:17" x14ac:dyDescent="0.25">
      <c r="G1517" t="s">
        <v>71</v>
      </c>
      <c r="H1517" t="s">
        <v>745</v>
      </c>
      <c r="M1517" t="s">
        <v>71</v>
      </c>
      <c r="N1517" t="s">
        <v>745</v>
      </c>
    </row>
    <row r="1518" spans="7:17" x14ac:dyDescent="0.25">
      <c r="G1518" t="s">
        <v>71</v>
      </c>
      <c r="H1518" t="s">
        <v>745</v>
      </c>
      <c r="M1518" t="s">
        <v>71</v>
      </c>
      <c r="N1518" t="s">
        <v>745</v>
      </c>
    </row>
    <row r="1519" spans="7:17" x14ac:dyDescent="0.25">
      <c r="G1519" t="s">
        <v>71</v>
      </c>
      <c r="H1519" t="s">
        <v>745</v>
      </c>
      <c r="M1519" t="s">
        <v>71</v>
      </c>
      <c r="N1519" t="s">
        <v>745</v>
      </c>
    </row>
    <row r="1520" spans="7:17" x14ac:dyDescent="0.25">
      <c r="G1520" t="s">
        <v>71</v>
      </c>
      <c r="H1520" t="s">
        <v>745</v>
      </c>
      <c r="M1520" t="s">
        <v>71</v>
      </c>
      <c r="N1520" t="s">
        <v>745</v>
      </c>
    </row>
    <row r="1521" spans="7:17" x14ac:dyDescent="0.25">
      <c r="G1521" t="s">
        <v>71</v>
      </c>
      <c r="H1521" t="s">
        <v>745</v>
      </c>
      <c r="I1521">
        <v>2018</v>
      </c>
      <c r="J1521" t="s">
        <v>656</v>
      </c>
      <c r="K1521">
        <v>1</v>
      </c>
      <c r="M1521" t="s">
        <v>71</v>
      </c>
      <c r="N1521" t="s">
        <v>745</v>
      </c>
      <c r="O1521">
        <v>2018</v>
      </c>
      <c r="P1521" t="s">
        <v>1039</v>
      </c>
      <c r="Q1521">
        <v>1</v>
      </c>
    </row>
    <row r="1522" spans="7:17" x14ac:dyDescent="0.25">
      <c r="G1522" t="s">
        <v>71</v>
      </c>
      <c r="H1522" t="s">
        <v>745</v>
      </c>
      <c r="I1522">
        <v>2019</v>
      </c>
      <c r="M1522" t="s">
        <v>71</v>
      </c>
      <c r="N1522" t="s">
        <v>745</v>
      </c>
      <c r="O1522">
        <v>2019</v>
      </c>
    </row>
    <row r="1523" spans="7:17" x14ac:dyDescent="0.25">
      <c r="G1523" t="s">
        <v>71</v>
      </c>
      <c r="H1523" t="s">
        <v>745</v>
      </c>
      <c r="I1523">
        <v>2020</v>
      </c>
      <c r="J1523" t="s">
        <v>656</v>
      </c>
      <c r="K1523">
        <v>1</v>
      </c>
      <c r="M1523" t="s">
        <v>71</v>
      </c>
      <c r="N1523" t="s">
        <v>745</v>
      </c>
      <c r="O1523">
        <v>2020</v>
      </c>
      <c r="P1523" t="s">
        <v>1040</v>
      </c>
      <c r="Q1523">
        <v>1</v>
      </c>
    </row>
    <row r="1524" spans="7:17" x14ac:dyDescent="0.25">
      <c r="G1524" t="s">
        <v>71</v>
      </c>
      <c r="H1524" t="s">
        <v>745</v>
      </c>
      <c r="M1524" t="s">
        <v>71</v>
      </c>
      <c r="N1524" t="s">
        <v>745</v>
      </c>
    </row>
    <row r="1525" spans="7:17" x14ac:dyDescent="0.25">
      <c r="G1525" t="s">
        <v>71</v>
      </c>
      <c r="H1525" t="s">
        <v>745</v>
      </c>
      <c r="M1525" t="s">
        <v>71</v>
      </c>
      <c r="N1525" t="s">
        <v>745</v>
      </c>
    </row>
    <row r="1526" spans="7:17" x14ac:dyDescent="0.25">
      <c r="G1526" t="s">
        <v>71</v>
      </c>
      <c r="H1526" t="s">
        <v>745</v>
      </c>
      <c r="M1526" t="s">
        <v>71</v>
      </c>
      <c r="N1526" t="s">
        <v>745</v>
      </c>
    </row>
    <row r="1527" spans="7:17" x14ac:dyDescent="0.25">
      <c r="G1527" t="s">
        <v>71</v>
      </c>
      <c r="H1527" t="s">
        <v>746</v>
      </c>
      <c r="J1527" t="s">
        <v>167</v>
      </c>
      <c r="K1527">
        <v>0</v>
      </c>
      <c r="M1527" t="s">
        <v>71</v>
      </c>
      <c r="N1527" t="s">
        <v>746</v>
      </c>
      <c r="P1527" t="s">
        <v>167</v>
      </c>
      <c r="Q1527">
        <v>0</v>
      </c>
    </row>
    <row r="1528" spans="7:17" x14ac:dyDescent="0.25">
      <c r="G1528" t="s">
        <v>71</v>
      </c>
      <c r="H1528" t="s">
        <v>746</v>
      </c>
      <c r="J1528" t="s">
        <v>167</v>
      </c>
      <c r="K1528">
        <v>0</v>
      </c>
      <c r="M1528" t="s">
        <v>71</v>
      </c>
      <c r="N1528" t="s">
        <v>746</v>
      </c>
      <c r="P1528" t="s">
        <v>167</v>
      </c>
      <c r="Q1528">
        <v>0</v>
      </c>
    </row>
    <row r="1529" spans="7:17" x14ac:dyDescent="0.25">
      <c r="G1529" t="s">
        <v>71</v>
      </c>
      <c r="H1529" t="s">
        <v>746</v>
      </c>
      <c r="J1529" t="s">
        <v>167</v>
      </c>
      <c r="K1529">
        <v>0</v>
      </c>
      <c r="M1529" t="s">
        <v>71</v>
      </c>
      <c r="N1529" t="s">
        <v>746</v>
      </c>
      <c r="P1529" t="s">
        <v>167</v>
      </c>
      <c r="Q1529">
        <v>0</v>
      </c>
    </row>
    <row r="1530" spans="7:17" x14ac:dyDescent="0.25">
      <c r="G1530" t="s">
        <v>71</v>
      </c>
      <c r="H1530" t="s">
        <v>746</v>
      </c>
      <c r="J1530" t="s">
        <v>167</v>
      </c>
      <c r="K1530">
        <v>0</v>
      </c>
      <c r="M1530" t="s">
        <v>71</v>
      </c>
      <c r="N1530" t="s">
        <v>746</v>
      </c>
      <c r="P1530" t="s">
        <v>167</v>
      </c>
      <c r="Q1530">
        <v>0</v>
      </c>
    </row>
    <row r="1531" spans="7:17" x14ac:dyDescent="0.25">
      <c r="G1531" t="s">
        <v>71</v>
      </c>
      <c r="H1531" t="s">
        <v>746</v>
      </c>
      <c r="J1531" t="s">
        <v>167</v>
      </c>
      <c r="K1531">
        <v>0</v>
      </c>
      <c r="M1531" t="s">
        <v>71</v>
      </c>
      <c r="N1531" t="s">
        <v>746</v>
      </c>
      <c r="P1531" t="s">
        <v>167</v>
      </c>
      <c r="Q1531">
        <v>0</v>
      </c>
    </row>
    <row r="1532" spans="7:17" x14ac:dyDescent="0.25">
      <c r="G1532" t="s">
        <v>71</v>
      </c>
      <c r="H1532" t="s">
        <v>746</v>
      </c>
      <c r="J1532" t="s">
        <v>167</v>
      </c>
      <c r="K1532">
        <v>0</v>
      </c>
      <c r="M1532" t="s">
        <v>71</v>
      </c>
      <c r="N1532" t="s">
        <v>746</v>
      </c>
      <c r="P1532" t="s">
        <v>167</v>
      </c>
      <c r="Q1532">
        <v>0</v>
      </c>
    </row>
    <row r="1533" spans="7:17" x14ac:dyDescent="0.25">
      <c r="G1533" t="s">
        <v>71</v>
      </c>
      <c r="H1533" t="s">
        <v>746</v>
      </c>
      <c r="J1533" t="s">
        <v>167</v>
      </c>
      <c r="K1533">
        <v>0</v>
      </c>
      <c r="M1533" t="s">
        <v>71</v>
      </c>
      <c r="N1533" t="s">
        <v>746</v>
      </c>
      <c r="P1533" t="s">
        <v>167</v>
      </c>
      <c r="Q1533">
        <v>0</v>
      </c>
    </row>
    <row r="1534" spans="7:17" x14ac:dyDescent="0.25">
      <c r="G1534" t="s">
        <v>71</v>
      </c>
      <c r="H1534" t="s">
        <v>746</v>
      </c>
      <c r="J1534" t="s">
        <v>167</v>
      </c>
      <c r="K1534">
        <v>0</v>
      </c>
      <c r="M1534" t="s">
        <v>71</v>
      </c>
      <c r="N1534" t="s">
        <v>746</v>
      </c>
      <c r="P1534" t="s">
        <v>167</v>
      </c>
      <c r="Q1534">
        <v>0</v>
      </c>
    </row>
    <row r="1535" spans="7:17" x14ac:dyDescent="0.25">
      <c r="G1535" t="s">
        <v>71</v>
      </c>
      <c r="H1535" t="s">
        <v>746</v>
      </c>
      <c r="J1535" t="s">
        <v>167</v>
      </c>
      <c r="K1535">
        <v>0</v>
      </c>
      <c r="M1535" t="s">
        <v>71</v>
      </c>
      <c r="N1535" t="s">
        <v>746</v>
      </c>
      <c r="P1535" t="s">
        <v>167</v>
      </c>
      <c r="Q1535">
        <v>0</v>
      </c>
    </row>
    <row r="1536" spans="7:17" x14ac:dyDescent="0.25">
      <c r="G1536" t="s">
        <v>71</v>
      </c>
      <c r="H1536" t="s">
        <v>746</v>
      </c>
      <c r="J1536" t="s">
        <v>167</v>
      </c>
      <c r="K1536">
        <v>0</v>
      </c>
      <c r="M1536" t="s">
        <v>71</v>
      </c>
      <c r="N1536" t="s">
        <v>746</v>
      </c>
      <c r="P1536" t="s">
        <v>167</v>
      </c>
      <c r="Q1536">
        <v>0</v>
      </c>
    </row>
    <row r="1537" spans="7:17" x14ac:dyDescent="0.25">
      <c r="G1537" t="s">
        <v>71</v>
      </c>
      <c r="H1537" t="s">
        <v>746</v>
      </c>
      <c r="J1537" t="s">
        <v>167</v>
      </c>
      <c r="K1537">
        <v>0</v>
      </c>
      <c r="M1537" t="s">
        <v>71</v>
      </c>
      <c r="N1537" t="s">
        <v>746</v>
      </c>
      <c r="P1537" t="s">
        <v>167</v>
      </c>
      <c r="Q1537">
        <v>0</v>
      </c>
    </row>
    <row r="1538" spans="7:17" x14ac:dyDescent="0.25">
      <c r="G1538" t="s">
        <v>71</v>
      </c>
      <c r="H1538" t="s">
        <v>746</v>
      </c>
      <c r="J1538" t="s">
        <v>167</v>
      </c>
      <c r="K1538">
        <v>0</v>
      </c>
      <c r="M1538" t="s">
        <v>71</v>
      </c>
      <c r="N1538" t="s">
        <v>746</v>
      </c>
      <c r="P1538" t="s">
        <v>167</v>
      </c>
      <c r="Q1538">
        <v>0</v>
      </c>
    </row>
    <row r="1539" spans="7:17" x14ac:dyDescent="0.25">
      <c r="G1539" t="s">
        <v>71</v>
      </c>
      <c r="H1539" t="s">
        <v>746</v>
      </c>
      <c r="J1539" t="s">
        <v>167</v>
      </c>
      <c r="K1539">
        <v>0</v>
      </c>
      <c r="M1539" t="s">
        <v>71</v>
      </c>
      <c r="N1539" t="s">
        <v>746</v>
      </c>
      <c r="P1539" t="s">
        <v>167</v>
      </c>
      <c r="Q1539">
        <v>0</v>
      </c>
    </row>
    <row r="1540" spans="7:17" x14ac:dyDescent="0.25">
      <c r="G1540" t="s">
        <v>71</v>
      </c>
      <c r="H1540" t="s">
        <v>746</v>
      </c>
      <c r="J1540" t="s">
        <v>167</v>
      </c>
      <c r="K1540">
        <v>0</v>
      </c>
      <c r="M1540" t="s">
        <v>71</v>
      </c>
      <c r="N1540" t="s">
        <v>746</v>
      </c>
      <c r="P1540" t="s">
        <v>167</v>
      </c>
      <c r="Q1540">
        <v>0</v>
      </c>
    </row>
    <row r="1541" spans="7:17" x14ac:dyDescent="0.25">
      <c r="G1541" t="s">
        <v>71</v>
      </c>
      <c r="H1541" t="s">
        <v>746</v>
      </c>
      <c r="J1541" t="s">
        <v>167</v>
      </c>
      <c r="K1541">
        <v>0</v>
      </c>
      <c r="M1541" t="s">
        <v>71</v>
      </c>
      <c r="N1541" t="s">
        <v>746</v>
      </c>
      <c r="P1541" t="s">
        <v>167</v>
      </c>
      <c r="Q1541">
        <v>0</v>
      </c>
    </row>
    <row r="1542" spans="7:17" x14ac:dyDescent="0.25">
      <c r="G1542" t="s">
        <v>71</v>
      </c>
      <c r="H1542" t="s">
        <v>747</v>
      </c>
      <c r="M1542" t="s">
        <v>71</v>
      </c>
      <c r="N1542" t="s">
        <v>747</v>
      </c>
    </row>
    <row r="1543" spans="7:17" x14ac:dyDescent="0.25">
      <c r="G1543" t="s">
        <v>71</v>
      </c>
      <c r="H1543" t="s">
        <v>747</v>
      </c>
      <c r="M1543" t="s">
        <v>71</v>
      </c>
      <c r="N1543" t="s">
        <v>747</v>
      </c>
    </row>
    <row r="1544" spans="7:17" x14ac:dyDescent="0.25">
      <c r="G1544" t="s">
        <v>71</v>
      </c>
      <c r="H1544" t="s">
        <v>747</v>
      </c>
      <c r="M1544" t="s">
        <v>71</v>
      </c>
      <c r="N1544" t="s">
        <v>747</v>
      </c>
    </row>
    <row r="1545" spans="7:17" x14ac:dyDescent="0.25">
      <c r="G1545" t="s">
        <v>71</v>
      </c>
      <c r="H1545" t="s">
        <v>747</v>
      </c>
      <c r="M1545" t="s">
        <v>71</v>
      </c>
      <c r="N1545" t="s">
        <v>747</v>
      </c>
    </row>
    <row r="1546" spans="7:17" x14ac:dyDescent="0.25">
      <c r="G1546" t="s">
        <v>71</v>
      </c>
      <c r="H1546" t="s">
        <v>747</v>
      </c>
      <c r="M1546" t="s">
        <v>71</v>
      </c>
      <c r="N1546" t="s">
        <v>747</v>
      </c>
    </row>
    <row r="1547" spans="7:17" x14ac:dyDescent="0.25">
      <c r="G1547" t="s">
        <v>71</v>
      </c>
      <c r="H1547" t="s">
        <v>747</v>
      </c>
      <c r="M1547" t="s">
        <v>71</v>
      </c>
      <c r="N1547" t="s">
        <v>747</v>
      </c>
    </row>
    <row r="1548" spans="7:17" x14ac:dyDescent="0.25">
      <c r="G1548" t="s">
        <v>71</v>
      </c>
      <c r="H1548" t="s">
        <v>747</v>
      </c>
      <c r="M1548" t="s">
        <v>71</v>
      </c>
      <c r="N1548" t="s">
        <v>747</v>
      </c>
    </row>
    <row r="1549" spans="7:17" x14ac:dyDescent="0.25">
      <c r="G1549" t="s">
        <v>71</v>
      </c>
      <c r="H1549" t="s">
        <v>747</v>
      </c>
      <c r="M1549" t="s">
        <v>71</v>
      </c>
      <c r="N1549" t="s">
        <v>747</v>
      </c>
    </row>
    <row r="1550" spans="7:17" x14ac:dyDescent="0.25">
      <c r="G1550" t="s">
        <v>71</v>
      </c>
      <c r="H1550" t="s">
        <v>747</v>
      </c>
      <c r="M1550" t="s">
        <v>71</v>
      </c>
      <c r="N1550" t="s">
        <v>747</v>
      </c>
    </row>
    <row r="1551" spans="7:17" x14ac:dyDescent="0.25">
      <c r="G1551" t="s">
        <v>71</v>
      </c>
      <c r="H1551" t="s">
        <v>747</v>
      </c>
      <c r="M1551" t="s">
        <v>71</v>
      </c>
      <c r="N1551" t="s">
        <v>747</v>
      </c>
    </row>
    <row r="1552" spans="7:17" x14ac:dyDescent="0.25">
      <c r="G1552" t="s">
        <v>71</v>
      </c>
      <c r="H1552" t="s">
        <v>747</v>
      </c>
      <c r="M1552" t="s">
        <v>71</v>
      </c>
      <c r="N1552" t="s">
        <v>747</v>
      </c>
    </row>
    <row r="1553" spans="7:17" x14ac:dyDescent="0.25">
      <c r="G1553" t="s">
        <v>71</v>
      </c>
      <c r="H1553" t="s">
        <v>747</v>
      </c>
      <c r="M1553" t="s">
        <v>71</v>
      </c>
      <c r="N1553" t="s">
        <v>747</v>
      </c>
    </row>
    <row r="1554" spans="7:17" x14ac:dyDescent="0.25">
      <c r="G1554" t="s">
        <v>71</v>
      </c>
      <c r="H1554" t="s">
        <v>747</v>
      </c>
      <c r="M1554" t="s">
        <v>71</v>
      </c>
      <c r="N1554" t="s">
        <v>747</v>
      </c>
    </row>
    <row r="1555" spans="7:17" x14ac:dyDescent="0.25">
      <c r="G1555" t="s">
        <v>71</v>
      </c>
      <c r="H1555" t="s">
        <v>747</v>
      </c>
      <c r="M1555" t="s">
        <v>71</v>
      </c>
      <c r="N1555" t="s">
        <v>747</v>
      </c>
    </row>
    <row r="1556" spans="7:17" x14ac:dyDescent="0.25">
      <c r="G1556" t="s">
        <v>71</v>
      </c>
      <c r="H1556" t="s">
        <v>747</v>
      </c>
      <c r="M1556" t="s">
        <v>71</v>
      </c>
      <c r="N1556" t="s">
        <v>747</v>
      </c>
    </row>
    <row r="1557" spans="7:17" x14ac:dyDescent="0.25">
      <c r="G1557" t="s">
        <v>71</v>
      </c>
      <c r="H1557" t="s">
        <v>748</v>
      </c>
      <c r="I1557">
        <v>2015</v>
      </c>
      <c r="M1557" t="s">
        <v>71</v>
      </c>
      <c r="N1557" t="s">
        <v>748</v>
      </c>
      <c r="O1557">
        <v>2015</v>
      </c>
    </row>
    <row r="1558" spans="7:17" x14ac:dyDescent="0.25">
      <c r="G1558" t="s">
        <v>71</v>
      </c>
      <c r="H1558" t="s">
        <v>748</v>
      </c>
      <c r="I1558">
        <v>2018</v>
      </c>
      <c r="J1558" t="s">
        <v>348</v>
      </c>
      <c r="K1558">
        <v>2</v>
      </c>
      <c r="M1558" t="s">
        <v>71</v>
      </c>
      <c r="N1558" t="s">
        <v>748</v>
      </c>
      <c r="O1558">
        <v>2018</v>
      </c>
      <c r="P1558" t="s">
        <v>1041</v>
      </c>
      <c r="Q1558">
        <v>2</v>
      </c>
    </row>
    <row r="1559" spans="7:17" x14ac:dyDescent="0.25">
      <c r="G1559" t="s">
        <v>71</v>
      </c>
      <c r="H1559" t="s">
        <v>748</v>
      </c>
      <c r="I1559">
        <v>2020</v>
      </c>
      <c r="J1559" t="s">
        <v>348</v>
      </c>
      <c r="K1559">
        <v>2</v>
      </c>
      <c r="M1559" t="s">
        <v>71</v>
      </c>
      <c r="N1559" t="s">
        <v>748</v>
      </c>
      <c r="O1559">
        <v>2020</v>
      </c>
      <c r="P1559" t="s">
        <v>1041</v>
      </c>
      <c r="Q1559">
        <v>2</v>
      </c>
    </row>
    <row r="1560" spans="7:17" x14ac:dyDescent="0.25">
      <c r="G1560" t="s">
        <v>71</v>
      </c>
      <c r="H1560" t="s">
        <v>748</v>
      </c>
      <c r="I1560">
        <v>2014</v>
      </c>
      <c r="M1560" t="s">
        <v>71</v>
      </c>
      <c r="N1560" t="s">
        <v>748</v>
      </c>
      <c r="O1560">
        <v>2014</v>
      </c>
    </row>
    <row r="1561" spans="7:17" x14ac:dyDescent="0.25">
      <c r="G1561" t="s">
        <v>71</v>
      </c>
      <c r="H1561" t="s">
        <v>748</v>
      </c>
      <c r="I1561">
        <v>2017</v>
      </c>
      <c r="J1561" t="s">
        <v>348</v>
      </c>
      <c r="K1561">
        <v>2</v>
      </c>
      <c r="M1561" t="s">
        <v>71</v>
      </c>
      <c r="N1561" t="s">
        <v>748</v>
      </c>
      <c r="O1561">
        <v>2017</v>
      </c>
      <c r="P1561" t="s">
        <v>1041</v>
      </c>
      <c r="Q1561">
        <v>2</v>
      </c>
    </row>
    <row r="1562" spans="7:17" x14ac:dyDescent="0.25">
      <c r="G1562" t="s">
        <v>71</v>
      </c>
      <c r="H1562" t="s">
        <v>748</v>
      </c>
      <c r="I1562">
        <v>2013</v>
      </c>
      <c r="M1562" t="s">
        <v>71</v>
      </c>
      <c r="N1562" t="s">
        <v>748</v>
      </c>
      <c r="O1562">
        <v>2013</v>
      </c>
    </row>
    <row r="1563" spans="7:17" x14ac:dyDescent="0.25">
      <c r="G1563" t="s">
        <v>71</v>
      </c>
      <c r="H1563" t="s">
        <v>748</v>
      </c>
      <c r="I1563">
        <v>2016</v>
      </c>
      <c r="M1563" t="s">
        <v>71</v>
      </c>
      <c r="N1563" t="s">
        <v>748</v>
      </c>
      <c r="O1563">
        <v>2016</v>
      </c>
    </row>
    <row r="1564" spans="7:17" x14ac:dyDescent="0.25">
      <c r="G1564" t="s">
        <v>71</v>
      </c>
      <c r="H1564" t="s">
        <v>748</v>
      </c>
      <c r="I1564">
        <v>2009</v>
      </c>
      <c r="M1564" t="s">
        <v>71</v>
      </c>
      <c r="N1564" t="s">
        <v>748</v>
      </c>
      <c r="O1564">
        <v>2009</v>
      </c>
    </row>
    <row r="1565" spans="7:17" x14ac:dyDescent="0.25">
      <c r="G1565" t="s">
        <v>71</v>
      </c>
      <c r="H1565" t="s">
        <v>748</v>
      </c>
      <c r="I1565">
        <v>2019</v>
      </c>
      <c r="J1565" t="s">
        <v>348</v>
      </c>
      <c r="K1565">
        <v>2</v>
      </c>
      <c r="M1565" t="s">
        <v>71</v>
      </c>
      <c r="N1565" t="s">
        <v>748</v>
      </c>
      <c r="O1565">
        <v>2019</v>
      </c>
      <c r="P1565" t="s">
        <v>1041</v>
      </c>
      <c r="Q1565">
        <v>2</v>
      </c>
    </row>
    <row r="1566" spans="7:17" x14ac:dyDescent="0.25">
      <c r="G1566" t="s">
        <v>71</v>
      </c>
      <c r="H1566" t="s">
        <v>748</v>
      </c>
      <c r="I1566">
        <v>2006</v>
      </c>
      <c r="M1566" t="s">
        <v>71</v>
      </c>
      <c r="N1566" t="s">
        <v>748</v>
      </c>
      <c r="O1566">
        <v>2006</v>
      </c>
    </row>
    <row r="1567" spans="7:17" x14ac:dyDescent="0.25">
      <c r="G1567" t="s">
        <v>71</v>
      </c>
      <c r="H1567" t="s">
        <v>748</v>
      </c>
      <c r="I1567">
        <v>2007</v>
      </c>
      <c r="M1567" t="s">
        <v>71</v>
      </c>
      <c r="N1567" t="s">
        <v>748</v>
      </c>
      <c r="O1567">
        <v>2007</v>
      </c>
    </row>
    <row r="1568" spans="7:17" x14ac:dyDescent="0.25">
      <c r="G1568" t="s">
        <v>71</v>
      </c>
      <c r="H1568" t="s">
        <v>748</v>
      </c>
      <c r="I1568">
        <v>2008</v>
      </c>
      <c r="M1568" t="s">
        <v>71</v>
      </c>
      <c r="N1568" t="s">
        <v>748</v>
      </c>
      <c r="O1568">
        <v>2008</v>
      </c>
    </row>
    <row r="1569" spans="7:17" x14ac:dyDescent="0.25">
      <c r="G1569" t="s">
        <v>71</v>
      </c>
      <c r="H1569" t="s">
        <v>748</v>
      </c>
      <c r="I1569">
        <v>2012</v>
      </c>
      <c r="M1569" t="s">
        <v>71</v>
      </c>
      <c r="N1569" t="s">
        <v>748</v>
      </c>
      <c r="O1569">
        <v>2012</v>
      </c>
    </row>
    <row r="1570" spans="7:17" x14ac:dyDescent="0.25">
      <c r="G1570" t="s">
        <v>71</v>
      </c>
      <c r="H1570" t="s">
        <v>748</v>
      </c>
      <c r="I1570">
        <v>2011</v>
      </c>
      <c r="M1570" t="s">
        <v>71</v>
      </c>
      <c r="N1570" t="s">
        <v>748</v>
      </c>
      <c r="O1570">
        <v>2011</v>
      </c>
    </row>
    <row r="1571" spans="7:17" x14ac:dyDescent="0.25">
      <c r="G1571" t="s">
        <v>71</v>
      </c>
      <c r="H1571" t="s">
        <v>748</v>
      </c>
      <c r="I1571">
        <v>2010</v>
      </c>
      <c r="M1571" t="s">
        <v>71</v>
      </c>
      <c r="N1571" t="s">
        <v>748</v>
      </c>
      <c r="O1571">
        <v>2010</v>
      </c>
    </row>
    <row r="1572" spans="7:17" x14ac:dyDescent="0.25">
      <c r="G1572" t="s">
        <v>71</v>
      </c>
      <c r="H1572" t="s">
        <v>749</v>
      </c>
      <c r="I1572">
        <v>2015</v>
      </c>
      <c r="J1572" t="s">
        <v>162</v>
      </c>
      <c r="K1572">
        <v>2</v>
      </c>
      <c r="M1572" t="s">
        <v>71</v>
      </c>
      <c r="N1572" t="s">
        <v>749</v>
      </c>
      <c r="O1572">
        <v>2015</v>
      </c>
      <c r="P1572" t="s">
        <v>959</v>
      </c>
      <c r="Q1572">
        <v>2</v>
      </c>
    </row>
    <row r="1573" spans="7:17" x14ac:dyDescent="0.25">
      <c r="G1573" t="s">
        <v>71</v>
      </c>
      <c r="H1573" t="s">
        <v>749</v>
      </c>
      <c r="I1573">
        <v>2006</v>
      </c>
      <c r="J1573" t="s">
        <v>371</v>
      </c>
      <c r="K1573">
        <v>3</v>
      </c>
      <c r="M1573" t="s">
        <v>71</v>
      </c>
      <c r="N1573" t="s">
        <v>749</v>
      </c>
      <c r="O1573">
        <v>2006</v>
      </c>
      <c r="P1573" t="s">
        <v>959</v>
      </c>
      <c r="Q1573">
        <v>2</v>
      </c>
    </row>
    <row r="1574" spans="7:17" x14ac:dyDescent="0.25">
      <c r="G1574" t="s">
        <v>71</v>
      </c>
      <c r="H1574" t="s">
        <v>749</v>
      </c>
      <c r="I1574">
        <v>2019</v>
      </c>
      <c r="J1574" t="s">
        <v>188</v>
      </c>
      <c r="K1574">
        <v>2</v>
      </c>
      <c r="M1574" t="s">
        <v>71</v>
      </c>
      <c r="N1574" t="s">
        <v>749</v>
      </c>
      <c r="O1574">
        <v>2019</v>
      </c>
      <c r="P1574" t="s">
        <v>1042</v>
      </c>
      <c r="Q1574">
        <v>2</v>
      </c>
    </row>
    <row r="1575" spans="7:17" x14ac:dyDescent="0.25">
      <c r="G1575" t="s">
        <v>71</v>
      </c>
      <c r="H1575" t="s">
        <v>749</v>
      </c>
      <c r="I1575">
        <v>2011</v>
      </c>
      <c r="J1575" t="s">
        <v>162</v>
      </c>
      <c r="K1575">
        <v>2</v>
      </c>
      <c r="M1575" t="s">
        <v>71</v>
      </c>
      <c r="N1575" t="s">
        <v>749</v>
      </c>
      <c r="O1575">
        <v>2011</v>
      </c>
      <c r="P1575" t="s">
        <v>959</v>
      </c>
      <c r="Q1575">
        <v>2</v>
      </c>
    </row>
    <row r="1576" spans="7:17" x14ac:dyDescent="0.25">
      <c r="G1576" t="s">
        <v>71</v>
      </c>
      <c r="H1576" t="s">
        <v>749</v>
      </c>
      <c r="I1576">
        <v>2010</v>
      </c>
      <c r="J1576" t="s">
        <v>162</v>
      </c>
      <c r="K1576">
        <v>2</v>
      </c>
      <c r="M1576" t="s">
        <v>71</v>
      </c>
      <c r="N1576" t="s">
        <v>749</v>
      </c>
      <c r="O1576">
        <v>2010</v>
      </c>
      <c r="P1576" t="s">
        <v>959</v>
      </c>
      <c r="Q1576">
        <v>2</v>
      </c>
    </row>
    <row r="1577" spans="7:17" x14ac:dyDescent="0.25">
      <c r="G1577" t="s">
        <v>71</v>
      </c>
      <c r="H1577" t="s">
        <v>749</v>
      </c>
      <c r="I1577">
        <v>2009</v>
      </c>
      <c r="J1577" t="s">
        <v>161</v>
      </c>
      <c r="K1577">
        <v>3</v>
      </c>
      <c r="M1577" t="s">
        <v>71</v>
      </c>
      <c r="N1577" t="s">
        <v>749</v>
      </c>
      <c r="O1577">
        <v>2009</v>
      </c>
      <c r="P1577" t="s">
        <v>1043</v>
      </c>
      <c r="Q1577">
        <v>2</v>
      </c>
    </row>
    <row r="1578" spans="7:17" x14ac:dyDescent="0.25">
      <c r="G1578" t="s">
        <v>71</v>
      </c>
      <c r="H1578" t="s">
        <v>749</v>
      </c>
      <c r="I1578">
        <v>2012</v>
      </c>
      <c r="J1578" t="s">
        <v>162</v>
      </c>
      <c r="K1578">
        <v>2</v>
      </c>
      <c r="M1578" t="s">
        <v>71</v>
      </c>
      <c r="N1578" t="s">
        <v>749</v>
      </c>
      <c r="O1578">
        <v>2012</v>
      </c>
      <c r="P1578" t="s">
        <v>959</v>
      </c>
      <c r="Q1578">
        <v>2</v>
      </c>
    </row>
    <row r="1579" spans="7:17" x14ac:dyDescent="0.25">
      <c r="G1579" t="s">
        <v>71</v>
      </c>
      <c r="H1579" t="s">
        <v>749</v>
      </c>
      <c r="I1579">
        <v>2016</v>
      </c>
      <c r="J1579" t="s">
        <v>188</v>
      </c>
      <c r="K1579">
        <v>2</v>
      </c>
      <c r="M1579" t="s">
        <v>71</v>
      </c>
      <c r="N1579" t="s">
        <v>749</v>
      </c>
      <c r="O1579">
        <v>2016</v>
      </c>
      <c r="P1579" t="s">
        <v>1044</v>
      </c>
      <c r="Q1579">
        <v>2</v>
      </c>
    </row>
    <row r="1580" spans="7:17" x14ac:dyDescent="0.25">
      <c r="G1580" t="s">
        <v>71</v>
      </c>
      <c r="H1580" t="s">
        <v>749</v>
      </c>
      <c r="I1580">
        <v>2009</v>
      </c>
      <c r="J1580" t="s">
        <v>162</v>
      </c>
      <c r="K1580">
        <v>2</v>
      </c>
      <c r="M1580" t="s">
        <v>71</v>
      </c>
      <c r="N1580" t="s">
        <v>749</v>
      </c>
      <c r="O1580">
        <v>2009</v>
      </c>
      <c r="P1580" t="s">
        <v>1043</v>
      </c>
      <c r="Q1580">
        <v>2</v>
      </c>
    </row>
    <row r="1581" spans="7:17" x14ac:dyDescent="0.25">
      <c r="G1581" t="s">
        <v>71</v>
      </c>
      <c r="H1581" t="s">
        <v>749</v>
      </c>
      <c r="I1581">
        <v>2014</v>
      </c>
      <c r="J1581" t="s">
        <v>162</v>
      </c>
      <c r="K1581">
        <v>2</v>
      </c>
      <c r="M1581" t="s">
        <v>71</v>
      </c>
      <c r="N1581" t="s">
        <v>749</v>
      </c>
      <c r="O1581">
        <v>2014</v>
      </c>
      <c r="P1581" t="s">
        <v>959</v>
      </c>
      <c r="Q1581">
        <v>2</v>
      </c>
    </row>
    <row r="1582" spans="7:17" x14ac:dyDescent="0.25">
      <c r="G1582" t="s">
        <v>71</v>
      </c>
      <c r="H1582" t="s">
        <v>749</v>
      </c>
      <c r="I1582">
        <v>2008</v>
      </c>
      <c r="J1582" t="s">
        <v>162</v>
      </c>
      <c r="K1582">
        <v>2</v>
      </c>
      <c r="M1582" t="s">
        <v>71</v>
      </c>
      <c r="N1582" t="s">
        <v>749</v>
      </c>
      <c r="O1582">
        <v>2008</v>
      </c>
      <c r="P1582" t="s">
        <v>959</v>
      </c>
      <c r="Q1582">
        <v>2</v>
      </c>
    </row>
    <row r="1583" spans="7:17" x14ac:dyDescent="0.25">
      <c r="G1583" t="s">
        <v>71</v>
      </c>
      <c r="H1583" t="s">
        <v>749</v>
      </c>
      <c r="I1583">
        <v>2016</v>
      </c>
      <c r="J1583" t="s">
        <v>163</v>
      </c>
      <c r="K1583">
        <v>2</v>
      </c>
      <c r="M1583" t="s">
        <v>71</v>
      </c>
      <c r="N1583" t="s">
        <v>749</v>
      </c>
      <c r="O1583">
        <v>2016</v>
      </c>
      <c r="P1583" t="s">
        <v>959</v>
      </c>
      <c r="Q1583">
        <v>2</v>
      </c>
    </row>
    <row r="1584" spans="7:17" x14ac:dyDescent="0.25">
      <c r="G1584" t="s">
        <v>71</v>
      </c>
      <c r="H1584" t="s">
        <v>749</v>
      </c>
      <c r="I1584">
        <v>2017</v>
      </c>
      <c r="J1584" t="s">
        <v>188</v>
      </c>
      <c r="K1584">
        <v>2</v>
      </c>
      <c r="M1584" t="s">
        <v>71</v>
      </c>
      <c r="N1584" t="s">
        <v>749</v>
      </c>
      <c r="O1584">
        <v>2017</v>
      </c>
      <c r="P1584" t="s">
        <v>1045</v>
      </c>
      <c r="Q1584">
        <v>1</v>
      </c>
    </row>
    <row r="1585" spans="7:17" x14ac:dyDescent="0.25">
      <c r="G1585" t="s">
        <v>71</v>
      </c>
      <c r="H1585" t="s">
        <v>749</v>
      </c>
      <c r="I1585">
        <v>2018</v>
      </c>
      <c r="J1585" t="s">
        <v>188</v>
      </c>
      <c r="K1585">
        <v>2</v>
      </c>
      <c r="M1585" t="s">
        <v>71</v>
      </c>
      <c r="N1585" t="s">
        <v>749</v>
      </c>
      <c r="O1585">
        <v>2018</v>
      </c>
      <c r="P1585" t="s">
        <v>1045</v>
      </c>
      <c r="Q1585">
        <v>1</v>
      </c>
    </row>
    <row r="1586" spans="7:17" x14ac:dyDescent="0.25">
      <c r="G1586" t="s">
        <v>71</v>
      </c>
      <c r="H1586" t="s">
        <v>749</v>
      </c>
      <c r="I1586">
        <v>2020</v>
      </c>
      <c r="J1586" t="s">
        <v>188</v>
      </c>
      <c r="K1586">
        <v>2</v>
      </c>
      <c r="M1586" t="s">
        <v>71</v>
      </c>
      <c r="N1586" t="s">
        <v>749</v>
      </c>
      <c r="O1586">
        <v>2020</v>
      </c>
      <c r="P1586" t="s">
        <v>1044</v>
      </c>
      <c r="Q1586">
        <v>2</v>
      </c>
    </row>
    <row r="1587" spans="7:17" x14ac:dyDescent="0.25">
      <c r="G1587" t="s">
        <v>71</v>
      </c>
      <c r="H1587" t="s">
        <v>749</v>
      </c>
      <c r="I1587">
        <v>2013</v>
      </c>
      <c r="J1587" t="s">
        <v>162</v>
      </c>
      <c r="K1587">
        <v>2</v>
      </c>
      <c r="M1587" t="s">
        <v>71</v>
      </c>
      <c r="N1587" t="s">
        <v>749</v>
      </c>
      <c r="O1587">
        <v>2013</v>
      </c>
      <c r="P1587" t="s">
        <v>959</v>
      </c>
      <c r="Q1587">
        <v>2</v>
      </c>
    </row>
    <row r="1588" spans="7:17" x14ac:dyDescent="0.25">
      <c r="G1588" t="s">
        <v>71</v>
      </c>
      <c r="H1588" t="s">
        <v>749</v>
      </c>
      <c r="I1588">
        <v>2006</v>
      </c>
      <c r="J1588" t="s">
        <v>162</v>
      </c>
      <c r="K1588">
        <v>2</v>
      </c>
      <c r="M1588" t="s">
        <v>71</v>
      </c>
      <c r="N1588" t="s">
        <v>749</v>
      </c>
      <c r="O1588">
        <v>2006</v>
      </c>
      <c r="P1588" t="s">
        <v>959</v>
      </c>
      <c r="Q1588">
        <v>2</v>
      </c>
    </row>
    <row r="1589" spans="7:17" x14ac:dyDescent="0.25">
      <c r="G1589" t="s">
        <v>71</v>
      </c>
      <c r="H1589" t="s">
        <v>749</v>
      </c>
      <c r="I1589">
        <v>2007</v>
      </c>
      <c r="J1589" t="s">
        <v>162</v>
      </c>
      <c r="K1589">
        <v>2</v>
      </c>
      <c r="M1589" t="s">
        <v>71</v>
      </c>
      <c r="N1589" t="s">
        <v>749</v>
      </c>
      <c r="O1589">
        <v>2007</v>
      </c>
      <c r="P1589" t="s">
        <v>1046</v>
      </c>
      <c r="Q1589">
        <v>2</v>
      </c>
    </row>
    <row r="1590" spans="7:17" x14ac:dyDescent="0.25">
      <c r="G1590" t="s">
        <v>71</v>
      </c>
      <c r="H1590" t="s">
        <v>749</v>
      </c>
      <c r="I1590">
        <v>2016</v>
      </c>
      <c r="J1590" t="s">
        <v>162</v>
      </c>
      <c r="K1590">
        <v>2</v>
      </c>
      <c r="M1590" t="s">
        <v>71</v>
      </c>
      <c r="N1590" t="s">
        <v>749</v>
      </c>
      <c r="O1590">
        <v>2016</v>
      </c>
      <c r="P1590" t="s">
        <v>959</v>
      </c>
      <c r="Q1590">
        <v>2</v>
      </c>
    </row>
    <row r="1591" spans="7:17" x14ac:dyDescent="0.25">
      <c r="G1591" t="s">
        <v>71</v>
      </c>
      <c r="H1591" t="s">
        <v>749</v>
      </c>
      <c r="I1591">
        <v>2007</v>
      </c>
      <c r="J1591" t="s">
        <v>371</v>
      </c>
      <c r="K1591">
        <v>3</v>
      </c>
      <c r="M1591" t="s">
        <v>71</v>
      </c>
      <c r="N1591" t="s">
        <v>749</v>
      </c>
      <c r="O1591">
        <v>2007</v>
      </c>
      <c r="P1591" t="s">
        <v>959</v>
      </c>
      <c r="Q1591">
        <v>2</v>
      </c>
    </row>
    <row r="1592" spans="7:17" x14ac:dyDescent="0.25">
      <c r="G1592" t="s">
        <v>71</v>
      </c>
      <c r="H1592" t="s">
        <v>749</v>
      </c>
      <c r="I1592">
        <v>2008</v>
      </c>
      <c r="J1592" t="s">
        <v>161</v>
      </c>
      <c r="K1592">
        <v>3</v>
      </c>
      <c r="M1592" t="s">
        <v>71</v>
      </c>
      <c r="N1592" t="s">
        <v>749</v>
      </c>
      <c r="O1592">
        <v>2008</v>
      </c>
      <c r="P1592" t="s">
        <v>959</v>
      </c>
      <c r="Q1592">
        <v>2</v>
      </c>
    </row>
    <row r="1593" spans="7:17" x14ac:dyDescent="0.25">
      <c r="G1593" t="s">
        <v>71</v>
      </c>
      <c r="H1593" t="s">
        <v>750</v>
      </c>
      <c r="M1593" t="s">
        <v>71</v>
      </c>
      <c r="N1593" t="s">
        <v>750</v>
      </c>
    </row>
    <row r="1594" spans="7:17" x14ac:dyDescent="0.25">
      <c r="G1594" t="s">
        <v>71</v>
      </c>
      <c r="H1594" t="s">
        <v>750</v>
      </c>
      <c r="M1594" t="s">
        <v>71</v>
      </c>
      <c r="N1594" t="s">
        <v>750</v>
      </c>
    </row>
    <row r="1595" spans="7:17" x14ac:dyDescent="0.25">
      <c r="G1595" t="s">
        <v>71</v>
      </c>
      <c r="H1595" t="s">
        <v>750</v>
      </c>
      <c r="M1595" t="s">
        <v>71</v>
      </c>
      <c r="N1595" t="s">
        <v>750</v>
      </c>
    </row>
    <row r="1596" spans="7:17" x14ac:dyDescent="0.25">
      <c r="G1596" t="s">
        <v>71</v>
      </c>
      <c r="H1596" t="s">
        <v>750</v>
      </c>
      <c r="M1596" t="s">
        <v>71</v>
      </c>
      <c r="N1596" t="s">
        <v>750</v>
      </c>
    </row>
    <row r="1597" spans="7:17" x14ac:dyDescent="0.25">
      <c r="G1597" t="s">
        <v>71</v>
      </c>
      <c r="H1597" t="s">
        <v>750</v>
      </c>
      <c r="M1597" t="s">
        <v>71</v>
      </c>
      <c r="N1597" t="s">
        <v>750</v>
      </c>
    </row>
    <row r="1598" spans="7:17" x14ac:dyDescent="0.25">
      <c r="G1598" t="s">
        <v>71</v>
      </c>
      <c r="H1598" t="s">
        <v>750</v>
      </c>
      <c r="M1598" t="s">
        <v>71</v>
      </c>
      <c r="N1598" t="s">
        <v>750</v>
      </c>
    </row>
    <row r="1599" spans="7:17" x14ac:dyDescent="0.25">
      <c r="G1599" t="s">
        <v>71</v>
      </c>
      <c r="H1599" t="s">
        <v>750</v>
      </c>
      <c r="M1599" t="s">
        <v>71</v>
      </c>
      <c r="N1599" t="s">
        <v>750</v>
      </c>
    </row>
    <row r="1600" spans="7:17" x14ac:dyDescent="0.25">
      <c r="G1600" t="s">
        <v>71</v>
      </c>
      <c r="H1600" t="s">
        <v>750</v>
      </c>
      <c r="M1600" t="s">
        <v>71</v>
      </c>
      <c r="N1600" t="s">
        <v>750</v>
      </c>
    </row>
    <row r="1601" spans="7:14" x14ac:dyDescent="0.25">
      <c r="G1601" t="s">
        <v>71</v>
      </c>
      <c r="H1601" t="s">
        <v>750</v>
      </c>
      <c r="M1601" t="s">
        <v>71</v>
      </c>
      <c r="N1601" t="s">
        <v>750</v>
      </c>
    </row>
    <row r="1602" spans="7:14" x14ac:dyDescent="0.25">
      <c r="G1602" t="s">
        <v>71</v>
      </c>
      <c r="H1602" t="s">
        <v>750</v>
      </c>
      <c r="M1602" t="s">
        <v>71</v>
      </c>
      <c r="N1602" t="s">
        <v>750</v>
      </c>
    </row>
    <row r="1603" spans="7:14" x14ac:dyDescent="0.25">
      <c r="G1603" t="s">
        <v>71</v>
      </c>
      <c r="H1603" t="s">
        <v>750</v>
      </c>
      <c r="M1603" t="s">
        <v>71</v>
      </c>
      <c r="N1603" t="s">
        <v>750</v>
      </c>
    </row>
    <row r="1604" spans="7:14" x14ac:dyDescent="0.25">
      <c r="G1604" t="s">
        <v>71</v>
      </c>
      <c r="H1604" t="s">
        <v>750</v>
      </c>
      <c r="M1604" t="s">
        <v>71</v>
      </c>
      <c r="N1604" t="s">
        <v>750</v>
      </c>
    </row>
    <row r="1605" spans="7:14" x14ac:dyDescent="0.25">
      <c r="G1605" t="s">
        <v>71</v>
      </c>
      <c r="H1605" t="s">
        <v>750</v>
      </c>
      <c r="M1605" t="s">
        <v>71</v>
      </c>
      <c r="N1605" t="s">
        <v>750</v>
      </c>
    </row>
    <row r="1606" spans="7:14" x14ac:dyDescent="0.25">
      <c r="G1606" t="s">
        <v>71</v>
      </c>
      <c r="H1606" t="s">
        <v>750</v>
      </c>
      <c r="M1606" t="s">
        <v>71</v>
      </c>
      <c r="N1606" t="s">
        <v>750</v>
      </c>
    </row>
    <row r="1607" spans="7:14" x14ac:dyDescent="0.25">
      <c r="G1607" t="s">
        <v>71</v>
      </c>
      <c r="H1607" t="s">
        <v>750</v>
      </c>
      <c r="M1607" t="s">
        <v>71</v>
      </c>
      <c r="N1607" t="s">
        <v>750</v>
      </c>
    </row>
    <row r="1608" spans="7:14" x14ac:dyDescent="0.25">
      <c r="G1608" t="s">
        <v>71</v>
      </c>
      <c r="H1608" t="s">
        <v>751</v>
      </c>
      <c r="M1608" t="s">
        <v>71</v>
      </c>
      <c r="N1608" t="s">
        <v>751</v>
      </c>
    </row>
    <row r="1609" spans="7:14" x14ac:dyDescent="0.25">
      <c r="G1609" t="s">
        <v>71</v>
      </c>
      <c r="H1609" t="s">
        <v>751</v>
      </c>
      <c r="M1609" t="s">
        <v>71</v>
      </c>
      <c r="N1609" t="s">
        <v>751</v>
      </c>
    </row>
    <row r="1610" spans="7:14" x14ac:dyDescent="0.25">
      <c r="G1610" t="s">
        <v>71</v>
      </c>
      <c r="H1610" t="s">
        <v>751</v>
      </c>
      <c r="M1610" t="s">
        <v>71</v>
      </c>
      <c r="N1610" t="s">
        <v>751</v>
      </c>
    </row>
    <row r="1611" spans="7:14" x14ac:dyDescent="0.25">
      <c r="G1611" t="s">
        <v>71</v>
      </c>
      <c r="H1611" t="s">
        <v>751</v>
      </c>
      <c r="M1611" t="s">
        <v>71</v>
      </c>
      <c r="N1611" t="s">
        <v>751</v>
      </c>
    </row>
    <row r="1612" spans="7:14" x14ac:dyDescent="0.25">
      <c r="G1612" t="s">
        <v>71</v>
      </c>
      <c r="H1612" t="s">
        <v>751</v>
      </c>
      <c r="M1612" t="s">
        <v>71</v>
      </c>
      <c r="N1612" t="s">
        <v>751</v>
      </c>
    </row>
    <row r="1613" spans="7:14" x14ac:dyDescent="0.25">
      <c r="G1613" t="s">
        <v>71</v>
      </c>
      <c r="H1613" t="s">
        <v>751</v>
      </c>
      <c r="M1613" t="s">
        <v>71</v>
      </c>
      <c r="N1613" t="s">
        <v>751</v>
      </c>
    </row>
    <row r="1614" spans="7:14" x14ac:dyDescent="0.25">
      <c r="G1614" t="s">
        <v>71</v>
      </c>
      <c r="H1614" t="s">
        <v>751</v>
      </c>
      <c r="M1614" t="s">
        <v>71</v>
      </c>
      <c r="N1614" t="s">
        <v>751</v>
      </c>
    </row>
    <row r="1615" spans="7:14" x14ac:dyDescent="0.25">
      <c r="G1615" t="s">
        <v>71</v>
      </c>
      <c r="H1615" t="s">
        <v>751</v>
      </c>
      <c r="M1615" t="s">
        <v>71</v>
      </c>
      <c r="N1615" t="s">
        <v>751</v>
      </c>
    </row>
    <row r="1616" spans="7:14" x14ac:dyDescent="0.25">
      <c r="G1616" t="s">
        <v>71</v>
      </c>
      <c r="H1616" t="s">
        <v>751</v>
      </c>
      <c r="M1616" t="s">
        <v>71</v>
      </c>
      <c r="N1616" t="s">
        <v>751</v>
      </c>
    </row>
    <row r="1617" spans="7:17" x14ac:dyDescent="0.25">
      <c r="G1617" t="s">
        <v>71</v>
      </c>
      <c r="H1617" t="s">
        <v>751</v>
      </c>
      <c r="M1617" t="s">
        <v>71</v>
      </c>
      <c r="N1617" t="s">
        <v>751</v>
      </c>
    </row>
    <row r="1618" spans="7:17" x14ac:dyDescent="0.25">
      <c r="G1618" t="s">
        <v>71</v>
      </c>
      <c r="H1618" t="s">
        <v>751</v>
      </c>
      <c r="M1618" t="s">
        <v>71</v>
      </c>
      <c r="N1618" t="s">
        <v>751</v>
      </c>
    </row>
    <row r="1619" spans="7:17" x14ac:dyDescent="0.25">
      <c r="G1619" t="s">
        <v>71</v>
      </c>
      <c r="H1619" t="s">
        <v>751</v>
      </c>
      <c r="M1619" t="s">
        <v>71</v>
      </c>
      <c r="N1619" t="s">
        <v>751</v>
      </c>
    </row>
    <row r="1620" spans="7:17" x14ac:dyDescent="0.25">
      <c r="G1620" t="s">
        <v>71</v>
      </c>
      <c r="H1620" t="s">
        <v>751</v>
      </c>
      <c r="M1620" t="s">
        <v>71</v>
      </c>
      <c r="N1620" t="s">
        <v>751</v>
      </c>
    </row>
    <row r="1621" spans="7:17" x14ac:dyDescent="0.25">
      <c r="G1621" t="s">
        <v>71</v>
      </c>
      <c r="H1621" t="s">
        <v>751</v>
      </c>
      <c r="M1621" t="s">
        <v>71</v>
      </c>
      <c r="N1621" t="s">
        <v>751</v>
      </c>
    </row>
    <row r="1622" spans="7:17" x14ac:dyDescent="0.25">
      <c r="G1622" t="s">
        <v>71</v>
      </c>
      <c r="H1622" t="s">
        <v>751</v>
      </c>
      <c r="M1622" t="s">
        <v>71</v>
      </c>
      <c r="N1622" t="s">
        <v>751</v>
      </c>
    </row>
    <row r="1623" spans="7:17" x14ac:dyDescent="0.25">
      <c r="G1623" t="s">
        <v>71</v>
      </c>
      <c r="H1623" t="s">
        <v>752</v>
      </c>
      <c r="I1623">
        <v>2017</v>
      </c>
      <c r="J1623" t="s">
        <v>117</v>
      </c>
      <c r="K1623">
        <v>1</v>
      </c>
      <c r="M1623" t="s">
        <v>71</v>
      </c>
      <c r="N1623" t="s">
        <v>752</v>
      </c>
      <c r="O1623">
        <v>2017</v>
      </c>
      <c r="P1623" t="s">
        <v>1047</v>
      </c>
      <c r="Q1623">
        <v>2</v>
      </c>
    </row>
    <row r="1624" spans="7:17" x14ac:dyDescent="0.25">
      <c r="G1624" t="s">
        <v>71</v>
      </c>
      <c r="H1624" t="s">
        <v>752</v>
      </c>
      <c r="I1624">
        <v>2011</v>
      </c>
      <c r="J1624" t="s">
        <v>345</v>
      </c>
      <c r="K1624">
        <v>2</v>
      </c>
      <c r="M1624" t="s">
        <v>71</v>
      </c>
      <c r="N1624" t="s">
        <v>752</v>
      </c>
      <c r="O1624">
        <v>2011</v>
      </c>
      <c r="P1624" t="s">
        <v>1048</v>
      </c>
      <c r="Q1624">
        <v>2</v>
      </c>
    </row>
    <row r="1625" spans="7:17" x14ac:dyDescent="0.25">
      <c r="G1625" t="s">
        <v>71</v>
      </c>
      <c r="H1625" t="s">
        <v>752</v>
      </c>
      <c r="I1625">
        <v>2007</v>
      </c>
      <c r="J1625" t="s">
        <v>345</v>
      </c>
      <c r="K1625">
        <v>2</v>
      </c>
      <c r="M1625" t="s">
        <v>71</v>
      </c>
      <c r="N1625" t="s">
        <v>752</v>
      </c>
      <c r="O1625">
        <v>2007</v>
      </c>
      <c r="P1625" t="s">
        <v>1048</v>
      </c>
      <c r="Q1625">
        <v>2</v>
      </c>
    </row>
    <row r="1626" spans="7:17" x14ac:dyDescent="0.25">
      <c r="G1626" t="s">
        <v>71</v>
      </c>
      <c r="H1626" t="s">
        <v>752</v>
      </c>
      <c r="I1626">
        <v>2006</v>
      </c>
      <c r="J1626" t="s">
        <v>345</v>
      </c>
      <c r="K1626">
        <v>2</v>
      </c>
      <c r="M1626" t="s">
        <v>71</v>
      </c>
      <c r="N1626" t="s">
        <v>752</v>
      </c>
      <c r="O1626">
        <v>2006</v>
      </c>
      <c r="P1626" t="s">
        <v>1048</v>
      </c>
      <c r="Q1626">
        <v>2</v>
      </c>
    </row>
    <row r="1627" spans="7:17" x14ac:dyDescent="0.25">
      <c r="G1627" t="s">
        <v>71</v>
      </c>
      <c r="H1627" t="s">
        <v>752</v>
      </c>
      <c r="I1627">
        <v>2016</v>
      </c>
      <c r="J1627" t="s">
        <v>117</v>
      </c>
      <c r="K1627">
        <v>1</v>
      </c>
      <c r="M1627" t="s">
        <v>71</v>
      </c>
      <c r="N1627" t="s">
        <v>752</v>
      </c>
      <c r="O1627">
        <v>2016</v>
      </c>
      <c r="P1627" t="s">
        <v>1047</v>
      </c>
      <c r="Q1627">
        <v>2</v>
      </c>
    </row>
    <row r="1628" spans="7:17" x14ac:dyDescent="0.25">
      <c r="G1628" t="s">
        <v>71</v>
      </c>
      <c r="H1628" t="s">
        <v>752</v>
      </c>
      <c r="I1628">
        <v>2008</v>
      </c>
      <c r="J1628" t="s">
        <v>345</v>
      </c>
      <c r="K1628">
        <v>2</v>
      </c>
      <c r="M1628" t="s">
        <v>71</v>
      </c>
      <c r="N1628" t="s">
        <v>752</v>
      </c>
      <c r="O1628">
        <v>2008</v>
      </c>
      <c r="P1628" t="s">
        <v>1048</v>
      </c>
      <c r="Q1628">
        <v>2</v>
      </c>
    </row>
    <row r="1629" spans="7:17" x14ac:dyDescent="0.25">
      <c r="G1629" t="s">
        <v>71</v>
      </c>
      <c r="H1629" t="s">
        <v>752</v>
      </c>
      <c r="I1629">
        <v>2010</v>
      </c>
      <c r="J1629" t="s">
        <v>345</v>
      </c>
      <c r="K1629">
        <v>2</v>
      </c>
      <c r="M1629" t="s">
        <v>71</v>
      </c>
      <c r="N1629" t="s">
        <v>752</v>
      </c>
      <c r="O1629">
        <v>2010</v>
      </c>
      <c r="P1629" t="s">
        <v>1048</v>
      </c>
      <c r="Q1629">
        <v>2</v>
      </c>
    </row>
    <row r="1630" spans="7:17" x14ac:dyDescent="0.25">
      <c r="G1630" t="s">
        <v>71</v>
      </c>
      <c r="H1630" t="s">
        <v>752</v>
      </c>
      <c r="I1630">
        <v>2014</v>
      </c>
      <c r="J1630" t="s">
        <v>117</v>
      </c>
      <c r="K1630">
        <v>1</v>
      </c>
      <c r="M1630" t="s">
        <v>71</v>
      </c>
      <c r="N1630" t="s">
        <v>752</v>
      </c>
      <c r="O1630">
        <v>2014</v>
      </c>
      <c r="P1630" t="s">
        <v>1047</v>
      </c>
      <c r="Q1630">
        <v>2</v>
      </c>
    </row>
    <row r="1631" spans="7:17" x14ac:dyDescent="0.25">
      <c r="G1631" t="s">
        <v>71</v>
      </c>
      <c r="H1631" t="s">
        <v>752</v>
      </c>
      <c r="I1631">
        <v>2015</v>
      </c>
      <c r="J1631" t="s">
        <v>117</v>
      </c>
      <c r="K1631">
        <v>1</v>
      </c>
      <c r="M1631" t="s">
        <v>71</v>
      </c>
      <c r="N1631" t="s">
        <v>752</v>
      </c>
      <c r="O1631">
        <v>2015</v>
      </c>
      <c r="P1631" t="s">
        <v>1047</v>
      </c>
      <c r="Q1631">
        <v>2</v>
      </c>
    </row>
    <row r="1632" spans="7:17" x14ac:dyDescent="0.25">
      <c r="G1632" t="s">
        <v>71</v>
      </c>
      <c r="H1632" t="s">
        <v>752</v>
      </c>
      <c r="I1632">
        <v>2018</v>
      </c>
      <c r="J1632" t="s">
        <v>189</v>
      </c>
      <c r="K1632">
        <v>1</v>
      </c>
      <c r="M1632" t="s">
        <v>71</v>
      </c>
      <c r="N1632" t="s">
        <v>752</v>
      </c>
      <c r="O1632">
        <v>2018</v>
      </c>
      <c r="P1632" t="s">
        <v>1047</v>
      </c>
      <c r="Q1632">
        <v>2</v>
      </c>
    </row>
    <row r="1633" spans="7:17" x14ac:dyDescent="0.25">
      <c r="G1633" t="s">
        <v>71</v>
      </c>
      <c r="H1633" t="s">
        <v>752</v>
      </c>
      <c r="I1633">
        <v>2019</v>
      </c>
      <c r="J1633" t="s">
        <v>117</v>
      </c>
      <c r="K1633">
        <v>1</v>
      </c>
      <c r="M1633" t="s">
        <v>71</v>
      </c>
      <c r="N1633" t="s">
        <v>752</v>
      </c>
      <c r="O1633">
        <v>2019</v>
      </c>
      <c r="P1633" t="s">
        <v>1047</v>
      </c>
      <c r="Q1633">
        <v>2</v>
      </c>
    </row>
    <row r="1634" spans="7:17" x14ac:dyDescent="0.25">
      <c r="G1634" t="s">
        <v>71</v>
      </c>
      <c r="H1634" t="s">
        <v>752</v>
      </c>
      <c r="I1634">
        <v>2020</v>
      </c>
      <c r="J1634" t="s">
        <v>117</v>
      </c>
      <c r="K1634">
        <v>1</v>
      </c>
      <c r="M1634" t="s">
        <v>71</v>
      </c>
      <c r="N1634" t="s">
        <v>752</v>
      </c>
      <c r="O1634">
        <v>2020</v>
      </c>
      <c r="P1634" t="s">
        <v>1047</v>
      </c>
      <c r="Q1634">
        <v>2</v>
      </c>
    </row>
    <row r="1635" spans="7:17" x14ac:dyDescent="0.25">
      <c r="G1635" t="s">
        <v>71</v>
      </c>
      <c r="H1635" t="s">
        <v>752</v>
      </c>
      <c r="I1635">
        <v>2021</v>
      </c>
      <c r="J1635" t="s">
        <v>117</v>
      </c>
      <c r="K1635">
        <v>1</v>
      </c>
      <c r="M1635" t="s">
        <v>71</v>
      </c>
      <c r="N1635" t="s">
        <v>752</v>
      </c>
      <c r="O1635">
        <v>2021</v>
      </c>
      <c r="P1635" t="s">
        <v>1047</v>
      </c>
      <c r="Q1635">
        <v>2</v>
      </c>
    </row>
    <row r="1636" spans="7:17" x14ac:dyDescent="0.25">
      <c r="G1636" t="s">
        <v>71</v>
      </c>
      <c r="H1636" t="s">
        <v>752</v>
      </c>
      <c r="I1636">
        <v>2009</v>
      </c>
      <c r="J1636" t="s">
        <v>345</v>
      </c>
      <c r="K1636">
        <v>2</v>
      </c>
      <c r="M1636" t="s">
        <v>71</v>
      </c>
      <c r="N1636" t="s">
        <v>752</v>
      </c>
      <c r="O1636">
        <v>2009</v>
      </c>
      <c r="P1636" t="s">
        <v>1048</v>
      </c>
      <c r="Q1636">
        <v>2</v>
      </c>
    </row>
    <row r="1637" spans="7:17" x14ac:dyDescent="0.25">
      <c r="G1637" t="s">
        <v>71</v>
      </c>
      <c r="H1637" t="s">
        <v>752</v>
      </c>
      <c r="I1637">
        <v>2013</v>
      </c>
      <c r="J1637" t="s">
        <v>117</v>
      </c>
      <c r="K1637">
        <v>1</v>
      </c>
      <c r="M1637" t="s">
        <v>71</v>
      </c>
      <c r="N1637" t="s">
        <v>752</v>
      </c>
      <c r="O1637">
        <v>2013</v>
      </c>
      <c r="P1637" t="s">
        <v>1049</v>
      </c>
      <c r="Q1637">
        <v>2</v>
      </c>
    </row>
    <row r="1638" spans="7:17" x14ac:dyDescent="0.25">
      <c r="G1638" t="s">
        <v>71</v>
      </c>
      <c r="H1638" t="s">
        <v>753</v>
      </c>
      <c r="I1638">
        <v>2018</v>
      </c>
      <c r="J1638" t="s">
        <v>190</v>
      </c>
      <c r="K1638">
        <v>3</v>
      </c>
      <c r="M1638" t="s">
        <v>71</v>
      </c>
      <c r="N1638" t="s">
        <v>753</v>
      </c>
      <c r="O1638">
        <v>2018</v>
      </c>
      <c r="P1638" t="s">
        <v>326</v>
      </c>
      <c r="Q1638">
        <v>3</v>
      </c>
    </row>
    <row r="1639" spans="7:17" x14ac:dyDescent="0.25">
      <c r="G1639" t="s">
        <v>71</v>
      </c>
      <c r="H1639" t="s">
        <v>753</v>
      </c>
      <c r="I1639">
        <v>2017</v>
      </c>
      <c r="J1639" t="s">
        <v>190</v>
      </c>
      <c r="K1639">
        <v>3</v>
      </c>
      <c r="M1639" t="s">
        <v>71</v>
      </c>
      <c r="N1639" t="s">
        <v>753</v>
      </c>
      <c r="O1639">
        <v>2017</v>
      </c>
      <c r="P1639" t="s">
        <v>326</v>
      </c>
      <c r="Q1639">
        <v>3</v>
      </c>
    </row>
    <row r="1640" spans="7:17" x14ac:dyDescent="0.25">
      <c r="G1640" t="s">
        <v>71</v>
      </c>
      <c r="H1640" t="s">
        <v>753</v>
      </c>
      <c r="M1640" t="s">
        <v>71</v>
      </c>
      <c r="N1640" t="s">
        <v>753</v>
      </c>
    </row>
    <row r="1641" spans="7:17" x14ac:dyDescent="0.25">
      <c r="G1641" t="s">
        <v>71</v>
      </c>
      <c r="H1641" t="s">
        <v>753</v>
      </c>
      <c r="M1641" t="s">
        <v>71</v>
      </c>
      <c r="N1641" t="s">
        <v>753</v>
      </c>
    </row>
    <row r="1642" spans="7:17" x14ac:dyDescent="0.25">
      <c r="G1642" t="s">
        <v>71</v>
      </c>
      <c r="H1642" t="s">
        <v>753</v>
      </c>
      <c r="M1642" t="s">
        <v>71</v>
      </c>
      <c r="N1642" t="s">
        <v>753</v>
      </c>
    </row>
    <row r="1643" spans="7:17" x14ac:dyDescent="0.25">
      <c r="G1643" t="s">
        <v>71</v>
      </c>
      <c r="H1643" t="s">
        <v>753</v>
      </c>
      <c r="M1643" t="s">
        <v>71</v>
      </c>
      <c r="N1643" t="s">
        <v>753</v>
      </c>
    </row>
    <row r="1644" spans="7:17" x14ac:dyDescent="0.25">
      <c r="G1644" t="s">
        <v>71</v>
      </c>
      <c r="H1644" t="s">
        <v>753</v>
      </c>
      <c r="M1644" t="s">
        <v>71</v>
      </c>
      <c r="N1644" t="s">
        <v>753</v>
      </c>
    </row>
    <row r="1645" spans="7:17" x14ac:dyDescent="0.25">
      <c r="G1645" t="s">
        <v>71</v>
      </c>
      <c r="H1645" t="s">
        <v>753</v>
      </c>
      <c r="I1645">
        <v>2020</v>
      </c>
      <c r="J1645" t="s">
        <v>190</v>
      </c>
      <c r="K1645">
        <v>3</v>
      </c>
      <c r="M1645" t="s">
        <v>71</v>
      </c>
      <c r="N1645" t="s">
        <v>753</v>
      </c>
      <c r="O1645">
        <v>2020</v>
      </c>
      <c r="P1645" t="s">
        <v>326</v>
      </c>
      <c r="Q1645">
        <v>3</v>
      </c>
    </row>
    <row r="1646" spans="7:17" x14ac:dyDescent="0.25">
      <c r="G1646" t="s">
        <v>71</v>
      </c>
      <c r="H1646" t="s">
        <v>753</v>
      </c>
      <c r="M1646" t="s">
        <v>71</v>
      </c>
      <c r="N1646" t="s">
        <v>753</v>
      </c>
    </row>
    <row r="1647" spans="7:17" x14ac:dyDescent="0.25">
      <c r="G1647" t="s">
        <v>71</v>
      </c>
      <c r="H1647" t="s">
        <v>753</v>
      </c>
      <c r="I1647">
        <v>2021</v>
      </c>
      <c r="J1647" t="s">
        <v>372</v>
      </c>
      <c r="K1647">
        <v>1</v>
      </c>
      <c r="M1647" t="s">
        <v>71</v>
      </c>
      <c r="N1647" t="s">
        <v>753</v>
      </c>
      <c r="O1647">
        <v>2021</v>
      </c>
      <c r="P1647" t="s">
        <v>327</v>
      </c>
      <c r="Q1647">
        <v>1</v>
      </c>
    </row>
    <row r="1648" spans="7:17" x14ac:dyDescent="0.25">
      <c r="G1648" t="s">
        <v>71</v>
      </c>
      <c r="H1648" t="s">
        <v>753</v>
      </c>
      <c r="I1648">
        <v>2021</v>
      </c>
      <c r="J1648" t="s">
        <v>190</v>
      </c>
      <c r="K1648">
        <v>3</v>
      </c>
      <c r="M1648" t="s">
        <v>71</v>
      </c>
      <c r="N1648" t="s">
        <v>753</v>
      </c>
      <c r="O1648">
        <v>2021</v>
      </c>
      <c r="P1648" t="s">
        <v>326</v>
      </c>
      <c r="Q1648">
        <v>3</v>
      </c>
    </row>
    <row r="1649" spans="7:17" x14ac:dyDescent="0.25">
      <c r="G1649" t="s">
        <v>71</v>
      </c>
      <c r="H1649" t="s">
        <v>753</v>
      </c>
      <c r="M1649" t="s">
        <v>71</v>
      </c>
      <c r="N1649" t="s">
        <v>753</v>
      </c>
    </row>
    <row r="1650" spans="7:17" x14ac:dyDescent="0.25">
      <c r="G1650" t="s">
        <v>71</v>
      </c>
      <c r="H1650" t="s">
        <v>753</v>
      </c>
      <c r="M1650" t="s">
        <v>71</v>
      </c>
      <c r="N1650" t="s">
        <v>753</v>
      </c>
    </row>
    <row r="1651" spans="7:17" x14ac:dyDescent="0.25">
      <c r="G1651" t="s">
        <v>71</v>
      </c>
      <c r="H1651" t="s">
        <v>753</v>
      </c>
      <c r="M1651" t="s">
        <v>71</v>
      </c>
      <c r="N1651" t="s">
        <v>753</v>
      </c>
    </row>
    <row r="1652" spans="7:17" x14ac:dyDescent="0.25">
      <c r="G1652" t="s">
        <v>71</v>
      </c>
      <c r="H1652" t="s">
        <v>753</v>
      </c>
      <c r="I1652">
        <v>2019</v>
      </c>
      <c r="J1652" t="s">
        <v>190</v>
      </c>
      <c r="K1652">
        <v>3</v>
      </c>
      <c r="M1652" t="s">
        <v>71</v>
      </c>
      <c r="N1652" t="s">
        <v>753</v>
      </c>
      <c r="O1652">
        <v>2019</v>
      </c>
      <c r="P1652" t="s">
        <v>326</v>
      </c>
      <c r="Q1652">
        <v>3</v>
      </c>
    </row>
    <row r="1653" spans="7:17" x14ac:dyDescent="0.25">
      <c r="G1653" t="s">
        <v>71</v>
      </c>
      <c r="H1653" t="s">
        <v>754</v>
      </c>
      <c r="J1653" t="s">
        <v>167</v>
      </c>
      <c r="K1653">
        <v>0</v>
      </c>
      <c r="M1653" t="s">
        <v>71</v>
      </c>
      <c r="N1653" t="s">
        <v>754</v>
      </c>
      <c r="P1653" t="s">
        <v>167</v>
      </c>
      <c r="Q1653">
        <v>0</v>
      </c>
    </row>
    <row r="1654" spans="7:17" x14ac:dyDescent="0.25">
      <c r="G1654" t="s">
        <v>71</v>
      </c>
      <c r="H1654" t="s">
        <v>754</v>
      </c>
      <c r="I1654">
        <v>2017</v>
      </c>
      <c r="J1654" t="s">
        <v>162</v>
      </c>
      <c r="K1654">
        <v>2</v>
      </c>
      <c r="M1654" t="s">
        <v>71</v>
      </c>
      <c r="N1654" t="s">
        <v>754</v>
      </c>
      <c r="O1654">
        <v>2017</v>
      </c>
      <c r="P1654" t="s">
        <v>1050</v>
      </c>
      <c r="Q1654">
        <v>2</v>
      </c>
    </row>
    <row r="1655" spans="7:17" x14ac:dyDescent="0.25">
      <c r="G1655" t="s">
        <v>71</v>
      </c>
      <c r="H1655" t="s">
        <v>754</v>
      </c>
      <c r="I1655">
        <v>2017</v>
      </c>
      <c r="J1655" t="s">
        <v>371</v>
      </c>
      <c r="K1655">
        <v>3</v>
      </c>
      <c r="M1655" t="s">
        <v>71</v>
      </c>
      <c r="N1655" t="s">
        <v>754</v>
      </c>
      <c r="O1655">
        <v>2017</v>
      </c>
      <c r="P1655" t="s">
        <v>1051</v>
      </c>
      <c r="Q1655">
        <v>3</v>
      </c>
    </row>
    <row r="1656" spans="7:17" x14ac:dyDescent="0.25">
      <c r="G1656" t="s">
        <v>71</v>
      </c>
      <c r="H1656" t="s">
        <v>754</v>
      </c>
      <c r="I1656">
        <v>2018</v>
      </c>
      <c r="J1656" t="s">
        <v>371</v>
      </c>
      <c r="K1656">
        <v>3</v>
      </c>
      <c r="M1656" t="s">
        <v>71</v>
      </c>
      <c r="N1656" t="s">
        <v>754</v>
      </c>
      <c r="O1656">
        <v>2018</v>
      </c>
      <c r="P1656" t="s">
        <v>1051</v>
      </c>
      <c r="Q1656">
        <v>3</v>
      </c>
    </row>
    <row r="1657" spans="7:17" x14ac:dyDescent="0.25">
      <c r="G1657" t="s">
        <v>71</v>
      </c>
      <c r="H1657" t="s">
        <v>754</v>
      </c>
      <c r="J1657" t="s">
        <v>167</v>
      </c>
      <c r="K1657">
        <v>0</v>
      </c>
      <c r="M1657" t="s">
        <v>71</v>
      </c>
      <c r="N1657" t="s">
        <v>754</v>
      </c>
      <c r="P1657" t="s">
        <v>167</v>
      </c>
      <c r="Q1657">
        <v>0</v>
      </c>
    </row>
    <row r="1658" spans="7:17" x14ac:dyDescent="0.25">
      <c r="G1658" t="s">
        <v>71</v>
      </c>
      <c r="H1658" t="s">
        <v>754</v>
      </c>
      <c r="J1658" t="s">
        <v>167</v>
      </c>
      <c r="K1658">
        <v>0</v>
      </c>
      <c r="M1658" t="s">
        <v>71</v>
      </c>
      <c r="N1658" t="s">
        <v>754</v>
      </c>
      <c r="P1658" t="s">
        <v>167</v>
      </c>
      <c r="Q1658">
        <v>0</v>
      </c>
    </row>
    <row r="1659" spans="7:17" x14ac:dyDescent="0.25">
      <c r="G1659" t="s">
        <v>71</v>
      </c>
      <c r="H1659" t="s">
        <v>754</v>
      </c>
      <c r="J1659" t="s">
        <v>167</v>
      </c>
      <c r="K1659">
        <v>0</v>
      </c>
      <c r="M1659" t="s">
        <v>71</v>
      </c>
      <c r="N1659" t="s">
        <v>754</v>
      </c>
      <c r="P1659" t="s">
        <v>167</v>
      </c>
      <c r="Q1659">
        <v>0</v>
      </c>
    </row>
    <row r="1660" spans="7:17" x14ac:dyDescent="0.25">
      <c r="G1660" t="s">
        <v>71</v>
      </c>
      <c r="H1660" t="s">
        <v>754</v>
      </c>
      <c r="I1660">
        <v>2018</v>
      </c>
      <c r="J1660" t="s">
        <v>350</v>
      </c>
      <c r="K1660">
        <v>1</v>
      </c>
      <c r="M1660" t="s">
        <v>71</v>
      </c>
      <c r="N1660" t="s">
        <v>754</v>
      </c>
      <c r="O1660">
        <v>2018</v>
      </c>
      <c r="P1660" t="s">
        <v>1052</v>
      </c>
      <c r="Q1660">
        <v>2</v>
      </c>
    </row>
    <row r="1661" spans="7:17" x14ac:dyDescent="0.25">
      <c r="G1661" t="s">
        <v>71</v>
      </c>
      <c r="H1661" t="s">
        <v>754</v>
      </c>
      <c r="J1661" t="s">
        <v>167</v>
      </c>
      <c r="K1661">
        <v>0</v>
      </c>
      <c r="M1661" t="s">
        <v>71</v>
      </c>
      <c r="N1661" t="s">
        <v>754</v>
      </c>
      <c r="P1661" t="s">
        <v>167</v>
      </c>
      <c r="Q1661">
        <v>0</v>
      </c>
    </row>
    <row r="1662" spans="7:17" x14ac:dyDescent="0.25">
      <c r="G1662" t="s">
        <v>71</v>
      </c>
      <c r="H1662" t="s">
        <v>754</v>
      </c>
      <c r="J1662" t="s">
        <v>167</v>
      </c>
      <c r="K1662">
        <v>0</v>
      </c>
      <c r="M1662" t="s">
        <v>71</v>
      </c>
      <c r="N1662" t="s">
        <v>754</v>
      </c>
      <c r="P1662" t="s">
        <v>167</v>
      </c>
      <c r="Q1662">
        <v>0</v>
      </c>
    </row>
    <row r="1663" spans="7:17" x14ac:dyDescent="0.25">
      <c r="G1663" t="s">
        <v>71</v>
      </c>
      <c r="H1663" t="s">
        <v>754</v>
      </c>
      <c r="J1663" t="s">
        <v>167</v>
      </c>
      <c r="K1663">
        <v>0</v>
      </c>
      <c r="M1663" t="s">
        <v>71</v>
      </c>
      <c r="N1663" t="s">
        <v>754</v>
      </c>
      <c r="P1663" t="s">
        <v>167</v>
      </c>
      <c r="Q1663">
        <v>0</v>
      </c>
    </row>
    <row r="1664" spans="7:17" x14ac:dyDescent="0.25">
      <c r="G1664" t="s">
        <v>71</v>
      </c>
      <c r="H1664" t="s">
        <v>754</v>
      </c>
      <c r="J1664" t="s">
        <v>167</v>
      </c>
      <c r="K1664">
        <v>0</v>
      </c>
      <c r="M1664" t="s">
        <v>71</v>
      </c>
      <c r="N1664" t="s">
        <v>754</v>
      </c>
      <c r="P1664" t="s">
        <v>167</v>
      </c>
      <c r="Q1664">
        <v>0</v>
      </c>
    </row>
    <row r="1665" spans="7:17" x14ac:dyDescent="0.25">
      <c r="G1665" t="s">
        <v>71</v>
      </c>
      <c r="H1665" t="s">
        <v>754</v>
      </c>
      <c r="I1665">
        <v>2020</v>
      </c>
      <c r="J1665" t="s">
        <v>350</v>
      </c>
      <c r="K1665">
        <v>1</v>
      </c>
      <c r="M1665" t="s">
        <v>71</v>
      </c>
      <c r="N1665" t="s">
        <v>754</v>
      </c>
      <c r="O1665">
        <v>2020</v>
      </c>
      <c r="P1665" t="s">
        <v>1052</v>
      </c>
      <c r="Q1665">
        <v>2</v>
      </c>
    </row>
    <row r="1666" spans="7:17" x14ac:dyDescent="0.25">
      <c r="G1666" t="s">
        <v>71</v>
      </c>
      <c r="H1666" t="s">
        <v>754</v>
      </c>
      <c r="I1666">
        <v>2019</v>
      </c>
      <c r="J1666" t="s">
        <v>350</v>
      </c>
      <c r="K1666">
        <v>1</v>
      </c>
      <c r="M1666" t="s">
        <v>71</v>
      </c>
      <c r="N1666" t="s">
        <v>754</v>
      </c>
      <c r="O1666">
        <v>2019</v>
      </c>
      <c r="P1666" t="s">
        <v>1052</v>
      </c>
      <c r="Q1666">
        <v>2</v>
      </c>
    </row>
    <row r="1667" spans="7:17" x14ac:dyDescent="0.25">
      <c r="G1667" t="s">
        <v>71</v>
      </c>
      <c r="H1667" t="s">
        <v>754</v>
      </c>
      <c r="I1667">
        <v>2021</v>
      </c>
      <c r="J1667" t="s">
        <v>350</v>
      </c>
      <c r="K1667">
        <v>1</v>
      </c>
      <c r="M1667" t="s">
        <v>71</v>
      </c>
      <c r="N1667" t="s">
        <v>754</v>
      </c>
      <c r="O1667">
        <v>2021</v>
      </c>
      <c r="P1667" t="s">
        <v>1052</v>
      </c>
      <c r="Q1667">
        <v>2</v>
      </c>
    </row>
    <row r="1668" spans="7:17" x14ac:dyDescent="0.25">
      <c r="G1668" t="s">
        <v>71</v>
      </c>
      <c r="H1668" t="s">
        <v>755</v>
      </c>
      <c r="M1668" t="s">
        <v>71</v>
      </c>
      <c r="N1668" t="s">
        <v>755</v>
      </c>
    </row>
    <row r="1669" spans="7:17" x14ac:dyDescent="0.25">
      <c r="G1669" t="s">
        <v>71</v>
      </c>
      <c r="H1669" t="s">
        <v>755</v>
      </c>
      <c r="M1669" t="s">
        <v>71</v>
      </c>
      <c r="N1669" t="s">
        <v>755</v>
      </c>
    </row>
    <row r="1670" spans="7:17" x14ac:dyDescent="0.25">
      <c r="G1670" t="s">
        <v>71</v>
      </c>
      <c r="H1670" t="s">
        <v>755</v>
      </c>
      <c r="M1670" t="s">
        <v>71</v>
      </c>
      <c r="N1670" t="s">
        <v>755</v>
      </c>
    </row>
    <row r="1671" spans="7:17" x14ac:dyDescent="0.25">
      <c r="G1671" t="s">
        <v>71</v>
      </c>
      <c r="H1671" t="s">
        <v>755</v>
      </c>
      <c r="M1671" t="s">
        <v>71</v>
      </c>
      <c r="N1671" t="s">
        <v>755</v>
      </c>
    </row>
    <row r="1672" spans="7:17" x14ac:dyDescent="0.25">
      <c r="G1672" t="s">
        <v>71</v>
      </c>
      <c r="H1672" t="s">
        <v>755</v>
      </c>
      <c r="M1672" t="s">
        <v>71</v>
      </c>
      <c r="N1672" t="s">
        <v>755</v>
      </c>
    </row>
    <row r="1673" spans="7:17" x14ac:dyDescent="0.25">
      <c r="G1673" t="s">
        <v>71</v>
      </c>
      <c r="H1673" t="s">
        <v>755</v>
      </c>
      <c r="M1673" t="s">
        <v>71</v>
      </c>
      <c r="N1673" t="s">
        <v>755</v>
      </c>
    </row>
    <row r="1674" spans="7:17" x14ac:dyDescent="0.25">
      <c r="G1674" t="s">
        <v>71</v>
      </c>
      <c r="H1674" t="s">
        <v>755</v>
      </c>
      <c r="M1674" t="s">
        <v>71</v>
      </c>
      <c r="N1674" t="s">
        <v>755</v>
      </c>
    </row>
    <row r="1675" spans="7:17" x14ac:dyDescent="0.25">
      <c r="G1675" t="s">
        <v>71</v>
      </c>
      <c r="H1675" t="s">
        <v>755</v>
      </c>
      <c r="M1675" t="s">
        <v>71</v>
      </c>
      <c r="N1675" t="s">
        <v>755</v>
      </c>
    </row>
    <row r="1676" spans="7:17" x14ac:dyDescent="0.25">
      <c r="G1676" t="s">
        <v>71</v>
      </c>
      <c r="H1676" t="s">
        <v>755</v>
      </c>
      <c r="M1676" t="s">
        <v>71</v>
      </c>
      <c r="N1676" t="s">
        <v>755</v>
      </c>
    </row>
    <row r="1677" spans="7:17" x14ac:dyDescent="0.25">
      <c r="G1677" t="s">
        <v>71</v>
      </c>
      <c r="H1677" t="s">
        <v>755</v>
      </c>
      <c r="M1677" t="s">
        <v>71</v>
      </c>
      <c r="N1677" t="s">
        <v>755</v>
      </c>
    </row>
    <row r="1678" spans="7:17" x14ac:dyDescent="0.25">
      <c r="G1678" t="s">
        <v>71</v>
      </c>
      <c r="H1678" t="s">
        <v>755</v>
      </c>
      <c r="M1678" t="s">
        <v>71</v>
      </c>
      <c r="N1678" t="s">
        <v>755</v>
      </c>
    </row>
    <row r="1679" spans="7:17" x14ac:dyDescent="0.25">
      <c r="G1679" t="s">
        <v>71</v>
      </c>
      <c r="H1679" t="s">
        <v>755</v>
      </c>
      <c r="M1679" t="s">
        <v>71</v>
      </c>
      <c r="N1679" t="s">
        <v>755</v>
      </c>
    </row>
    <row r="1680" spans="7:17" x14ac:dyDescent="0.25">
      <c r="G1680" t="s">
        <v>71</v>
      </c>
      <c r="H1680" t="s">
        <v>755</v>
      </c>
      <c r="M1680" t="s">
        <v>71</v>
      </c>
      <c r="N1680" t="s">
        <v>755</v>
      </c>
    </row>
    <row r="1681" spans="7:17" x14ac:dyDescent="0.25">
      <c r="G1681" t="s">
        <v>71</v>
      </c>
      <c r="H1681" t="s">
        <v>755</v>
      </c>
      <c r="M1681" t="s">
        <v>71</v>
      </c>
      <c r="N1681" t="s">
        <v>755</v>
      </c>
    </row>
    <row r="1682" spans="7:17" x14ac:dyDescent="0.25">
      <c r="G1682" t="s">
        <v>71</v>
      </c>
      <c r="H1682" t="s">
        <v>755</v>
      </c>
      <c r="M1682" t="s">
        <v>71</v>
      </c>
      <c r="N1682" t="s">
        <v>755</v>
      </c>
    </row>
    <row r="1683" spans="7:17" x14ac:dyDescent="0.25">
      <c r="G1683" t="s">
        <v>71</v>
      </c>
      <c r="H1683" t="s">
        <v>756</v>
      </c>
      <c r="I1683">
        <v>2011</v>
      </c>
      <c r="J1683" t="s">
        <v>191</v>
      </c>
      <c r="K1683">
        <v>1</v>
      </c>
      <c r="M1683" t="s">
        <v>71</v>
      </c>
      <c r="N1683" t="s">
        <v>756</v>
      </c>
      <c r="O1683">
        <v>2011</v>
      </c>
      <c r="P1683" t="s">
        <v>1053</v>
      </c>
      <c r="Q1683">
        <v>1</v>
      </c>
    </row>
    <row r="1684" spans="7:17" x14ac:dyDescent="0.25">
      <c r="G1684" t="s">
        <v>71</v>
      </c>
      <c r="H1684" t="s">
        <v>756</v>
      </c>
      <c r="M1684" t="s">
        <v>71</v>
      </c>
      <c r="N1684" t="s">
        <v>756</v>
      </c>
    </row>
    <row r="1685" spans="7:17" x14ac:dyDescent="0.25">
      <c r="G1685" t="s">
        <v>71</v>
      </c>
      <c r="H1685" t="s">
        <v>756</v>
      </c>
      <c r="M1685" t="s">
        <v>71</v>
      </c>
      <c r="N1685" t="s">
        <v>756</v>
      </c>
    </row>
    <row r="1686" spans="7:17" x14ac:dyDescent="0.25">
      <c r="G1686" t="s">
        <v>71</v>
      </c>
      <c r="H1686" t="s">
        <v>756</v>
      </c>
      <c r="I1686">
        <v>2019</v>
      </c>
      <c r="J1686" t="s">
        <v>191</v>
      </c>
      <c r="K1686">
        <v>1</v>
      </c>
      <c r="M1686" t="s">
        <v>71</v>
      </c>
      <c r="N1686" t="s">
        <v>756</v>
      </c>
      <c r="O1686">
        <v>2019</v>
      </c>
      <c r="P1686" t="s">
        <v>1053</v>
      </c>
      <c r="Q1686">
        <v>1</v>
      </c>
    </row>
    <row r="1687" spans="7:17" x14ac:dyDescent="0.25">
      <c r="G1687" t="s">
        <v>71</v>
      </c>
      <c r="H1687" t="s">
        <v>756</v>
      </c>
      <c r="I1687">
        <v>2021</v>
      </c>
      <c r="J1687" t="s">
        <v>191</v>
      </c>
      <c r="K1687">
        <v>1</v>
      </c>
      <c r="M1687" t="s">
        <v>71</v>
      </c>
      <c r="N1687" t="s">
        <v>756</v>
      </c>
      <c r="O1687">
        <v>2021</v>
      </c>
      <c r="P1687" t="s">
        <v>1053</v>
      </c>
      <c r="Q1687">
        <v>1</v>
      </c>
    </row>
    <row r="1688" spans="7:17" x14ac:dyDescent="0.25">
      <c r="G1688" t="s">
        <v>71</v>
      </c>
      <c r="H1688" t="s">
        <v>756</v>
      </c>
      <c r="I1688">
        <v>2013</v>
      </c>
      <c r="J1688" t="s">
        <v>191</v>
      </c>
      <c r="K1688">
        <v>1</v>
      </c>
      <c r="M1688" t="s">
        <v>71</v>
      </c>
      <c r="N1688" t="s">
        <v>756</v>
      </c>
      <c r="O1688">
        <v>2013</v>
      </c>
      <c r="P1688" t="s">
        <v>1053</v>
      </c>
      <c r="Q1688">
        <v>1</v>
      </c>
    </row>
    <row r="1689" spans="7:17" x14ac:dyDescent="0.25">
      <c r="G1689" t="s">
        <v>71</v>
      </c>
      <c r="H1689" t="s">
        <v>756</v>
      </c>
      <c r="I1689">
        <v>2020</v>
      </c>
      <c r="J1689" t="s">
        <v>191</v>
      </c>
      <c r="K1689">
        <v>1</v>
      </c>
      <c r="M1689" t="s">
        <v>71</v>
      </c>
      <c r="N1689" t="s">
        <v>756</v>
      </c>
      <c r="O1689">
        <v>2020</v>
      </c>
      <c r="P1689" t="s">
        <v>1053</v>
      </c>
      <c r="Q1689">
        <v>1</v>
      </c>
    </row>
    <row r="1690" spans="7:17" x14ac:dyDescent="0.25">
      <c r="G1690" t="s">
        <v>71</v>
      </c>
      <c r="H1690" t="s">
        <v>756</v>
      </c>
      <c r="I1690">
        <v>2017</v>
      </c>
      <c r="J1690" t="s">
        <v>191</v>
      </c>
      <c r="K1690">
        <v>1</v>
      </c>
      <c r="M1690" t="s">
        <v>71</v>
      </c>
      <c r="N1690" t="s">
        <v>756</v>
      </c>
      <c r="O1690">
        <v>2017</v>
      </c>
      <c r="P1690" t="s">
        <v>1053</v>
      </c>
      <c r="Q1690">
        <v>1</v>
      </c>
    </row>
    <row r="1691" spans="7:17" x14ac:dyDescent="0.25">
      <c r="G1691" t="s">
        <v>71</v>
      </c>
      <c r="H1691" t="s">
        <v>756</v>
      </c>
      <c r="I1691">
        <v>2016</v>
      </c>
      <c r="J1691" t="s">
        <v>191</v>
      </c>
      <c r="K1691">
        <v>1</v>
      </c>
      <c r="M1691" t="s">
        <v>71</v>
      </c>
      <c r="N1691" t="s">
        <v>756</v>
      </c>
      <c r="O1691">
        <v>2016</v>
      </c>
      <c r="P1691" t="s">
        <v>1053</v>
      </c>
      <c r="Q1691">
        <v>1</v>
      </c>
    </row>
    <row r="1692" spans="7:17" x14ac:dyDescent="0.25">
      <c r="G1692" t="s">
        <v>71</v>
      </c>
      <c r="H1692" t="s">
        <v>756</v>
      </c>
      <c r="I1692">
        <v>2014</v>
      </c>
      <c r="J1692" t="s">
        <v>191</v>
      </c>
      <c r="K1692">
        <v>1</v>
      </c>
      <c r="M1692" t="s">
        <v>71</v>
      </c>
      <c r="N1692" t="s">
        <v>756</v>
      </c>
      <c r="O1692">
        <v>2014</v>
      </c>
      <c r="P1692" t="s">
        <v>1053</v>
      </c>
      <c r="Q1692">
        <v>1</v>
      </c>
    </row>
    <row r="1693" spans="7:17" x14ac:dyDescent="0.25">
      <c r="G1693" t="s">
        <v>71</v>
      </c>
      <c r="H1693" t="s">
        <v>756</v>
      </c>
      <c r="I1693">
        <v>2012</v>
      </c>
      <c r="J1693" t="s">
        <v>191</v>
      </c>
      <c r="K1693">
        <v>1</v>
      </c>
      <c r="M1693" t="s">
        <v>71</v>
      </c>
      <c r="N1693" t="s">
        <v>756</v>
      </c>
      <c r="O1693">
        <v>2012</v>
      </c>
      <c r="P1693" t="s">
        <v>1053</v>
      </c>
      <c r="Q1693">
        <v>1</v>
      </c>
    </row>
    <row r="1694" spans="7:17" x14ac:dyDescent="0.25">
      <c r="G1694" t="s">
        <v>71</v>
      </c>
      <c r="H1694" t="s">
        <v>756</v>
      </c>
      <c r="I1694">
        <v>2010</v>
      </c>
      <c r="J1694" t="s">
        <v>191</v>
      </c>
      <c r="K1694">
        <v>1</v>
      </c>
      <c r="M1694" t="s">
        <v>71</v>
      </c>
      <c r="N1694" t="s">
        <v>756</v>
      </c>
      <c r="O1694">
        <v>2010</v>
      </c>
      <c r="P1694" t="s">
        <v>1053</v>
      </c>
      <c r="Q1694">
        <v>1</v>
      </c>
    </row>
    <row r="1695" spans="7:17" x14ac:dyDescent="0.25">
      <c r="G1695" t="s">
        <v>71</v>
      </c>
      <c r="H1695" t="s">
        <v>756</v>
      </c>
      <c r="I1695">
        <v>2009</v>
      </c>
      <c r="M1695" t="s">
        <v>71</v>
      </c>
      <c r="N1695" t="s">
        <v>756</v>
      </c>
      <c r="O1695">
        <v>2009</v>
      </c>
    </row>
    <row r="1696" spans="7:17" x14ac:dyDescent="0.25">
      <c r="G1696" t="s">
        <v>71</v>
      </c>
      <c r="H1696" t="s">
        <v>756</v>
      </c>
      <c r="I1696">
        <v>2018</v>
      </c>
      <c r="J1696" t="s">
        <v>191</v>
      </c>
      <c r="K1696">
        <v>1</v>
      </c>
      <c r="M1696" t="s">
        <v>71</v>
      </c>
      <c r="N1696" t="s">
        <v>756</v>
      </c>
      <c r="O1696">
        <v>2018</v>
      </c>
      <c r="P1696" t="s">
        <v>1053</v>
      </c>
      <c r="Q1696">
        <v>1</v>
      </c>
    </row>
    <row r="1697" spans="7:17" x14ac:dyDescent="0.25">
      <c r="G1697" t="s">
        <v>71</v>
      </c>
      <c r="H1697" t="s">
        <v>756</v>
      </c>
      <c r="I1697">
        <v>2015</v>
      </c>
      <c r="J1697" t="s">
        <v>191</v>
      </c>
      <c r="K1697">
        <v>1</v>
      </c>
      <c r="M1697" t="s">
        <v>71</v>
      </c>
      <c r="N1697" t="s">
        <v>756</v>
      </c>
      <c r="O1697">
        <v>2015</v>
      </c>
      <c r="P1697" t="s">
        <v>1053</v>
      </c>
      <c r="Q1697">
        <v>1</v>
      </c>
    </row>
    <row r="1698" spans="7:17" x14ac:dyDescent="0.25">
      <c r="G1698" t="s">
        <v>71</v>
      </c>
      <c r="H1698" t="s">
        <v>757</v>
      </c>
      <c r="M1698" t="s">
        <v>71</v>
      </c>
      <c r="N1698" t="s">
        <v>757</v>
      </c>
    </row>
    <row r="1699" spans="7:17" x14ac:dyDescent="0.25">
      <c r="G1699" t="s">
        <v>71</v>
      </c>
      <c r="H1699" t="s">
        <v>757</v>
      </c>
      <c r="I1699">
        <v>2018</v>
      </c>
      <c r="J1699" t="s">
        <v>194</v>
      </c>
      <c r="K1699">
        <v>2</v>
      </c>
      <c r="M1699" t="s">
        <v>71</v>
      </c>
      <c r="N1699" t="s">
        <v>757</v>
      </c>
      <c r="O1699">
        <v>2018</v>
      </c>
      <c r="P1699" t="s">
        <v>1054</v>
      </c>
      <c r="Q1699">
        <v>1</v>
      </c>
    </row>
    <row r="1700" spans="7:17" x14ac:dyDescent="0.25">
      <c r="G1700" t="s">
        <v>71</v>
      </c>
      <c r="H1700" t="s">
        <v>757</v>
      </c>
      <c r="I1700">
        <v>2020</v>
      </c>
      <c r="J1700" t="s">
        <v>192</v>
      </c>
      <c r="K1700">
        <v>2</v>
      </c>
      <c r="M1700" t="s">
        <v>71</v>
      </c>
      <c r="N1700" t="s">
        <v>757</v>
      </c>
      <c r="O1700">
        <v>2020</v>
      </c>
      <c r="P1700" t="s">
        <v>1055</v>
      </c>
      <c r="Q1700">
        <v>1</v>
      </c>
    </row>
    <row r="1701" spans="7:17" x14ac:dyDescent="0.25">
      <c r="G1701" t="s">
        <v>71</v>
      </c>
      <c r="H1701" t="s">
        <v>757</v>
      </c>
      <c r="I1701">
        <v>2020</v>
      </c>
      <c r="J1701" t="s">
        <v>193</v>
      </c>
      <c r="K1701">
        <v>2</v>
      </c>
      <c r="M1701" t="s">
        <v>71</v>
      </c>
      <c r="N1701" t="s">
        <v>757</v>
      </c>
      <c r="O1701">
        <v>2020</v>
      </c>
      <c r="P1701" t="s">
        <v>1056</v>
      </c>
      <c r="Q1701">
        <v>1</v>
      </c>
    </row>
    <row r="1702" spans="7:17" x14ac:dyDescent="0.25">
      <c r="G1702" t="s">
        <v>71</v>
      </c>
      <c r="H1702" t="s">
        <v>757</v>
      </c>
      <c r="I1702">
        <v>2016</v>
      </c>
      <c r="J1702" t="s">
        <v>101</v>
      </c>
      <c r="K1702">
        <v>2</v>
      </c>
      <c r="M1702" t="s">
        <v>71</v>
      </c>
      <c r="N1702" t="s">
        <v>757</v>
      </c>
      <c r="O1702">
        <v>2016</v>
      </c>
      <c r="P1702" t="s">
        <v>1054</v>
      </c>
      <c r="Q1702">
        <v>1</v>
      </c>
    </row>
    <row r="1703" spans="7:17" x14ac:dyDescent="0.25">
      <c r="G1703" t="s">
        <v>71</v>
      </c>
      <c r="H1703" t="s">
        <v>757</v>
      </c>
      <c r="I1703">
        <v>2017</v>
      </c>
      <c r="J1703" t="s">
        <v>193</v>
      </c>
      <c r="K1703">
        <v>2</v>
      </c>
      <c r="M1703" t="s">
        <v>71</v>
      </c>
      <c r="N1703" t="s">
        <v>757</v>
      </c>
      <c r="O1703">
        <v>2017</v>
      </c>
      <c r="P1703" t="s">
        <v>1054</v>
      </c>
      <c r="Q1703">
        <v>1</v>
      </c>
    </row>
    <row r="1704" spans="7:17" x14ac:dyDescent="0.25">
      <c r="G1704" t="s">
        <v>71</v>
      </c>
      <c r="H1704" t="s">
        <v>757</v>
      </c>
      <c r="I1704">
        <v>2018</v>
      </c>
      <c r="J1704" t="s">
        <v>193</v>
      </c>
      <c r="K1704">
        <v>2</v>
      </c>
      <c r="M1704" t="s">
        <v>71</v>
      </c>
      <c r="N1704" t="s">
        <v>757</v>
      </c>
      <c r="O1704">
        <v>2018</v>
      </c>
      <c r="P1704" t="s">
        <v>1054</v>
      </c>
      <c r="Q1704">
        <v>1</v>
      </c>
    </row>
    <row r="1705" spans="7:17" x14ac:dyDescent="0.25">
      <c r="G1705" t="s">
        <v>71</v>
      </c>
      <c r="H1705" t="s">
        <v>757</v>
      </c>
      <c r="I1705">
        <v>2019</v>
      </c>
      <c r="J1705" t="s">
        <v>192</v>
      </c>
      <c r="K1705">
        <v>2</v>
      </c>
      <c r="M1705" t="s">
        <v>71</v>
      </c>
      <c r="N1705" t="s">
        <v>757</v>
      </c>
      <c r="O1705">
        <v>2019</v>
      </c>
      <c r="P1705" t="s">
        <v>1054</v>
      </c>
      <c r="Q1705">
        <v>1</v>
      </c>
    </row>
    <row r="1706" spans="7:17" x14ac:dyDescent="0.25">
      <c r="G1706" t="s">
        <v>71</v>
      </c>
      <c r="H1706" t="s">
        <v>757</v>
      </c>
      <c r="I1706">
        <v>2019</v>
      </c>
      <c r="J1706" t="s">
        <v>195</v>
      </c>
      <c r="K1706">
        <v>2</v>
      </c>
      <c r="M1706" t="s">
        <v>71</v>
      </c>
      <c r="N1706" t="s">
        <v>757</v>
      </c>
      <c r="O1706">
        <v>2019</v>
      </c>
      <c r="P1706" t="s">
        <v>1054</v>
      </c>
      <c r="Q1706">
        <v>1</v>
      </c>
    </row>
    <row r="1707" spans="7:17" x14ac:dyDescent="0.25">
      <c r="G1707" t="s">
        <v>71</v>
      </c>
      <c r="H1707" t="s">
        <v>757</v>
      </c>
      <c r="I1707">
        <v>2020</v>
      </c>
      <c r="J1707" t="s">
        <v>194</v>
      </c>
      <c r="K1707">
        <v>2</v>
      </c>
      <c r="M1707" t="s">
        <v>71</v>
      </c>
      <c r="N1707" t="s">
        <v>757</v>
      </c>
      <c r="O1707">
        <v>2020</v>
      </c>
      <c r="P1707" t="s">
        <v>1055</v>
      </c>
      <c r="Q1707">
        <v>1</v>
      </c>
    </row>
    <row r="1708" spans="7:17" x14ac:dyDescent="0.25">
      <c r="G1708" t="s">
        <v>71</v>
      </c>
      <c r="H1708" t="s">
        <v>757</v>
      </c>
      <c r="M1708" t="s">
        <v>71</v>
      </c>
      <c r="N1708" t="s">
        <v>757</v>
      </c>
    </row>
    <row r="1709" spans="7:17" x14ac:dyDescent="0.25">
      <c r="G1709" t="s">
        <v>71</v>
      </c>
      <c r="H1709" t="s">
        <v>757</v>
      </c>
      <c r="M1709" t="s">
        <v>71</v>
      </c>
      <c r="N1709" t="s">
        <v>757</v>
      </c>
    </row>
    <row r="1710" spans="7:17" x14ac:dyDescent="0.25">
      <c r="G1710" t="s">
        <v>71</v>
      </c>
      <c r="H1710" t="s">
        <v>757</v>
      </c>
      <c r="M1710" t="s">
        <v>71</v>
      </c>
      <c r="N1710" t="s">
        <v>757</v>
      </c>
    </row>
    <row r="1711" spans="7:17" x14ac:dyDescent="0.25">
      <c r="G1711" t="s">
        <v>71</v>
      </c>
      <c r="H1711" t="s">
        <v>757</v>
      </c>
      <c r="I1711">
        <v>2019</v>
      </c>
      <c r="J1711" t="s">
        <v>194</v>
      </c>
      <c r="K1711">
        <v>2</v>
      </c>
      <c r="M1711" t="s">
        <v>71</v>
      </c>
      <c r="N1711" t="s">
        <v>757</v>
      </c>
      <c r="O1711">
        <v>2019</v>
      </c>
      <c r="P1711" t="s">
        <v>1054</v>
      </c>
      <c r="Q1711">
        <v>1</v>
      </c>
    </row>
    <row r="1712" spans="7:17" x14ac:dyDescent="0.25">
      <c r="G1712" t="s">
        <v>71</v>
      </c>
      <c r="H1712" t="s">
        <v>757</v>
      </c>
      <c r="I1712">
        <v>2016</v>
      </c>
      <c r="J1712" t="s">
        <v>192</v>
      </c>
      <c r="K1712">
        <v>2</v>
      </c>
      <c r="M1712" t="s">
        <v>71</v>
      </c>
      <c r="N1712" t="s">
        <v>757</v>
      </c>
      <c r="O1712">
        <v>2016</v>
      </c>
      <c r="P1712" t="s">
        <v>1054</v>
      </c>
      <c r="Q1712">
        <v>1</v>
      </c>
    </row>
    <row r="1713" spans="7:17" x14ac:dyDescent="0.25">
      <c r="G1713" t="s">
        <v>71</v>
      </c>
      <c r="H1713" t="s">
        <v>758</v>
      </c>
      <c r="I1713">
        <v>2020</v>
      </c>
      <c r="J1713" t="s">
        <v>196</v>
      </c>
      <c r="K1713">
        <v>2</v>
      </c>
      <c r="M1713" t="s">
        <v>71</v>
      </c>
      <c r="N1713" t="s">
        <v>758</v>
      </c>
      <c r="O1713">
        <v>2020</v>
      </c>
      <c r="P1713" t="s">
        <v>1057</v>
      </c>
      <c r="Q1713">
        <v>2</v>
      </c>
    </row>
    <row r="1714" spans="7:17" x14ac:dyDescent="0.25">
      <c r="G1714" t="s">
        <v>71</v>
      </c>
      <c r="H1714" t="s">
        <v>758</v>
      </c>
      <c r="M1714" t="s">
        <v>71</v>
      </c>
      <c r="N1714" t="s">
        <v>758</v>
      </c>
    </row>
    <row r="1715" spans="7:17" x14ac:dyDescent="0.25">
      <c r="G1715" t="s">
        <v>71</v>
      </c>
      <c r="H1715" t="s">
        <v>758</v>
      </c>
      <c r="M1715" t="s">
        <v>71</v>
      </c>
      <c r="N1715" t="s">
        <v>758</v>
      </c>
    </row>
    <row r="1716" spans="7:17" x14ac:dyDescent="0.25">
      <c r="G1716" t="s">
        <v>71</v>
      </c>
      <c r="H1716" t="s">
        <v>758</v>
      </c>
      <c r="M1716" t="s">
        <v>71</v>
      </c>
      <c r="N1716" t="s">
        <v>758</v>
      </c>
    </row>
    <row r="1717" spans="7:17" x14ac:dyDescent="0.25">
      <c r="G1717" t="s">
        <v>71</v>
      </c>
      <c r="H1717" t="s">
        <v>758</v>
      </c>
      <c r="M1717" t="s">
        <v>71</v>
      </c>
      <c r="N1717" t="s">
        <v>758</v>
      </c>
    </row>
    <row r="1718" spans="7:17" x14ac:dyDescent="0.25">
      <c r="G1718" t="s">
        <v>71</v>
      </c>
      <c r="H1718" t="s">
        <v>758</v>
      </c>
      <c r="M1718" t="s">
        <v>71</v>
      </c>
      <c r="N1718" t="s">
        <v>758</v>
      </c>
    </row>
    <row r="1719" spans="7:17" x14ac:dyDescent="0.25">
      <c r="G1719" t="s">
        <v>71</v>
      </c>
      <c r="H1719" t="s">
        <v>758</v>
      </c>
      <c r="M1719" t="s">
        <v>71</v>
      </c>
      <c r="N1719" t="s">
        <v>758</v>
      </c>
    </row>
    <row r="1720" spans="7:17" x14ac:dyDescent="0.25">
      <c r="G1720" t="s">
        <v>71</v>
      </c>
      <c r="H1720" t="s">
        <v>758</v>
      </c>
      <c r="M1720" t="s">
        <v>71</v>
      </c>
      <c r="N1720" t="s">
        <v>758</v>
      </c>
    </row>
    <row r="1721" spans="7:17" x14ac:dyDescent="0.25">
      <c r="G1721" t="s">
        <v>71</v>
      </c>
      <c r="H1721" t="s">
        <v>758</v>
      </c>
      <c r="I1721">
        <v>2019</v>
      </c>
      <c r="J1721" t="s">
        <v>196</v>
      </c>
      <c r="K1721">
        <v>2</v>
      </c>
      <c r="M1721" t="s">
        <v>71</v>
      </c>
      <c r="N1721" t="s">
        <v>758</v>
      </c>
      <c r="O1721">
        <v>2019</v>
      </c>
      <c r="P1721" t="s">
        <v>1058</v>
      </c>
      <c r="Q1721">
        <v>2</v>
      </c>
    </row>
    <row r="1722" spans="7:17" x14ac:dyDescent="0.25">
      <c r="G1722" t="s">
        <v>71</v>
      </c>
      <c r="H1722" t="s">
        <v>758</v>
      </c>
      <c r="I1722">
        <v>2018</v>
      </c>
      <c r="J1722" t="s">
        <v>196</v>
      </c>
      <c r="K1722">
        <v>2</v>
      </c>
      <c r="M1722" t="s">
        <v>71</v>
      </c>
      <c r="N1722" t="s">
        <v>758</v>
      </c>
      <c r="O1722">
        <v>2018</v>
      </c>
      <c r="P1722" t="s">
        <v>1059</v>
      </c>
      <c r="Q1722">
        <v>2</v>
      </c>
    </row>
    <row r="1723" spans="7:17" x14ac:dyDescent="0.25">
      <c r="G1723" t="s">
        <v>71</v>
      </c>
      <c r="H1723" t="s">
        <v>758</v>
      </c>
      <c r="I1723">
        <v>2017</v>
      </c>
      <c r="J1723" t="s">
        <v>196</v>
      </c>
      <c r="K1723">
        <v>2</v>
      </c>
      <c r="M1723" t="s">
        <v>71</v>
      </c>
      <c r="N1723" t="s">
        <v>758</v>
      </c>
      <c r="O1723">
        <v>2017</v>
      </c>
      <c r="P1723" t="s">
        <v>1059</v>
      </c>
      <c r="Q1723">
        <v>2</v>
      </c>
    </row>
    <row r="1724" spans="7:17" x14ac:dyDescent="0.25">
      <c r="G1724" t="s">
        <v>71</v>
      </c>
      <c r="H1724" t="s">
        <v>758</v>
      </c>
      <c r="I1724">
        <v>2016</v>
      </c>
      <c r="J1724" t="s">
        <v>196</v>
      </c>
      <c r="K1724">
        <v>2</v>
      </c>
      <c r="M1724" t="s">
        <v>71</v>
      </c>
      <c r="N1724" t="s">
        <v>758</v>
      </c>
      <c r="O1724">
        <v>2016</v>
      </c>
      <c r="P1724" t="s">
        <v>1059</v>
      </c>
      <c r="Q1724">
        <v>2</v>
      </c>
    </row>
    <row r="1725" spans="7:17" x14ac:dyDescent="0.25">
      <c r="G1725" t="s">
        <v>71</v>
      </c>
      <c r="H1725" t="s">
        <v>758</v>
      </c>
      <c r="I1725">
        <v>2015</v>
      </c>
      <c r="J1725" t="s">
        <v>196</v>
      </c>
      <c r="K1725">
        <v>2</v>
      </c>
      <c r="M1725" t="s">
        <v>71</v>
      </c>
      <c r="N1725" t="s">
        <v>758</v>
      </c>
      <c r="O1725">
        <v>2015</v>
      </c>
      <c r="P1725" t="s">
        <v>1059</v>
      </c>
      <c r="Q1725">
        <v>2</v>
      </c>
    </row>
    <row r="1726" spans="7:17" x14ac:dyDescent="0.25">
      <c r="G1726" t="s">
        <v>71</v>
      </c>
      <c r="H1726" t="s">
        <v>758</v>
      </c>
      <c r="M1726" t="s">
        <v>71</v>
      </c>
      <c r="N1726" t="s">
        <v>758</v>
      </c>
    </row>
    <row r="1727" spans="7:17" x14ac:dyDescent="0.25">
      <c r="G1727" t="s">
        <v>71</v>
      </c>
      <c r="H1727" t="s">
        <v>758</v>
      </c>
      <c r="M1727" t="s">
        <v>71</v>
      </c>
      <c r="N1727" t="s">
        <v>758</v>
      </c>
    </row>
    <row r="1728" spans="7:17" x14ac:dyDescent="0.25">
      <c r="G1728" t="s">
        <v>72</v>
      </c>
      <c r="H1728" t="s">
        <v>759</v>
      </c>
      <c r="I1728">
        <v>2019</v>
      </c>
      <c r="J1728" t="s">
        <v>159</v>
      </c>
      <c r="K1728">
        <v>3</v>
      </c>
      <c r="M1728" t="s">
        <v>72</v>
      </c>
      <c r="N1728" t="s">
        <v>759</v>
      </c>
      <c r="O1728">
        <v>2019</v>
      </c>
      <c r="P1728" t="s">
        <v>1060</v>
      </c>
      <c r="Q1728">
        <v>3</v>
      </c>
    </row>
    <row r="1729" spans="7:17" x14ac:dyDescent="0.25">
      <c r="G1729" t="s">
        <v>72</v>
      </c>
      <c r="H1729" t="s">
        <v>759</v>
      </c>
      <c r="I1729">
        <v>2008</v>
      </c>
      <c r="M1729" t="s">
        <v>72</v>
      </c>
      <c r="N1729" t="s">
        <v>759</v>
      </c>
      <c r="O1729">
        <v>2008</v>
      </c>
    </row>
    <row r="1730" spans="7:17" x14ac:dyDescent="0.25">
      <c r="G1730" t="s">
        <v>72</v>
      </c>
      <c r="H1730" t="s">
        <v>759</v>
      </c>
      <c r="I1730">
        <v>2014</v>
      </c>
      <c r="M1730" t="s">
        <v>72</v>
      </c>
      <c r="N1730" t="s">
        <v>759</v>
      </c>
      <c r="O1730">
        <v>2014</v>
      </c>
    </row>
    <row r="1731" spans="7:17" x14ac:dyDescent="0.25">
      <c r="G1731" t="s">
        <v>72</v>
      </c>
      <c r="H1731" t="s">
        <v>759</v>
      </c>
      <c r="I1731">
        <v>2018</v>
      </c>
      <c r="J1731" t="s">
        <v>100</v>
      </c>
      <c r="K1731">
        <v>1</v>
      </c>
      <c r="M1731" t="s">
        <v>72</v>
      </c>
      <c r="N1731" t="s">
        <v>759</v>
      </c>
      <c r="O1731">
        <v>2018</v>
      </c>
      <c r="P1731" t="s">
        <v>1060</v>
      </c>
      <c r="Q1731">
        <v>3</v>
      </c>
    </row>
    <row r="1732" spans="7:17" x14ac:dyDescent="0.25">
      <c r="G1732" t="s">
        <v>72</v>
      </c>
      <c r="H1732" t="s">
        <v>759</v>
      </c>
      <c r="I1732">
        <v>2006</v>
      </c>
      <c r="M1732" t="s">
        <v>72</v>
      </c>
      <c r="N1732" t="s">
        <v>759</v>
      </c>
      <c r="O1732">
        <v>2006</v>
      </c>
    </row>
    <row r="1733" spans="7:17" x14ac:dyDescent="0.25">
      <c r="G1733" t="s">
        <v>72</v>
      </c>
      <c r="H1733" t="s">
        <v>759</v>
      </c>
      <c r="I1733">
        <v>2012</v>
      </c>
      <c r="M1733" t="s">
        <v>72</v>
      </c>
      <c r="N1733" t="s">
        <v>759</v>
      </c>
      <c r="O1733">
        <v>2012</v>
      </c>
    </row>
    <row r="1734" spans="7:17" x14ac:dyDescent="0.25">
      <c r="G1734" t="s">
        <v>72</v>
      </c>
      <c r="H1734" t="s">
        <v>759</v>
      </c>
      <c r="I1734">
        <v>2011</v>
      </c>
      <c r="M1734" t="s">
        <v>72</v>
      </c>
      <c r="N1734" t="s">
        <v>759</v>
      </c>
      <c r="O1734">
        <v>2011</v>
      </c>
    </row>
    <row r="1735" spans="7:17" x14ac:dyDescent="0.25">
      <c r="G1735" t="s">
        <v>72</v>
      </c>
      <c r="H1735" t="s">
        <v>759</v>
      </c>
      <c r="I1735">
        <v>2009</v>
      </c>
      <c r="M1735" t="s">
        <v>72</v>
      </c>
      <c r="N1735" t="s">
        <v>759</v>
      </c>
      <c r="O1735">
        <v>2009</v>
      </c>
    </row>
    <row r="1736" spans="7:17" x14ac:dyDescent="0.25">
      <c r="G1736" t="s">
        <v>72</v>
      </c>
      <c r="H1736" t="s">
        <v>759</v>
      </c>
      <c r="I1736">
        <v>2020</v>
      </c>
      <c r="J1736" t="s">
        <v>160</v>
      </c>
      <c r="K1736">
        <v>3</v>
      </c>
      <c r="M1736" t="s">
        <v>72</v>
      </c>
      <c r="N1736" t="s">
        <v>759</v>
      </c>
      <c r="O1736">
        <v>2020</v>
      </c>
      <c r="P1736" t="s">
        <v>1060</v>
      </c>
      <c r="Q1736">
        <v>3</v>
      </c>
    </row>
    <row r="1737" spans="7:17" x14ac:dyDescent="0.25">
      <c r="G1737" t="s">
        <v>72</v>
      </c>
      <c r="H1737" t="s">
        <v>759</v>
      </c>
      <c r="I1737">
        <v>2015</v>
      </c>
      <c r="M1737" t="s">
        <v>72</v>
      </c>
      <c r="N1737" t="s">
        <v>759</v>
      </c>
      <c r="O1737">
        <v>2015</v>
      </c>
    </row>
    <row r="1738" spans="7:17" x14ac:dyDescent="0.25">
      <c r="G1738" t="s">
        <v>72</v>
      </c>
      <c r="H1738" t="s">
        <v>759</v>
      </c>
      <c r="I1738">
        <v>2017</v>
      </c>
      <c r="J1738" t="s">
        <v>158</v>
      </c>
      <c r="K1738">
        <v>3</v>
      </c>
      <c r="M1738" t="s">
        <v>72</v>
      </c>
      <c r="N1738" t="s">
        <v>759</v>
      </c>
      <c r="O1738">
        <v>2017</v>
      </c>
      <c r="P1738" t="s">
        <v>1061</v>
      </c>
      <c r="Q1738">
        <v>3</v>
      </c>
    </row>
    <row r="1739" spans="7:17" x14ac:dyDescent="0.25">
      <c r="G1739" t="s">
        <v>72</v>
      </c>
      <c r="H1739" t="s">
        <v>759</v>
      </c>
      <c r="I1739">
        <v>2007</v>
      </c>
      <c r="M1739" t="s">
        <v>72</v>
      </c>
      <c r="N1739" t="s">
        <v>759</v>
      </c>
      <c r="O1739">
        <v>2007</v>
      </c>
    </row>
    <row r="1740" spans="7:17" x14ac:dyDescent="0.25">
      <c r="G1740" t="s">
        <v>72</v>
      </c>
      <c r="H1740" t="s">
        <v>759</v>
      </c>
      <c r="I1740">
        <v>2013</v>
      </c>
      <c r="M1740" t="s">
        <v>72</v>
      </c>
      <c r="N1740" t="s">
        <v>759</v>
      </c>
      <c r="O1740">
        <v>2013</v>
      </c>
    </row>
    <row r="1741" spans="7:17" x14ac:dyDescent="0.25">
      <c r="G1741" t="s">
        <v>72</v>
      </c>
      <c r="H1741" t="s">
        <v>759</v>
      </c>
      <c r="I1741">
        <v>2010</v>
      </c>
      <c r="M1741" t="s">
        <v>72</v>
      </c>
      <c r="N1741" t="s">
        <v>759</v>
      </c>
      <c r="O1741">
        <v>2010</v>
      </c>
    </row>
    <row r="1742" spans="7:17" x14ac:dyDescent="0.25">
      <c r="G1742" t="s">
        <v>72</v>
      </c>
      <c r="H1742" t="s">
        <v>759</v>
      </c>
      <c r="I1742">
        <v>2016</v>
      </c>
      <c r="M1742" t="s">
        <v>72</v>
      </c>
      <c r="N1742" t="s">
        <v>759</v>
      </c>
      <c r="O1742">
        <v>2016</v>
      </c>
    </row>
    <row r="1743" spans="7:17" x14ac:dyDescent="0.25">
      <c r="G1743" t="s">
        <v>72</v>
      </c>
      <c r="H1743" t="s">
        <v>760</v>
      </c>
      <c r="I1743">
        <v>2009</v>
      </c>
      <c r="M1743" t="s">
        <v>72</v>
      </c>
      <c r="N1743" t="s">
        <v>760</v>
      </c>
      <c r="O1743">
        <v>2009</v>
      </c>
    </row>
    <row r="1744" spans="7:17" x14ac:dyDescent="0.25">
      <c r="G1744" t="s">
        <v>72</v>
      </c>
      <c r="H1744" t="s">
        <v>760</v>
      </c>
      <c r="I1744">
        <v>2008</v>
      </c>
      <c r="M1744" t="s">
        <v>72</v>
      </c>
      <c r="N1744" t="s">
        <v>760</v>
      </c>
      <c r="O1744">
        <v>2008</v>
      </c>
    </row>
    <row r="1745" spans="7:15" x14ac:dyDescent="0.25">
      <c r="G1745" t="s">
        <v>72</v>
      </c>
      <c r="H1745" t="s">
        <v>760</v>
      </c>
      <c r="I1745">
        <v>2012</v>
      </c>
      <c r="M1745" t="s">
        <v>72</v>
      </c>
      <c r="N1745" t="s">
        <v>760</v>
      </c>
      <c r="O1745">
        <v>2012</v>
      </c>
    </row>
    <row r="1746" spans="7:15" x14ac:dyDescent="0.25">
      <c r="G1746" t="s">
        <v>72</v>
      </c>
      <c r="H1746" t="s">
        <v>760</v>
      </c>
      <c r="I1746">
        <v>2020</v>
      </c>
      <c r="M1746" t="s">
        <v>72</v>
      </c>
      <c r="N1746" t="s">
        <v>760</v>
      </c>
      <c r="O1746">
        <v>2020</v>
      </c>
    </row>
    <row r="1747" spans="7:15" x14ac:dyDescent="0.25">
      <c r="G1747" t="s">
        <v>72</v>
      </c>
      <c r="H1747" t="s">
        <v>760</v>
      </c>
      <c r="I1747">
        <v>2010</v>
      </c>
      <c r="M1747" t="s">
        <v>72</v>
      </c>
      <c r="N1747" t="s">
        <v>760</v>
      </c>
      <c r="O1747">
        <v>2010</v>
      </c>
    </row>
    <row r="1748" spans="7:15" x14ac:dyDescent="0.25">
      <c r="G1748" t="s">
        <v>72</v>
      </c>
      <c r="H1748" t="s">
        <v>760</v>
      </c>
      <c r="I1748">
        <v>2011</v>
      </c>
      <c r="M1748" t="s">
        <v>72</v>
      </c>
      <c r="N1748" t="s">
        <v>760</v>
      </c>
      <c r="O1748">
        <v>2011</v>
      </c>
    </row>
    <row r="1749" spans="7:15" x14ac:dyDescent="0.25">
      <c r="G1749" t="s">
        <v>72</v>
      </c>
      <c r="H1749" t="s">
        <v>760</v>
      </c>
      <c r="I1749">
        <v>2006</v>
      </c>
      <c r="M1749" t="s">
        <v>72</v>
      </c>
      <c r="N1749" t="s">
        <v>760</v>
      </c>
      <c r="O1749">
        <v>2006</v>
      </c>
    </row>
    <row r="1750" spans="7:15" x14ac:dyDescent="0.25">
      <c r="G1750" t="s">
        <v>72</v>
      </c>
      <c r="H1750" t="s">
        <v>760</v>
      </c>
      <c r="I1750">
        <v>2019</v>
      </c>
      <c r="M1750" t="s">
        <v>72</v>
      </c>
      <c r="N1750" t="s">
        <v>760</v>
      </c>
      <c r="O1750">
        <v>2019</v>
      </c>
    </row>
    <row r="1751" spans="7:15" x14ac:dyDescent="0.25">
      <c r="G1751" t="s">
        <v>72</v>
      </c>
      <c r="H1751" t="s">
        <v>760</v>
      </c>
      <c r="I1751">
        <v>2018</v>
      </c>
      <c r="M1751" t="s">
        <v>72</v>
      </c>
      <c r="N1751" t="s">
        <v>760</v>
      </c>
      <c r="O1751">
        <v>2018</v>
      </c>
    </row>
    <row r="1752" spans="7:15" x14ac:dyDescent="0.25">
      <c r="G1752" t="s">
        <v>72</v>
      </c>
      <c r="H1752" t="s">
        <v>760</v>
      </c>
      <c r="I1752">
        <v>2017</v>
      </c>
      <c r="M1752" t="s">
        <v>72</v>
      </c>
      <c r="N1752" t="s">
        <v>760</v>
      </c>
      <c r="O1752">
        <v>2017</v>
      </c>
    </row>
    <row r="1753" spans="7:15" x14ac:dyDescent="0.25">
      <c r="G1753" t="s">
        <v>72</v>
      </c>
      <c r="H1753" t="s">
        <v>760</v>
      </c>
      <c r="I1753">
        <v>2016</v>
      </c>
      <c r="M1753" t="s">
        <v>72</v>
      </c>
      <c r="N1753" t="s">
        <v>760</v>
      </c>
      <c r="O1753">
        <v>2016</v>
      </c>
    </row>
    <row r="1754" spans="7:15" x14ac:dyDescent="0.25">
      <c r="G1754" t="s">
        <v>72</v>
      </c>
      <c r="H1754" t="s">
        <v>760</v>
      </c>
      <c r="I1754">
        <v>2015</v>
      </c>
      <c r="M1754" t="s">
        <v>72</v>
      </c>
      <c r="N1754" t="s">
        <v>760</v>
      </c>
      <c r="O1754">
        <v>2015</v>
      </c>
    </row>
    <row r="1755" spans="7:15" x14ac:dyDescent="0.25">
      <c r="G1755" t="s">
        <v>72</v>
      </c>
      <c r="H1755" t="s">
        <v>760</v>
      </c>
      <c r="I1755">
        <v>2014</v>
      </c>
      <c r="M1755" t="s">
        <v>72</v>
      </c>
      <c r="N1755" t="s">
        <v>760</v>
      </c>
      <c r="O1755">
        <v>2014</v>
      </c>
    </row>
    <row r="1756" spans="7:15" x14ac:dyDescent="0.25">
      <c r="G1756" t="s">
        <v>72</v>
      </c>
      <c r="H1756" t="s">
        <v>760</v>
      </c>
      <c r="I1756">
        <v>2013</v>
      </c>
      <c r="M1756" t="s">
        <v>72</v>
      </c>
      <c r="N1756" t="s">
        <v>760</v>
      </c>
      <c r="O1756">
        <v>2013</v>
      </c>
    </row>
    <row r="1757" spans="7:15" x14ac:dyDescent="0.25">
      <c r="G1757" t="s">
        <v>72</v>
      </c>
      <c r="H1757" t="s">
        <v>760</v>
      </c>
      <c r="I1757">
        <v>2007</v>
      </c>
      <c r="M1757" t="s">
        <v>72</v>
      </c>
      <c r="N1757" t="s">
        <v>760</v>
      </c>
      <c r="O1757">
        <v>2007</v>
      </c>
    </row>
    <row r="1758" spans="7:15" x14ac:dyDescent="0.25">
      <c r="G1758" t="s">
        <v>72</v>
      </c>
      <c r="H1758" t="s">
        <v>761</v>
      </c>
      <c r="I1758">
        <v>2006</v>
      </c>
      <c r="M1758" t="s">
        <v>72</v>
      </c>
      <c r="N1758" t="s">
        <v>761</v>
      </c>
      <c r="O1758">
        <v>2006</v>
      </c>
    </row>
    <row r="1759" spans="7:15" x14ac:dyDescent="0.25">
      <c r="G1759" t="s">
        <v>72</v>
      </c>
      <c r="H1759" t="s">
        <v>761</v>
      </c>
      <c r="I1759">
        <v>2019</v>
      </c>
      <c r="M1759" t="s">
        <v>72</v>
      </c>
      <c r="N1759" t="s">
        <v>761</v>
      </c>
      <c r="O1759">
        <v>2019</v>
      </c>
    </row>
    <row r="1760" spans="7:15" x14ac:dyDescent="0.25">
      <c r="G1760" t="s">
        <v>72</v>
      </c>
      <c r="H1760" t="s">
        <v>761</v>
      </c>
      <c r="I1760">
        <v>2016</v>
      </c>
      <c r="M1760" t="s">
        <v>72</v>
      </c>
      <c r="N1760" t="s">
        <v>761</v>
      </c>
      <c r="O1760">
        <v>2016</v>
      </c>
    </row>
    <row r="1761" spans="7:15" x14ac:dyDescent="0.25">
      <c r="G1761" t="s">
        <v>72</v>
      </c>
      <c r="H1761" t="s">
        <v>761</v>
      </c>
      <c r="I1761">
        <v>2012</v>
      </c>
      <c r="M1761" t="s">
        <v>72</v>
      </c>
      <c r="N1761" t="s">
        <v>761</v>
      </c>
      <c r="O1761">
        <v>2012</v>
      </c>
    </row>
    <row r="1762" spans="7:15" x14ac:dyDescent="0.25">
      <c r="G1762" t="s">
        <v>72</v>
      </c>
      <c r="H1762" t="s">
        <v>761</v>
      </c>
      <c r="I1762">
        <v>2017</v>
      </c>
      <c r="M1762" t="s">
        <v>72</v>
      </c>
      <c r="N1762" t="s">
        <v>761</v>
      </c>
      <c r="O1762">
        <v>2017</v>
      </c>
    </row>
    <row r="1763" spans="7:15" x14ac:dyDescent="0.25">
      <c r="G1763" t="s">
        <v>72</v>
      </c>
      <c r="H1763" t="s">
        <v>761</v>
      </c>
      <c r="I1763">
        <v>2020</v>
      </c>
      <c r="M1763" t="s">
        <v>72</v>
      </c>
      <c r="N1763" t="s">
        <v>761</v>
      </c>
      <c r="O1763">
        <v>2020</v>
      </c>
    </row>
    <row r="1764" spans="7:15" x14ac:dyDescent="0.25">
      <c r="G1764" t="s">
        <v>72</v>
      </c>
      <c r="H1764" t="s">
        <v>761</v>
      </c>
      <c r="I1764">
        <v>2015</v>
      </c>
      <c r="M1764" t="s">
        <v>72</v>
      </c>
      <c r="N1764" t="s">
        <v>761</v>
      </c>
      <c r="O1764">
        <v>2015</v>
      </c>
    </row>
    <row r="1765" spans="7:15" x14ac:dyDescent="0.25">
      <c r="G1765" t="s">
        <v>72</v>
      </c>
      <c r="H1765" t="s">
        <v>761</v>
      </c>
      <c r="I1765">
        <v>2013</v>
      </c>
      <c r="M1765" t="s">
        <v>72</v>
      </c>
      <c r="N1765" t="s">
        <v>761</v>
      </c>
      <c r="O1765">
        <v>2013</v>
      </c>
    </row>
    <row r="1766" spans="7:15" x14ac:dyDescent="0.25">
      <c r="G1766" t="s">
        <v>72</v>
      </c>
      <c r="H1766" t="s">
        <v>761</v>
      </c>
      <c r="I1766">
        <v>2008</v>
      </c>
      <c r="M1766" t="s">
        <v>72</v>
      </c>
      <c r="N1766" t="s">
        <v>761</v>
      </c>
      <c r="O1766">
        <v>2008</v>
      </c>
    </row>
    <row r="1767" spans="7:15" x14ac:dyDescent="0.25">
      <c r="G1767" t="s">
        <v>72</v>
      </c>
      <c r="H1767" t="s">
        <v>761</v>
      </c>
      <c r="I1767">
        <v>2007</v>
      </c>
      <c r="M1767" t="s">
        <v>72</v>
      </c>
      <c r="N1767" t="s">
        <v>761</v>
      </c>
      <c r="O1767">
        <v>2007</v>
      </c>
    </row>
    <row r="1768" spans="7:15" x14ac:dyDescent="0.25">
      <c r="G1768" t="s">
        <v>72</v>
      </c>
      <c r="H1768" t="s">
        <v>761</v>
      </c>
      <c r="I1768">
        <v>2009</v>
      </c>
      <c r="M1768" t="s">
        <v>72</v>
      </c>
      <c r="N1768" t="s">
        <v>761</v>
      </c>
      <c r="O1768">
        <v>2009</v>
      </c>
    </row>
    <row r="1769" spans="7:15" x14ac:dyDescent="0.25">
      <c r="G1769" t="s">
        <v>72</v>
      </c>
      <c r="H1769" t="s">
        <v>761</v>
      </c>
      <c r="I1769">
        <v>2010</v>
      </c>
      <c r="M1769" t="s">
        <v>72</v>
      </c>
      <c r="N1769" t="s">
        <v>761</v>
      </c>
      <c r="O1769">
        <v>2010</v>
      </c>
    </row>
    <row r="1770" spans="7:15" x14ac:dyDescent="0.25">
      <c r="G1770" t="s">
        <v>72</v>
      </c>
      <c r="H1770" t="s">
        <v>761</v>
      </c>
      <c r="I1770">
        <v>2011</v>
      </c>
      <c r="M1770" t="s">
        <v>72</v>
      </c>
      <c r="N1770" t="s">
        <v>761</v>
      </c>
      <c r="O1770">
        <v>2011</v>
      </c>
    </row>
    <row r="1771" spans="7:15" x14ac:dyDescent="0.25">
      <c r="G1771" t="s">
        <v>72</v>
      </c>
      <c r="H1771" t="s">
        <v>761</v>
      </c>
      <c r="I1771">
        <v>2018</v>
      </c>
      <c r="M1771" t="s">
        <v>72</v>
      </c>
      <c r="N1771" t="s">
        <v>761</v>
      </c>
      <c r="O1771">
        <v>2018</v>
      </c>
    </row>
    <row r="1772" spans="7:15" x14ac:dyDescent="0.25">
      <c r="G1772" t="s">
        <v>72</v>
      </c>
      <c r="H1772" t="s">
        <v>761</v>
      </c>
      <c r="I1772">
        <v>2014</v>
      </c>
      <c r="M1772" t="s">
        <v>72</v>
      </c>
      <c r="N1772" t="s">
        <v>761</v>
      </c>
      <c r="O1772">
        <v>2014</v>
      </c>
    </row>
    <row r="1773" spans="7:15" x14ac:dyDescent="0.25">
      <c r="G1773" t="s">
        <v>72</v>
      </c>
      <c r="H1773" t="s">
        <v>762</v>
      </c>
      <c r="I1773">
        <v>2009</v>
      </c>
      <c r="M1773" t="s">
        <v>72</v>
      </c>
      <c r="N1773" t="s">
        <v>762</v>
      </c>
      <c r="O1773">
        <v>2009</v>
      </c>
    </row>
    <row r="1774" spans="7:15" x14ac:dyDescent="0.25">
      <c r="G1774" t="s">
        <v>72</v>
      </c>
      <c r="H1774" t="s">
        <v>762</v>
      </c>
      <c r="I1774">
        <v>2020</v>
      </c>
      <c r="M1774" t="s">
        <v>72</v>
      </c>
      <c r="N1774" t="s">
        <v>762</v>
      </c>
      <c r="O1774">
        <v>2020</v>
      </c>
    </row>
    <row r="1775" spans="7:15" x14ac:dyDescent="0.25">
      <c r="G1775" t="s">
        <v>72</v>
      </c>
      <c r="H1775" t="s">
        <v>762</v>
      </c>
      <c r="I1775">
        <v>2019</v>
      </c>
      <c r="M1775" t="s">
        <v>72</v>
      </c>
      <c r="N1775" t="s">
        <v>762</v>
      </c>
      <c r="O1775">
        <v>2019</v>
      </c>
    </row>
    <row r="1776" spans="7:15" x14ac:dyDescent="0.25">
      <c r="G1776" t="s">
        <v>72</v>
      </c>
      <c r="H1776" t="s">
        <v>762</v>
      </c>
      <c r="I1776">
        <v>2018</v>
      </c>
      <c r="M1776" t="s">
        <v>72</v>
      </c>
      <c r="N1776" t="s">
        <v>762</v>
      </c>
      <c r="O1776">
        <v>2018</v>
      </c>
    </row>
    <row r="1777" spans="7:15" x14ac:dyDescent="0.25">
      <c r="G1777" t="s">
        <v>72</v>
      </c>
      <c r="H1777" t="s">
        <v>762</v>
      </c>
      <c r="I1777">
        <v>2008</v>
      </c>
      <c r="M1777" t="s">
        <v>72</v>
      </c>
      <c r="N1777" t="s">
        <v>762</v>
      </c>
      <c r="O1777">
        <v>2008</v>
      </c>
    </row>
    <row r="1778" spans="7:15" x14ac:dyDescent="0.25">
      <c r="G1778" t="s">
        <v>72</v>
      </c>
      <c r="H1778" t="s">
        <v>762</v>
      </c>
      <c r="I1778">
        <v>2017</v>
      </c>
      <c r="M1778" t="s">
        <v>72</v>
      </c>
      <c r="N1778" t="s">
        <v>762</v>
      </c>
      <c r="O1778">
        <v>2017</v>
      </c>
    </row>
    <row r="1779" spans="7:15" x14ac:dyDescent="0.25">
      <c r="G1779" t="s">
        <v>72</v>
      </c>
      <c r="H1779" t="s">
        <v>762</v>
      </c>
      <c r="I1779">
        <v>2006</v>
      </c>
      <c r="M1779" t="s">
        <v>72</v>
      </c>
      <c r="N1779" t="s">
        <v>762</v>
      </c>
      <c r="O1779">
        <v>2006</v>
      </c>
    </row>
    <row r="1780" spans="7:15" x14ac:dyDescent="0.25">
      <c r="G1780" t="s">
        <v>72</v>
      </c>
      <c r="H1780" t="s">
        <v>762</v>
      </c>
      <c r="I1780">
        <v>2007</v>
      </c>
      <c r="M1780" t="s">
        <v>72</v>
      </c>
      <c r="N1780" t="s">
        <v>762</v>
      </c>
      <c r="O1780">
        <v>2007</v>
      </c>
    </row>
    <row r="1781" spans="7:15" x14ac:dyDescent="0.25">
      <c r="G1781" t="s">
        <v>72</v>
      </c>
      <c r="H1781" t="s">
        <v>762</v>
      </c>
      <c r="I1781">
        <v>2016</v>
      </c>
      <c r="M1781" t="s">
        <v>72</v>
      </c>
      <c r="N1781" t="s">
        <v>762</v>
      </c>
      <c r="O1781">
        <v>2016</v>
      </c>
    </row>
    <row r="1782" spans="7:15" x14ac:dyDescent="0.25">
      <c r="G1782" t="s">
        <v>72</v>
      </c>
      <c r="H1782" t="s">
        <v>762</v>
      </c>
      <c r="I1782">
        <v>2010</v>
      </c>
      <c r="M1782" t="s">
        <v>72</v>
      </c>
      <c r="N1782" t="s">
        <v>762</v>
      </c>
      <c r="O1782">
        <v>2010</v>
      </c>
    </row>
    <row r="1783" spans="7:15" x14ac:dyDescent="0.25">
      <c r="G1783" t="s">
        <v>72</v>
      </c>
      <c r="H1783" t="s">
        <v>762</v>
      </c>
      <c r="I1783">
        <v>2015</v>
      </c>
      <c r="M1783" t="s">
        <v>72</v>
      </c>
      <c r="N1783" t="s">
        <v>762</v>
      </c>
      <c r="O1783">
        <v>2015</v>
      </c>
    </row>
    <row r="1784" spans="7:15" x14ac:dyDescent="0.25">
      <c r="G1784" t="s">
        <v>72</v>
      </c>
      <c r="H1784" t="s">
        <v>762</v>
      </c>
      <c r="I1784">
        <v>2011</v>
      </c>
      <c r="M1784" t="s">
        <v>72</v>
      </c>
      <c r="N1784" t="s">
        <v>762</v>
      </c>
      <c r="O1784">
        <v>2011</v>
      </c>
    </row>
    <row r="1785" spans="7:15" x14ac:dyDescent="0.25">
      <c r="G1785" t="s">
        <v>72</v>
      </c>
      <c r="H1785" t="s">
        <v>762</v>
      </c>
      <c r="I1785">
        <v>2012</v>
      </c>
      <c r="M1785" t="s">
        <v>72</v>
      </c>
      <c r="N1785" t="s">
        <v>762</v>
      </c>
      <c r="O1785">
        <v>2012</v>
      </c>
    </row>
    <row r="1786" spans="7:15" x14ac:dyDescent="0.25">
      <c r="G1786" t="s">
        <v>72</v>
      </c>
      <c r="H1786" t="s">
        <v>762</v>
      </c>
      <c r="I1786">
        <v>2013</v>
      </c>
      <c r="M1786" t="s">
        <v>72</v>
      </c>
      <c r="N1786" t="s">
        <v>762</v>
      </c>
      <c r="O1786">
        <v>2013</v>
      </c>
    </row>
    <row r="1787" spans="7:15" x14ac:dyDescent="0.25">
      <c r="G1787" t="s">
        <v>72</v>
      </c>
      <c r="H1787" t="s">
        <v>762</v>
      </c>
      <c r="I1787">
        <v>2014</v>
      </c>
      <c r="M1787" t="s">
        <v>72</v>
      </c>
      <c r="N1787" t="s">
        <v>762</v>
      </c>
      <c r="O1787">
        <v>2014</v>
      </c>
    </row>
    <row r="1788" spans="7:15" x14ac:dyDescent="0.25">
      <c r="G1788" t="s">
        <v>72</v>
      </c>
      <c r="H1788" t="s">
        <v>763</v>
      </c>
      <c r="I1788">
        <v>2020</v>
      </c>
      <c r="M1788" t="s">
        <v>72</v>
      </c>
      <c r="N1788" t="s">
        <v>763</v>
      </c>
      <c r="O1788">
        <v>2020</v>
      </c>
    </row>
    <row r="1789" spans="7:15" x14ac:dyDescent="0.25">
      <c r="G1789" t="s">
        <v>72</v>
      </c>
      <c r="H1789" t="s">
        <v>763</v>
      </c>
      <c r="I1789">
        <v>2008</v>
      </c>
      <c r="M1789" t="s">
        <v>72</v>
      </c>
      <c r="N1789" t="s">
        <v>763</v>
      </c>
      <c r="O1789">
        <v>2008</v>
      </c>
    </row>
    <row r="1790" spans="7:15" x14ac:dyDescent="0.25">
      <c r="G1790" t="s">
        <v>72</v>
      </c>
      <c r="H1790" t="s">
        <v>763</v>
      </c>
      <c r="I1790">
        <v>2018</v>
      </c>
      <c r="M1790" t="s">
        <v>72</v>
      </c>
      <c r="N1790" t="s">
        <v>763</v>
      </c>
      <c r="O1790">
        <v>2018</v>
      </c>
    </row>
    <row r="1791" spans="7:15" x14ac:dyDescent="0.25">
      <c r="G1791" t="s">
        <v>72</v>
      </c>
      <c r="H1791" t="s">
        <v>763</v>
      </c>
      <c r="I1791">
        <v>2007</v>
      </c>
      <c r="M1791" t="s">
        <v>72</v>
      </c>
      <c r="N1791" t="s">
        <v>763</v>
      </c>
      <c r="O1791">
        <v>2007</v>
      </c>
    </row>
    <row r="1792" spans="7:15" x14ac:dyDescent="0.25">
      <c r="G1792" t="s">
        <v>72</v>
      </c>
      <c r="H1792" t="s">
        <v>763</v>
      </c>
      <c r="I1792">
        <v>2017</v>
      </c>
      <c r="M1792" t="s">
        <v>72</v>
      </c>
      <c r="N1792" t="s">
        <v>763</v>
      </c>
      <c r="O1792">
        <v>2017</v>
      </c>
    </row>
    <row r="1793" spans="7:17" x14ac:dyDescent="0.25">
      <c r="G1793" t="s">
        <v>72</v>
      </c>
      <c r="H1793" t="s">
        <v>763</v>
      </c>
      <c r="I1793">
        <v>2014</v>
      </c>
      <c r="M1793" t="s">
        <v>72</v>
      </c>
      <c r="N1793" t="s">
        <v>763</v>
      </c>
      <c r="O1793">
        <v>2014</v>
      </c>
    </row>
    <row r="1794" spans="7:17" x14ac:dyDescent="0.25">
      <c r="G1794" t="s">
        <v>72</v>
      </c>
      <c r="H1794" t="s">
        <v>763</v>
      </c>
      <c r="I1794">
        <v>2009</v>
      </c>
      <c r="M1794" t="s">
        <v>72</v>
      </c>
      <c r="N1794" t="s">
        <v>763</v>
      </c>
      <c r="O1794">
        <v>2009</v>
      </c>
    </row>
    <row r="1795" spans="7:17" x14ac:dyDescent="0.25">
      <c r="G1795" t="s">
        <v>72</v>
      </c>
      <c r="H1795" t="s">
        <v>763</v>
      </c>
      <c r="I1795">
        <v>2010</v>
      </c>
      <c r="M1795" t="s">
        <v>72</v>
      </c>
      <c r="N1795" t="s">
        <v>763</v>
      </c>
      <c r="O1795">
        <v>2010</v>
      </c>
    </row>
    <row r="1796" spans="7:17" x14ac:dyDescent="0.25">
      <c r="G1796" t="s">
        <v>72</v>
      </c>
      <c r="H1796" t="s">
        <v>763</v>
      </c>
      <c r="I1796">
        <v>2011</v>
      </c>
      <c r="M1796" t="s">
        <v>72</v>
      </c>
      <c r="N1796" t="s">
        <v>763</v>
      </c>
      <c r="O1796">
        <v>2011</v>
      </c>
    </row>
    <row r="1797" spans="7:17" x14ac:dyDescent="0.25">
      <c r="G1797" t="s">
        <v>72</v>
      </c>
      <c r="H1797" t="s">
        <v>763</v>
      </c>
      <c r="I1797">
        <v>2013</v>
      </c>
      <c r="M1797" t="s">
        <v>72</v>
      </c>
      <c r="N1797" t="s">
        <v>763</v>
      </c>
      <c r="O1797">
        <v>2013</v>
      </c>
    </row>
    <row r="1798" spans="7:17" x14ac:dyDescent="0.25">
      <c r="G1798" t="s">
        <v>72</v>
      </c>
      <c r="H1798" t="s">
        <v>763</v>
      </c>
      <c r="I1798">
        <v>2012</v>
      </c>
      <c r="M1798" t="s">
        <v>72</v>
      </c>
      <c r="N1798" t="s">
        <v>763</v>
      </c>
      <c r="O1798">
        <v>2012</v>
      </c>
    </row>
    <row r="1799" spans="7:17" x14ac:dyDescent="0.25">
      <c r="G1799" t="s">
        <v>72</v>
      </c>
      <c r="H1799" t="s">
        <v>763</v>
      </c>
      <c r="I1799">
        <v>2006</v>
      </c>
      <c r="M1799" t="s">
        <v>72</v>
      </c>
      <c r="N1799" t="s">
        <v>763</v>
      </c>
      <c r="O1799">
        <v>2006</v>
      </c>
    </row>
    <row r="1800" spans="7:17" x14ac:dyDescent="0.25">
      <c r="G1800" t="s">
        <v>72</v>
      </c>
      <c r="H1800" t="s">
        <v>763</v>
      </c>
      <c r="I1800">
        <v>2016</v>
      </c>
      <c r="M1800" t="s">
        <v>72</v>
      </c>
      <c r="N1800" t="s">
        <v>763</v>
      </c>
      <c r="O1800">
        <v>2016</v>
      </c>
    </row>
    <row r="1801" spans="7:17" x14ac:dyDescent="0.25">
      <c r="G1801" t="s">
        <v>72</v>
      </c>
      <c r="H1801" t="s">
        <v>763</v>
      </c>
      <c r="I1801">
        <v>2015</v>
      </c>
      <c r="M1801" t="s">
        <v>72</v>
      </c>
      <c r="N1801" t="s">
        <v>763</v>
      </c>
      <c r="O1801">
        <v>2015</v>
      </c>
    </row>
    <row r="1802" spans="7:17" x14ac:dyDescent="0.25">
      <c r="G1802" t="s">
        <v>72</v>
      </c>
      <c r="H1802" t="s">
        <v>763</v>
      </c>
      <c r="I1802">
        <v>2019</v>
      </c>
      <c r="M1802" t="s">
        <v>72</v>
      </c>
      <c r="N1802" t="s">
        <v>763</v>
      </c>
      <c r="O1802">
        <v>2019</v>
      </c>
    </row>
    <row r="1803" spans="7:17" x14ac:dyDescent="0.25">
      <c r="G1803" t="s">
        <v>72</v>
      </c>
      <c r="H1803" t="s">
        <v>764</v>
      </c>
      <c r="I1803">
        <v>2017</v>
      </c>
      <c r="M1803" t="s">
        <v>72</v>
      </c>
      <c r="N1803" t="s">
        <v>764</v>
      </c>
      <c r="O1803">
        <v>2017</v>
      </c>
    </row>
    <row r="1804" spans="7:17" x14ac:dyDescent="0.25">
      <c r="G1804" t="s">
        <v>72</v>
      </c>
      <c r="H1804" t="s">
        <v>764</v>
      </c>
      <c r="I1804">
        <v>2021</v>
      </c>
      <c r="J1804" t="s">
        <v>306</v>
      </c>
      <c r="K1804">
        <v>1</v>
      </c>
      <c r="M1804" t="s">
        <v>72</v>
      </c>
      <c r="N1804" t="s">
        <v>764</v>
      </c>
      <c r="O1804">
        <v>2021</v>
      </c>
      <c r="P1804" t="s">
        <v>1062</v>
      </c>
      <c r="Q1804">
        <v>2</v>
      </c>
    </row>
    <row r="1805" spans="7:17" x14ac:dyDescent="0.25">
      <c r="G1805" t="s">
        <v>72</v>
      </c>
      <c r="H1805" t="s">
        <v>764</v>
      </c>
      <c r="I1805">
        <v>2007</v>
      </c>
      <c r="M1805" t="s">
        <v>72</v>
      </c>
      <c r="N1805" t="s">
        <v>764</v>
      </c>
      <c r="O1805">
        <v>2007</v>
      </c>
    </row>
    <row r="1806" spans="7:17" x14ac:dyDescent="0.25">
      <c r="G1806" t="s">
        <v>72</v>
      </c>
      <c r="H1806" t="s">
        <v>764</v>
      </c>
      <c r="I1806">
        <v>2018</v>
      </c>
      <c r="M1806" t="s">
        <v>72</v>
      </c>
      <c r="N1806" t="s">
        <v>764</v>
      </c>
      <c r="O1806">
        <v>2018</v>
      </c>
    </row>
    <row r="1807" spans="7:17" x14ac:dyDescent="0.25">
      <c r="G1807" t="s">
        <v>72</v>
      </c>
      <c r="H1807" t="s">
        <v>764</v>
      </c>
      <c r="I1807">
        <v>2009</v>
      </c>
      <c r="M1807" t="s">
        <v>72</v>
      </c>
      <c r="N1807" t="s">
        <v>764</v>
      </c>
      <c r="O1807">
        <v>2009</v>
      </c>
    </row>
    <row r="1808" spans="7:17" x14ac:dyDescent="0.25">
      <c r="G1808" t="s">
        <v>72</v>
      </c>
      <c r="H1808" t="s">
        <v>764</v>
      </c>
      <c r="I1808">
        <v>2010</v>
      </c>
      <c r="M1808" t="s">
        <v>72</v>
      </c>
      <c r="N1808" t="s">
        <v>764</v>
      </c>
      <c r="O1808">
        <v>2010</v>
      </c>
    </row>
    <row r="1809" spans="7:15" x14ac:dyDescent="0.25">
      <c r="G1809" t="s">
        <v>72</v>
      </c>
      <c r="H1809" t="s">
        <v>764</v>
      </c>
      <c r="I1809">
        <v>2011</v>
      </c>
      <c r="M1809" t="s">
        <v>72</v>
      </c>
      <c r="N1809" t="s">
        <v>764</v>
      </c>
      <c r="O1809">
        <v>2011</v>
      </c>
    </row>
    <row r="1810" spans="7:15" x14ac:dyDescent="0.25">
      <c r="G1810" t="s">
        <v>72</v>
      </c>
      <c r="H1810" t="s">
        <v>764</v>
      </c>
      <c r="I1810">
        <v>2012</v>
      </c>
      <c r="M1810" t="s">
        <v>72</v>
      </c>
      <c r="N1810" t="s">
        <v>764</v>
      </c>
      <c r="O1810">
        <v>2012</v>
      </c>
    </row>
    <row r="1811" spans="7:15" x14ac:dyDescent="0.25">
      <c r="G1811" t="s">
        <v>72</v>
      </c>
      <c r="H1811" t="s">
        <v>764</v>
      </c>
      <c r="I1811">
        <v>2008</v>
      </c>
      <c r="M1811" t="s">
        <v>72</v>
      </c>
      <c r="N1811" t="s">
        <v>764</v>
      </c>
      <c r="O1811">
        <v>2008</v>
      </c>
    </row>
    <row r="1812" spans="7:15" x14ac:dyDescent="0.25">
      <c r="G1812" t="s">
        <v>72</v>
      </c>
      <c r="H1812" t="s">
        <v>764</v>
      </c>
      <c r="I1812">
        <v>2014</v>
      </c>
      <c r="M1812" t="s">
        <v>72</v>
      </c>
      <c r="N1812" t="s">
        <v>764</v>
      </c>
      <c r="O1812">
        <v>2014</v>
      </c>
    </row>
    <row r="1813" spans="7:15" x14ac:dyDescent="0.25">
      <c r="G1813" t="s">
        <v>72</v>
      </c>
      <c r="H1813" t="s">
        <v>764</v>
      </c>
      <c r="I1813">
        <v>2015</v>
      </c>
      <c r="M1813" t="s">
        <v>72</v>
      </c>
      <c r="N1813" t="s">
        <v>764</v>
      </c>
      <c r="O1813">
        <v>2015</v>
      </c>
    </row>
    <row r="1814" spans="7:15" x14ac:dyDescent="0.25">
      <c r="G1814" t="s">
        <v>72</v>
      </c>
      <c r="H1814" t="s">
        <v>764</v>
      </c>
      <c r="I1814">
        <v>2019</v>
      </c>
      <c r="M1814" t="s">
        <v>72</v>
      </c>
      <c r="N1814" t="s">
        <v>764</v>
      </c>
      <c r="O1814">
        <v>2019</v>
      </c>
    </row>
    <row r="1815" spans="7:15" x14ac:dyDescent="0.25">
      <c r="G1815" t="s">
        <v>72</v>
      </c>
      <c r="H1815" t="s">
        <v>764</v>
      </c>
      <c r="I1815">
        <v>2006</v>
      </c>
      <c r="M1815" t="s">
        <v>72</v>
      </c>
      <c r="N1815" t="s">
        <v>764</v>
      </c>
      <c r="O1815">
        <v>2006</v>
      </c>
    </row>
    <row r="1816" spans="7:15" x14ac:dyDescent="0.25">
      <c r="G1816" t="s">
        <v>72</v>
      </c>
      <c r="H1816" t="s">
        <v>764</v>
      </c>
      <c r="I1816">
        <v>2016</v>
      </c>
      <c r="M1816" t="s">
        <v>72</v>
      </c>
      <c r="N1816" t="s">
        <v>764</v>
      </c>
      <c r="O1816">
        <v>2016</v>
      </c>
    </row>
    <row r="1817" spans="7:15" x14ac:dyDescent="0.25">
      <c r="G1817" t="s">
        <v>72</v>
      </c>
      <c r="H1817" t="s">
        <v>764</v>
      </c>
      <c r="I1817">
        <v>2013</v>
      </c>
      <c r="M1817" t="s">
        <v>72</v>
      </c>
      <c r="N1817" t="s">
        <v>764</v>
      </c>
      <c r="O1817">
        <v>2013</v>
      </c>
    </row>
    <row r="1818" spans="7:15" x14ac:dyDescent="0.25">
      <c r="G1818" t="s">
        <v>72</v>
      </c>
      <c r="H1818" t="s">
        <v>765</v>
      </c>
      <c r="I1818">
        <v>2015</v>
      </c>
      <c r="M1818" t="s">
        <v>72</v>
      </c>
      <c r="N1818" t="s">
        <v>765</v>
      </c>
      <c r="O1818">
        <v>2015</v>
      </c>
    </row>
    <row r="1819" spans="7:15" x14ac:dyDescent="0.25">
      <c r="G1819" t="s">
        <v>72</v>
      </c>
      <c r="H1819" t="s">
        <v>765</v>
      </c>
      <c r="I1819">
        <v>2014</v>
      </c>
      <c r="M1819" t="s">
        <v>72</v>
      </c>
      <c r="N1819" t="s">
        <v>765</v>
      </c>
      <c r="O1819">
        <v>2014</v>
      </c>
    </row>
    <row r="1820" spans="7:15" x14ac:dyDescent="0.25">
      <c r="G1820" t="s">
        <v>72</v>
      </c>
      <c r="H1820" t="s">
        <v>765</v>
      </c>
      <c r="I1820">
        <v>2012</v>
      </c>
      <c r="M1820" t="s">
        <v>72</v>
      </c>
      <c r="N1820" t="s">
        <v>765</v>
      </c>
      <c r="O1820">
        <v>2012</v>
      </c>
    </row>
    <row r="1821" spans="7:15" x14ac:dyDescent="0.25">
      <c r="G1821" t="s">
        <v>72</v>
      </c>
      <c r="H1821" t="s">
        <v>765</v>
      </c>
      <c r="I1821">
        <v>2011</v>
      </c>
      <c r="M1821" t="s">
        <v>72</v>
      </c>
      <c r="N1821" t="s">
        <v>765</v>
      </c>
      <c r="O1821">
        <v>2011</v>
      </c>
    </row>
    <row r="1822" spans="7:15" x14ac:dyDescent="0.25">
      <c r="G1822" t="s">
        <v>72</v>
      </c>
      <c r="H1822" t="s">
        <v>765</v>
      </c>
      <c r="I1822">
        <v>2017</v>
      </c>
      <c r="M1822" t="s">
        <v>72</v>
      </c>
      <c r="N1822" t="s">
        <v>765</v>
      </c>
      <c r="O1822">
        <v>2017</v>
      </c>
    </row>
    <row r="1823" spans="7:15" x14ac:dyDescent="0.25">
      <c r="G1823" t="s">
        <v>72</v>
      </c>
      <c r="H1823" t="s">
        <v>765</v>
      </c>
      <c r="I1823">
        <v>2008</v>
      </c>
      <c r="M1823" t="s">
        <v>72</v>
      </c>
      <c r="N1823" t="s">
        <v>765</v>
      </c>
      <c r="O1823">
        <v>2008</v>
      </c>
    </row>
    <row r="1824" spans="7:15" x14ac:dyDescent="0.25">
      <c r="G1824" t="s">
        <v>72</v>
      </c>
      <c r="H1824" t="s">
        <v>765</v>
      </c>
      <c r="I1824">
        <v>2009</v>
      </c>
      <c r="M1824" t="s">
        <v>72</v>
      </c>
      <c r="N1824" t="s">
        <v>765</v>
      </c>
      <c r="O1824">
        <v>2009</v>
      </c>
    </row>
    <row r="1825" spans="7:17" x14ac:dyDescent="0.25">
      <c r="G1825" t="s">
        <v>72</v>
      </c>
      <c r="H1825" t="s">
        <v>765</v>
      </c>
      <c r="I1825">
        <v>2007</v>
      </c>
      <c r="M1825" t="s">
        <v>72</v>
      </c>
      <c r="N1825" t="s">
        <v>765</v>
      </c>
      <c r="O1825">
        <v>2007</v>
      </c>
    </row>
    <row r="1826" spans="7:17" x14ac:dyDescent="0.25">
      <c r="G1826" t="s">
        <v>72</v>
      </c>
      <c r="H1826" t="s">
        <v>765</v>
      </c>
      <c r="I1826">
        <v>2020</v>
      </c>
      <c r="M1826" t="s">
        <v>72</v>
      </c>
      <c r="N1826" t="s">
        <v>765</v>
      </c>
      <c r="O1826">
        <v>2020</v>
      </c>
    </row>
    <row r="1827" spans="7:17" x14ac:dyDescent="0.25">
      <c r="G1827" t="s">
        <v>72</v>
      </c>
      <c r="H1827" t="s">
        <v>765</v>
      </c>
      <c r="I1827">
        <v>2019</v>
      </c>
      <c r="M1827" t="s">
        <v>72</v>
      </c>
      <c r="N1827" t="s">
        <v>765</v>
      </c>
      <c r="O1827">
        <v>2019</v>
      </c>
    </row>
    <row r="1828" spans="7:17" x14ac:dyDescent="0.25">
      <c r="G1828" t="s">
        <v>72</v>
      </c>
      <c r="H1828" t="s">
        <v>765</v>
      </c>
      <c r="I1828">
        <v>2013</v>
      </c>
      <c r="M1828" t="s">
        <v>72</v>
      </c>
      <c r="N1828" t="s">
        <v>765</v>
      </c>
      <c r="O1828">
        <v>2013</v>
      </c>
    </row>
    <row r="1829" spans="7:17" x14ac:dyDescent="0.25">
      <c r="G1829" t="s">
        <v>72</v>
      </c>
      <c r="H1829" t="s">
        <v>765</v>
      </c>
      <c r="I1829">
        <v>2010</v>
      </c>
      <c r="M1829" t="s">
        <v>72</v>
      </c>
      <c r="N1829" t="s">
        <v>765</v>
      </c>
      <c r="O1829">
        <v>2010</v>
      </c>
    </row>
    <row r="1830" spans="7:17" x14ac:dyDescent="0.25">
      <c r="G1830" t="s">
        <v>72</v>
      </c>
      <c r="H1830" t="s">
        <v>765</v>
      </c>
      <c r="I1830">
        <v>2018</v>
      </c>
      <c r="M1830" t="s">
        <v>72</v>
      </c>
      <c r="N1830" t="s">
        <v>765</v>
      </c>
      <c r="O1830">
        <v>2018</v>
      </c>
    </row>
    <row r="1831" spans="7:17" x14ac:dyDescent="0.25">
      <c r="G1831" t="s">
        <v>72</v>
      </c>
      <c r="H1831" t="s">
        <v>765</v>
      </c>
      <c r="I1831">
        <v>2006</v>
      </c>
      <c r="M1831" t="s">
        <v>72</v>
      </c>
      <c r="N1831" t="s">
        <v>765</v>
      </c>
      <c r="O1831">
        <v>2006</v>
      </c>
    </row>
    <row r="1832" spans="7:17" x14ac:dyDescent="0.25">
      <c r="G1832" t="s">
        <v>72</v>
      </c>
      <c r="H1832" t="s">
        <v>765</v>
      </c>
      <c r="I1832">
        <v>2016</v>
      </c>
      <c r="M1832" t="s">
        <v>72</v>
      </c>
      <c r="N1832" t="s">
        <v>765</v>
      </c>
      <c r="O1832">
        <v>2016</v>
      </c>
    </row>
    <row r="1833" spans="7:17" x14ac:dyDescent="0.25">
      <c r="G1833" t="s">
        <v>72</v>
      </c>
      <c r="H1833" t="s">
        <v>766</v>
      </c>
      <c r="I1833">
        <v>2018</v>
      </c>
      <c r="J1833" t="s">
        <v>197</v>
      </c>
      <c r="K1833">
        <v>3</v>
      </c>
      <c r="M1833" t="s">
        <v>72</v>
      </c>
      <c r="N1833" t="s">
        <v>766</v>
      </c>
      <c r="O1833">
        <v>2018</v>
      </c>
      <c r="P1833" t="s">
        <v>1063</v>
      </c>
      <c r="Q1833">
        <v>3</v>
      </c>
    </row>
    <row r="1834" spans="7:17" x14ac:dyDescent="0.25">
      <c r="G1834" t="s">
        <v>72</v>
      </c>
      <c r="H1834" t="s">
        <v>766</v>
      </c>
      <c r="I1834">
        <v>2009</v>
      </c>
      <c r="J1834" t="s">
        <v>197</v>
      </c>
      <c r="K1834">
        <v>3</v>
      </c>
      <c r="M1834" t="s">
        <v>72</v>
      </c>
      <c r="N1834" t="s">
        <v>766</v>
      </c>
      <c r="O1834">
        <v>2009</v>
      </c>
      <c r="P1834" t="s">
        <v>1063</v>
      </c>
      <c r="Q1834">
        <v>3</v>
      </c>
    </row>
    <row r="1835" spans="7:17" x14ac:dyDescent="0.25">
      <c r="G1835" t="s">
        <v>72</v>
      </c>
      <c r="H1835" t="s">
        <v>766</v>
      </c>
      <c r="I1835">
        <v>2007</v>
      </c>
      <c r="J1835" t="s">
        <v>197</v>
      </c>
      <c r="K1835">
        <v>3</v>
      </c>
      <c r="M1835" t="s">
        <v>72</v>
      </c>
      <c r="N1835" t="s">
        <v>766</v>
      </c>
      <c r="O1835">
        <v>2007</v>
      </c>
      <c r="P1835" t="s">
        <v>1063</v>
      </c>
      <c r="Q1835">
        <v>3</v>
      </c>
    </row>
    <row r="1836" spans="7:17" x14ac:dyDescent="0.25">
      <c r="G1836" t="s">
        <v>72</v>
      </c>
      <c r="H1836" t="s">
        <v>766</v>
      </c>
      <c r="I1836">
        <v>2015</v>
      </c>
      <c r="J1836" t="s">
        <v>197</v>
      </c>
      <c r="K1836">
        <v>3</v>
      </c>
      <c r="M1836" t="s">
        <v>72</v>
      </c>
      <c r="N1836" t="s">
        <v>766</v>
      </c>
      <c r="O1836">
        <v>2015</v>
      </c>
      <c r="P1836" t="s">
        <v>1063</v>
      </c>
      <c r="Q1836">
        <v>3</v>
      </c>
    </row>
    <row r="1837" spans="7:17" x14ac:dyDescent="0.25">
      <c r="G1837" t="s">
        <v>72</v>
      </c>
      <c r="H1837" t="s">
        <v>766</v>
      </c>
      <c r="I1837">
        <v>2016</v>
      </c>
      <c r="J1837" t="s">
        <v>197</v>
      </c>
      <c r="K1837">
        <v>3</v>
      </c>
      <c r="M1837" t="s">
        <v>72</v>
      </c>
      <c r="N1837" t="s">
        <v>766</v>
      </c>
      <c r="O1837">
        <v>2016</v>
      </c>
      <c r="P1837" t="s">
        <v>1063</v>
      </c>
      <c r="Q1837">
        <v>3</v>
      </c>
    </row>
    <row r="1838" spans="7:17" x14ac:dyDescent="0.25">
      <c r="G1838" t="s">
        <v>72</v>
      </c>
      <c r="H1838" t="s">
        <v>766</v>
      </c>
      <c r="I1838">
        <v>2012</v>
      </c>
      <c r="J1838" t="s">
        <v>197</v>
      </c>
      <c r="K1838">
        <v>3</v>
      </c>
      <c r="M1838" t="s">
        <v>72</v>
      </c>
      <c r="N1838" t="s">
        <v>766</v>
      </c>
      <c r="O1838">
        <v>2012</v>
      </c>
      <c r="P1838" t="s">
        <v>1063</v>
      </c>
      <c r="Q1838">
        <v>3</v>
      </c>
    </row>
    <row r="1839" spans="7:17" x14ac:dyDescent="0.25">
      <c r="G1839" t="s">
        <v>72</v>
      </c>
      <c r="H1839" t="s">
        <v>766</v>
      </c>
      <c r="I1839">
        <v>2011</v>
      </c>
      <c r="J1839" t="s">
        <v>197</v>
      </c>
      <c r="K1839">
        <v>3</v>
      </c>
      <c r="M1839" t="s">
        <v>72</v>
      </c>
      <c r="N1839" t="s">
        <v>766</v>
      </c>
      <c r="O1839">
        <v>2011</v>
      </c>
      <c r="P1839" t="s">
        <v>1063</v>
      </c>
      <c r="Q1839">
        <v>3</v>
      </c>
    </row>
    <row r="1840" spans="7:17" x14ac:dyDescent="0.25">
      <c r="G1840" t="s">
        <v>72</v>
      </c>
      <c r="H1840" t="s">
        <v>766</v>
      </c>
      <c r="I1840">
        <v>2008</v>
      </c>
      <c r="J1840" t="s">
        <v>197</v>
      </c>
      <c r="K1840">
        <v>3</v>
      </c>
      <c r="M1840" t="s">
        <v>72</v>
      </c>
      <c r="N1840" t="s">
        <v>766</v>
      </c>
      <c r="O1840">
        <v>2008</v>
      </c>
      <c r="P1840" t="s">
        <v>1063</v>
      </c>
      <c r="Q1840">
        <v>3</v>
      </c>
    </row>
    <row r="1841" spans="7:17" x14ac:dyDescent="0.25">
      <c r="G1841" t="s">
        <v>72</v>
      </c>
      <c r="H1841" t="s">
        <v>766</v>
      </c>
      <c r="I1841">
        <v>2014</v>
      </c>
      <c r="J1841" t="s">
        <v>197</v>
      </c>
      <c r="K1841">
        <v>3</v>
      </c>
      <c r="M1841" t="s">
        <v>72</v>
      </c>
      <c r="N1841" t="s">
        <v>766</v>
      </c>
      <c r="O1841">
        <v>2014</v>
      </c>
      <c r="P1841" t="s">
        <v>1063</v>
      </c>
      <c r="Q1841">
        <v>3</v>
      </c>
    </row>
    <row r="1842" spans="7:17" x14ac:dyDescent="0.25">
      <c r="G1842" t="s">
        <v>72</v>
      </c>
      <c r="H1842" t="s">
        <v>766</v>
      </c>
      <c r="I1842">
        <v>2017</v>
      </c>
      <c r="J1842" t="s">
        <v>197</v>
      </c>
      <c r="K1842">
        <v>3</v>
      </c>
      <c r="M1842" t="s">
        <v>72</v>
      </c>
      <c r="N1842" t="s">
        <v>766</v>
      </c>
      <c r="O1842">
        <v>2017</v>
      </c>
      <c r="P1842" t="s">
        <v>1063</v>
      </c>
      <c r="Q1842">
        <v>3</v>
      </c>
    </row>
    <row r="1843" spans="7:17" x14ac:dyDescent="0.25">
      <c r="G1843" t="s">
        <v>72</v>
      </c>
      <c r="H1843" t="s">
        <v>766</v>
      </c>
      <c r="I1843">
        <v>2019</v>
      </c>
      <c r="J1843" t="s">
        <v>197</v>
      </c>
      <c r="K1843">
        <v>3</v>
      </c>
      <c r="M1843" t="s">
        <v>72</v>
      </c>
      <c r="N1843" t="s">
        <v>766</v>
      </c>
      <c r="O1843">
        <v>2019</v>
      </c>
      <c r="P1843" t="s">
        <v>1063</v>
      </c>
      <c r="Q1843">
        <v>3</v>
      </c>
    </row>
    <row r="1844" spans="7:17" x14ac:dyDescent="0.25">
      <c r="G1844" t="s">
        <v>72</v>
      </c>
      <c r="H1844" t="s">
        <v>766</v>
      </c>
      <c r="I1844">
        <v>2020</v>
      </c>
      <c r="J1844" t="s">
        <v>197</v>
      </c>
      <c r="K1844">
        <v>3</v>
      </c>
      <c r="M1844" t="s">
        <v>72</v>
      </c>
      <c r="N1844" t="s">
        <v>766</v>
      </c>
      <c r="O1844">
        <v>2020</v>
      </c>
      <c r="P1844" t="s">
        <v>1063</v>
      </c>
      <c r="Q1844">
        <v>3</v>
      </c>
    </row>
    <row r="1845" spans="7:17" x14ac:dyDescent="0.25">
      <c r="G1845" t="s">
        <v>72</v>
      </c>
      <c r="H1845" t="s">
        <v>766</v>
      </c>
      <c r="I1845">
        <v>2021</v>
      </c>
      <c r="J1845" t="s">
        <v>197</v>
      </c>
      <c r="K1845">
        <v>3</v>
      </c>
      <c r="M1845" t="s">
        <v>72</v>
      </c>
      <c r="N1845" t="s">
        <v>766</v>
      </c>
      <c r="O1845">
        <v>2021</v>
      </c>
      <c r="P1845" t="s">
        <v>1063</v>
      </c>
      <c r="Q1845">
        <v>3</v>
      </c>
    </row>
    <row r="1846" spans="7:17" x14ac:dyDescent="0.25">
      <c r="G1846" t="s">
        <v>72</v>
      </c>
      <c r="H1846" t="s">
        <v>766</v>
      </c>
      <c r="I1846">
        <v>2013</v>
      </c>
      <c r="J1846" t="s">
        <v>197</v>
      </c>
      <c r="K1846">
        <v>3</v>
      </c>
      <c r="M1846" t="s">
        <v>72</v>
      </c>
      <c r="N1846" t="s">
        <v>766</v>
      </c>
      <c r="O1846">
        <v>2013</v>
      </c>
      <c r="P1846" t="s">
        <v>1063</v>
      </c>
      <c r="Q1846">
        <v>3</v>
      </c>
    </row>
    <row r="1847" spans="7:17" x14ac:dyDescent="0.25">
      <c r="G1847" t="s">
        <v>72</v>
      </c>
      <c r="H1847" t="s">
        <v>766</v>
      </c>
      <c r="I1847">
        <v>2010</v>
      </c>
      <c r="J1847" t="s">
        <v>197</v>
      </c>
      <c r="K1847">
        <v>3</v>
      </c>
      <c r="M1847" t="s">
        <v>72</v>
      </c>
      <c r="N1847" t="s">
        <v>766</v>
      </c>
      <c r="O1847">
        <v>2010</v>
      </c>
      <c r="P1847" t="s">
        <v>1063</v>
      </c>
      <c r="Q1847">
        <v>3</v>
      </c>
    </row>
    <row r="1848" spans="7:17" x14ac:dyDescent="0.25">
      <c r="G1848" t="s">
        <v>72</v>
      </c>
      <c r="H1848" t="s">
        <v>766</v>
      </c>
      <c r="I1848">
        <v>2006</v>
      </c>
      <c r="J1848" t="s">
        <v>197</v>
      </c>
      <c r="K1848">
        <v>3</v>
      </c>
      <c r="M1848" t="s">
        <v>72</v>
      </c>
      <c r="N1848" t="s">
        <v>766</v>
      </c>
      <c r="O1848">
        <v>2006</v>
      </c>
      <c r="P1848" t="s">
        <v>1063</v>
      </c>
      <c r="Q1848">
        <v>3</v>
      </c>
    </row>
    <row r="1849" spans="7:17" x14ac:dyDescent="0.25">
      <c r="G1849" t="s">
        <v>72</v>
      </c>
      <c r="H1849" t="s">
        <v>767</v>
      </c>
      <c r="I1849">
        <v>2014</v>
      </c>
      <c r="M1849" t="s">
        <v>72</v>
      </c>
      <c r="N1849" t="s">
        <v>767</v>
      </c>
      <c r="O1849">
        <v>2014</v>
      </c>
    </row>
    <row r="1850" spans="7:17" x14ac:dyDescent="0.25">
      <c r="G1850" t="s">
        <v>72</v>
      </c>
      <c r="H1850" t="s">
        <v>767</v>
      </c>
      <c r="I1850">
        <v>2013</v>
      </c>
      <c r="M1850" t="s">
        <v>72</v>
      </c>
      <c r="N1850" t="s">
        <v>767</v>
      </c>
      <c r="O1850">
        <v>2013</v>
      </c>
    </row>
    <row r="1851" spans="7:17" x14ac:dyDescent="0.25">
      <c r="G1851" t="s">
        <v>72</v>
      </c>
      <c r="H1851" t="s">
        <v>767</v>
      </c>
      <c r="I1851">
        <v>2011</v>
      </c>
      <c r="M1851" t="s">
        <v>72</v>
      </c>
      <c r="N1851" t="s">
        <v>767</v>
      </c>
      <c r="O1851">
        <v>2011</v>
      </c>
    </row>
    <row r="1852" spans="7:17" x14ac:dyDescent="0.25">
      <c r="G1852" t="s">
        <v>72</v>
      </c>
      <c r="H1852" t="s">
        <v>767</v>
      </c>
      <c r="I1852">
        <v>2020</v>
      </c>
      <c r="M1852" t="s">
        <v>72</v>
      </c>
      <c r="N1852" t="s">
        <v>767</v>
      </c>
      <c r="O1852">
        <v>2020</v>
      </c>
    </row>
    <row r="1853" spans="7:17" x14ac:dyDescent="0.25">
      <c r="G1853" t="s">
        <v>72</v>
      </c>
      <c r="H1853" t="s">
        <v>767</v>
      </c>
      <c r="I1853">
        <v>2007</v>
      </c>
      <c r="M1853" t="s">
        <v>72</v>
      </c>
      <c r="N1853" t="s">
        <v>767</v>
      </c>
      <c r="O1853">
        <v>2007</v>
      </c>
    </row>
    <row r="1854" spans="7:17" x14ac:dyDescent="0.25">
      <c r="G1854" t="s">
        <v>72</v>
      </c>
      <c r="H1854" t="s">
        <v>767</v>
      </c>
      <c r="I1854">
        <v>2017</v>
      </c>
      <c r="M1854" t="s">
        <v>72</v>
      </c>
      <c r="N1854" t="s">
        <v>767</v>
      </c>
      <c r="O1854">
        <v>2017</v>
      </c>
    </row>
    <row r="1855" spans="7:17" x14ac:dyDescent="0.25">
      <c r="G1855" t="s">
        <v>72</v>
      </c>
      <c r="H1855" t="s">
        <v>767</v>
      </c>
      <c r="I1855">
        <v>2012</v>
      </c>
      <c r="M1855" t="s">
        <v>72</v>
      </c>
      <c r="N1855" t="s">
        <v>767</v>
      </c>
      <c r="O1855">
        <v>2012</v>
      </c>
    </row>
    <row r="1856" spans="7:17" x14ac:dyDescent="0.25">
      <c r="G1856" t="s">
        <v>72</v>
      </c>
      <c r="H1856" t="s">
        <v>767</v>
      </c>
      <c r="I1856">
        <v>2010</v>
      </c>
      <c r="M1856" t="s">
        <v>72</v>
      </c>
      <c r="N1856" t="s">
        <v>767</v>
      </c>
      <c r="O1856">
        <v>2010</v>
      </c>
    </row>
    <row r="1857" spans="7:15" x14ac:dyDescent="0.25">
      <c r="G1857" t="s">
        <v>72</v>
      </c>
      <c r="H1857" t="s">
        <v>767</v>
      </c>
      <c r="I1857">
        <v>2015</v>
      </c>
      <c r="M1857" t="s">
        <v>72</v>
      </c>
      <c r="N1857" t="s">
        <v>767</v>
      </c>
      <c r="O1857">
        <v>2015</v>
      </c>
    </row>
    <row r="1858" spans="7:15" x14ac:dyDescent="0.25">
      <c r="G1858" t="s">
        <v>72</v>
      </c>
      <c r="H1858" t="s">
        <v>767</v>
      </c>
      <c r="I1858">
        <v>2006</v>
      </c>
      <c r="M1858" t="s">
        <v>72</v>
      </c>
      <c r="N1858" t="s">
        <v>767</v>
      </c>
      <c r="O1858">
        <v>2006</v>
      </c>
    </row>
    <row r="1859" spans="7:15" x14ac:dyDescent="0.25">
      <c r="G1859" t="s">
        <v>72</v>
      </c>
      <c r="H1859" t="s">
        <v>767</v>
      </c>
      <c r="I1859">
        <v>2019</v>
      </c>
      <c r="M1859" t="s">
        <v>72</v>
      </c>
      <c r="N1859" t="s">
        <v>767</v>
      </c>
      <c r="O1859">
        <v>2019</v>
      </c>
    </row>
    <row r="1860" spans="7:15" x14ac:dyDescent="0.25">
      <c r="G1860" t="s">
        <v>72</v>
      </c>
      <c r="H1860" t="s">
        <v>767</v>
      </c>
      <c r="I1860">
        <v>2018</v>
      </c>
      <c r="M1860" t="s">
        <v>72</v>
      </c>
      <c r="N1860" t="s">
        <v>767</v>
      </c>
      <c r="O1860">
        <v>2018</v>
      </c>
    </row>
    <row r="1861" spans="7:15" x14ac:dyDescent="0.25">
      <c r="G1861" t="s">
        <v>72</v>
      </c>
      <c r="H1861" t="s">
        <v>767</v>
      </c>
      <c r="I1861">
        <v>2016</v>
      </c>
      <c r="M1861" t="s">
        <v>72</v>
      </c>
      <c r="N1861" t="s">
        <v>767</v>
      </c>
      <c r="O1861">
        <v>2016</v>
      </c>
    </row>
    <row r="1862" spans="7:15" x14ac:dyDescent="0.25">
      <c r="G1862" t="s">
        <v>72</v>
      </c>
      <c r="H1862" t="s">
        <v>767</v>
      </c>
      <c r="I1862">
        <v>2009</v>
      </c>
      <c r="M1862" t="s">
        <v>72</v>
      </c>
      <c r="N1862" t="s">
        <v>767</v>
      </c>
      <c r="O1862">
        <v>2009</v>
      </c>
    </row>
    <row r="1863" spans="7:15" x14ac:dyDescent="0.25">
      <c r="G1863" t="s">
        <v>72</v>
      </c>
      <c r="H1863" t="s">
        <v>767</v>
      </c>
      <c r="I1863">
        <v>2008</v>
      </c>
      <c r="M1863" t="s">
        <v>72</v>
      </c>
      <c r="N1863" t="s">
        <v>767</v>
      </c>
      <c r="O1863">
        <v>2008</v>
      </c>
    </row>
    <row r="1864" spans="7:15" x14ac:dyDescent="0.25">
      <c r="G1864" t="s">
        <v>72</v>
      </c>
      <c r="H1864" t="s">
        <v>768</v>
      </c>
      <c r="I1864">
        <v>2009</v>
      </c>
      <c r="M1864" t="s">
        <v>72</v>
      </c>
      <c r="N1864" t="s">
        <v>768</v>
      </c>
      <c r="O1864">
        <v>2009</v>
      </c>
    </row>
    <row r="1865" spans="7:15" x14ac:dyDescent="0.25">
      <c r="G1865" t="s">
        <v>72</v>
      </c>
      <c r="H1865" t="s">
        <v>768</v>
      </c>
      <c r="I1865">
        <v>2010</v>
      </c>
      <c r="M1865" t="s">
        <v>72</v>
      </c>
      <c r="N1865" t="s">
        <v>768</v>
      </c>
      <c r="O1865">
        <v>2010</v>
      </c>
    </row>
    <row r="1866" spans="7:15" x14ac:dyDescent="0.25">
      <c r="G1866" t="s">
        <v>72</v>
      </c>
      <c r="H1866" t="s">
        <v>768</v>
      </c>
      <c r="I1866">
        <v>2018</v>
      </c>
      <c r="M1866" t="s">
        <v>72</v>
      </c>
      <c r="N1866" t="s">
        <v>768</v>
      </c>
      <c r="O1866">
        <v>2018</v>
      </c>
    </row>
    <row r="1867" spans="7:15" x14ac:dyDescent="0.25">
      <c r="G1867" t="s">
        <v>72</v>
      </c>
      <c r="H1867" t="s">
        <v>768</v>
      </c>
      <c r="I1867">
        <v>2013</v>
      </c>
      <c r="M1867" t="s">
        <v>72</v>
      </c>
      <c r="N1867" t="s">
        <v>768</v>
      </c>
      <c r="O1867">
        <v>2013</v>
      </c>
    </row>
    <row r="1868" spans="7:15" x14ac:dyDescent="0.25">
      <c r="G1868" t="s">
        <v>72</v>
      </c>
      <c r="H1868" t="s">
        <v>768</v>
      </c>
      <c r="I1868">
        <v>2011</v>
      </c>
      <c r="M1868" t="s">
        <v>72</v>
      </c>
      <c r="N1868" t="s">
        <v>768</v>
      </c>
      <c r="O1868">
        <v>2011</v>
      </c>
    </row>
    <row r="1869" spans="7:15" x14ac:dyDescent="0.25">
      <c r="G1869" t="s">
        <v>72</v>
      </c>
      <c r="H1869" t="s">
        <v>768</v>
      </c>
      <c r="I1869">
        <v>2006</v>
      </c>
      <c r="M1869" t="s">
        <v>72</v>
      </c>
      <c r="N1869" t="s">
        <v>768</v>
      </c>
      <c r="O1869">
        <v>2006</v>
      </c>
    </row>
    <row r="1870" spans="7:15" x14ac:dyDescent="0.25">
      <c r="G1870" t="s">
        <v>72</v>
      </c>
      <c r="H1870" t="s">
        <v>768</v>
      </c>
      <c r="I1870">
        <v>2007</v>
      </c>
      <c r="M1870" t="s">
        <v>72</v>
      </c>
      <c r="N1870" t="s">
        <v>768</v>
      </c>
      <c r="O1870">
        <v>2007</v>
      </c>
    </row>
    <row r="1871" spans="7:15" x14ac:dyDescent="0.25">
      <c r="G1871" t="s">
        <v>72</v>
      </c>
      <c r="H1871" t="s">
        <v>768</v>
      </c>
      <c r="I1871">
        <v>2008</v>
      </c>
      <c r="M1871" t="s">
        <v>72</v>
      </c>
      <c r="N1871" t="s">
        <v>768</v>
      </c>
      <c r="O1871">
        <v>2008</v>
      </c>
    </row>
    <row r="1872" spans="7:15" x14ac:dyDescent="0.25">
      <c r="G1872" t="s">
        <v>72</v>
      </c>
      <c r="H1872" t="s">
        <v>768</v>
      </c>
      <c r="I1872">
        <v>2012</v>
      </c>
      <c r="M1872" t="s">
        <v>72</v>
      </c>
      <c r="N1872" t="s">
        <v>768</v>
      </c>
      <c r="O1872">
        <v>2012</v>
      </c>
    </row>
    <row r="1873" spans="7:17" x14ac:dyDescent="0.25">
      <c r="G1873" t="s">
        <v>72</v>
      </c>
      <c r="H1873" t="s">
        <v>768</v>
      </c>
      <c r="I1873">
        <v>2014</v>
      </c>
      <c r="M1873" t="s">
        <v>72</v>
      </c>
      <c r="N1873" t="s">
        <v>768</v>
      </c>
      <c r="O1873">
        <v>2014</v>
      </c>
    </row>
    <row r="1874" spans="7:17" x14ac:dyDescent="0.25">
      <c r="G1874" t="s">
        <v>72</v>
      </c>
      <c r="H1874" t="s">
        <v>768</v>
      </c>
      <c r="I1874">
        <v>2015</v>
      </c>
      <c r="M1874" t="s">
        <v>72</v>
      </c>
      <c r="N1874" t="s">
        <v>768</v>
      </c>
      <c r="O1874">
        <v>2015</v>
      </c>
    </row>
    <row r="1875" spans="7:17" x14ac:dyDescent="0.25">
      <c r="G1875" t="s">
        <v>72</v>
      </c>
      <c r="H1875" t="s">
        <v>768</v>
      </c>
      <c r="I1875">
        <v>2020</v>
      </c>
      <c r="M1875" t="s">
        <v>72</v>
      </c>
      <c r="N1875" t="s">
        <v>768</v>
      </c>
      <c r="O1875">
        <v>2020</v>
      </c>
    </row>
    <row r="1876" spans="7:17" x14ac:dyDescent="0.25">
      <c r="G1876" t="s">
        <v>72</v>
      </c>
      <c r="H1876" t="s">
        <v>768</v>
      </c>
      <c r="I1876">
        <v>2019</v>
      </c>
      <c r="M1876" t="s">
        <v>72</v>
      </c>
      <c r="N1876" t="s">
        <v>768</v>
      </c>
      <c r="O1876">
        <v>2019</v>
      </c>
    </row>
    <row r="1877" spans="7:17" x14ac:dyDescent="0.25">
      <c r="G1877" t="s">
        <v>72</v>
      </c>
      <c r="H1877" t="s">
        <v>768</v>
      </c>
      <c r="I1877">
        <v>2017</v>
      </c>
      <c r="M1877" t="s">
        <v>72</v>
      </c>
      <c r="N1877" t="s">
        <v>768</v>
      </c>
      <c r="O1877">
        <v>2017</v>
      </c>
    </row>
    <row r="1878" spans="7:17" x14ac:dyDescent="0.25">
      <c r="G1878" t="s">
        <v>72</v>
      </c>
      <c r="H1878" t="s">
        <v>768</v>
      </c>
      <c r="I1878">
        <v>2016</v>
      </c>
      <c r="M1878" t="s">
        <v>72</v>
      </c>
      <c r="N1878" t="s">
        <v>768</v>
      </c>
      <c r="O1878">
        <v>2016</v>
      </c>
    </row>
    <row r="1879" spans="7:17" x14ac:dyDescent="0.25">
      <c r="G1879" t="s">
        <v>72</v>
      </c>
      <c r="H1879" t="s">
        <v>769</v>
      </c>
      <c r="I1879">
        <v>2007</v>
      </c>
      <c r="M1879" t="s">
        <v>72</v>
      </c>
      <c r="N1879" t="s">
        <v>769</v>
      </c>
      <c r="O1879">
        <v>2007</v>
      </c>
    </row>
    <row r="1880" spans="7:17" x14ac:dyDescent="0.25">
      <c r="G1880" t="s">
        <v>72</v>
      </c>
      <c r="H1880" t="s">
        <v>769</v>
      </c>
      <c r="I1880">
        <v>2006</v>
      </c>
      <c r="M1880" t="s">
        <v>72</v>
      </c>
      <c r="N1880" t="s">
        <v>769</v>
      </c>
      <c r="O1880">
        <v>2006</v>
      </c>
    </row>
    <row r="1881" spans="7:17" x14ac:dyDescent="0.25">
      <c r="G1881" t="s">
        <v>72</v>
      </c>
      <c r="H1881" t="s">
        <v>769</v>
      </c>
      <c r="I1881">
        <v>2008</v>
      </c>
      <c r="M1881" t="s">
        <v>72</v>
      </c>
      <c r="N1881" t="s">
        <v>769</v>
      </c>
      <c r="O1881">
        <v>2008</v>
      </c>
    </row>
    <row r="1882" spans="7:17" x14ac:dyDescent="0.25">
      <c r="G1882" t="s">
        <v>72</v>
      </c>
      <c r="H1882" t="s">
        <v>769</v>
      </c>
      <c r="I1882">
        <v>2009</v>
      </c>
      <c r="M1882" t="s">
        <v>72</v>
      </c>
      <c r="N1882" t="s">
        <v>769</v>
      </c>
      <c r="O1882">
        <v>2009</v>
      </c>
    </row>
    <row r="1883" spans="7:17" x14ac:dyDescent="0.25">
      <c r="G1883" t="s">
        <v>72</v>
      </c>
      <c r="H1883" t="s">
        <v>769</v>
      </c>
      <c r="I1883">
        <v>2020</v>
      </c>
      <c r="J1883" t="s">
        <v>101</v>
      </c>
      <c r="K1883">
        <v>2</v>
      </c>
      <c r="M1883" t="s">
        <v>72</v>
      </c>
      <c r="N1883" t="s">
        <v>769</v>
      </c>
      <c r="O1883">
        <v>2020</v>
      </c>
      <c r="P1883" t="s">
        <v>1064</v>
      </c>
      <c r="Q1883">
        <v>1</v>
      </c>
    </row>
    <row r="1884" spans="7:17" x14ac:dyDescent="0.25">
      <c r="G1884" t="s">
        <v>72</v>
      </c>
      <c r="H1884" t="s">
        <v>769</v>
      </c>
      <c r="I1884">
        <v>2014</v>
      </c>
      <c r="M1884" t="s">
        <v>72</v>
      </c>
      <c r="N1884" t="s">
        <v>769</v>
      </c>
      <c r="O1884">
        <v>2014</v>
      </c>
    </row>
    <row r="1885" spans="7:17" x14ac:dyDescent="0.25">
      <c r="G1885" t="s">
        <v>72</v>
      </c>
      <c r="H1885" t="s">
        <v>769</v>
      </c>
      <c r="I1885">
        <v>2020</v>
      </c>
      <c r="J1885" t="s">
        <v>198</v>
      </c>
      <c r="K1885">
        <v>1</v>
      </c>
      <c r="M1885" t="s">
        <v>72</v>
      </c>
      <c r="N1885" t="s">
        <v>769</v>
      </c>
      <c r="O1885">
        <v>2020</v>
      </c>
      <c r="P1885" t="s">
        <v>1065</v>
      </c>
      <c r="Q1885">
        <v>1</v>
      </c>
    </row>
    <row r="1886" spans="7:17" x14ac:dyDescent="0.25">
      <c r="G1886" t="s">
        <v>72</v>
      </c>
      <c r="H1886" t="s">
        <v>769</v>
      </c>
      <c r="I1886">
        <v>2020</v>
      </c>
      <c r="J1886" t="s">
        <v>198</v>
      </c>
      <c r="K1886">
        <v>1</v>
      </c>
      <c r="M1886" t="s">
        <v>72</v>
      </c>
      <c r="N1886" t="s">
        <v>769</v>
      </c>
      <c r="O1886">
        <v>2020</v>
      </c>
      <c r="P1886" t="s">
        <v>1064</v>
      </c>
      <c r="Q1886">
        <v>1</v>
      </c>
    </row>
    <row r="1887" spans="7:17" x14ac:dyDescent="0.25">
      <c r="G1887" t="s">
        <v>72</v>
      </c>
      <c r="H1887" t="s">
        <v>769</v>
      </c>
      <c r="I1887">
        <v>2021</v>
      </c>
      <c r="J1887" t="s">
        <v>198</v>
      </c>
      <c r="K1887">
        <v>1</v>
      </c>
      <c r="M1887" t="s">
        <v>72</v>
      </c>
      <c r="N1887" t="s">
        <v>769</v>
      </c>
      <c r="O1887">
        <v>2021</v>
      </c>
      <c r="P1887" t="s">
        <v>1065</v>
      </c>
      <c r="Q1887">
        <v>1</v>
      </c>
    </row>
    <row r="1888" spans="7:17" x14ac:dyDescent="0.25">
      <c r="G1888" t="s">
        <v>72</v>
      </c>
      <c r="H1888" t="s">
        <v>769</v>
      </c>
      <c r="I1888">
        <v>2012</v>
      </c>
      <c r="M1888" t="s">
        <v>72</v>
      </c>
      <c r="N1888" t="s">
        <v>769</v>
      </c>
      <c r="O1888">
        <v>2012</v>
      </c>
    </row>
    <row r="1889" spans="7:17" x14ac:dyDescent="0.25">
      <c r="G1889" t="s">
        <v>72</v>
      </c>
      <c r="H1889" t="s">
        <v>769</v>
      </c>
      <c r="I1889">
        <v>2011</v>
      </c>
      <c r="M1889" t="s">
        <v>72</v>
      </c>
      <c r="N1889" t="s">
        <v>769</v>
      </c>
      <c r="O1889">
        <v>2011</v>
      </c>
    </row>
    <row r="1890" spans="7:17" x14ac:dyDescent="0.25">
      <c r="G1890" t="s">
        <v>72</v>
      </c>
      <c r="H1890" t="s">
        <v>769</v>
      </c>
      <c r="I1890">
        <v>2015</v>
      </c>
      <c r="M1890" t="s">
        <v>72</v>
      </c>
      <c r="N1890" t="s">
        <v>769</v>
      </c>
      <c r="O1890">
        <v>2015</v>
      </c>
    </row>
    <row r="1891" spans="7:17" x14ac:dyDescent="0.25">
      <c r="G1891" t="s">
        <v>72</v>
      </c>
      <c r="H1891" t="s">
        <v>769</v>
      </c>
      <c r="I1891">
        <v>2016</v>
      </c>
      <c r="M1891" t="s">
        <v>72</v>
      </c>
      <c r="N1891" t="s">
        <v>769</v>
      </c>
      <c r="O1891">
        <v>2016</v>
      </c>
    </row>
    <row r="1892" spans="7:17" x14ac:dyDescent="0.25">
      <c r="G1892" t="s">
        <v>72</v>
      </c>
      <c r="H1892" t="s">
        <v>769</v>
      </c>
      <c r="I1892">
        <v>2013</v>
      </c>
      <c r="M1892" t="s">
        <v>72</v>
      </c>
      <c r="N1892" t="s">
        <v>769</v>
      </c>
      <c r="O1892">
        <v>2013</v>
      </c>
    </row>
    <row r="1893" spans="7:17" x14ac:dyDescent="0.25">
      <c r="G1893" t="s">
        <v>72</v>
      </c>
      <c r="H1893" t="s">
        <v>769</v>
      </c>
      <c r="I1893">
        <v>2010</v>
      </c>
      <c r="M1893" t="s">
        <v>72</v>
      </c>
      <c r="N1893" t="s">
        <v>769</v>
      </c>
      <c r="O1893">
        <v>2010</v>
      </c>
    </row>
    <row r="1894" spans="7:17" x14ac:dyDescent="0.25">
      <c r="G1894" t="s">
        <v>72</v>
      </c>
      <c r="H1894" t="s">
        <v>770</v>
      </c>
      <c r="I1894">
        <v>2015</v>
      </c>
      <c r="J1894" t="s">
        <v>161</v>
      </c>
      <c r="K1894">
        <v>3</v>
      </c>
      <c r="M1894" t="s">
        <v>72</v>
      </c>
      <c r="N1894" t="s">
        <v>770</v>
      </c>
      <c r="O1894">
        <v>2015</v>
      </c>
      <c r="P1894" t="s">
        <v>959</v>
      </c>
      <c r="Q1894">
        <v>2</v>
      </c>
    </row>
    <row r="1895" spans="7:17" x14ac:dyDescent="0.25">
      <c r="G1895" t="s">
        <v>72</v>
      </c>
      <c r="H1895" t="s">
        <v>770</v>
      </c>
      <c r="I1895">
        <v>2018</v>
      </c>
      <c r="J1895" t="s">
        <v>164</v>
      </c>
      <c r="K1895">
        <v>3</v>
      </c>
      <c r="M1895" t="s">
        <v>72</v>
      </c>
      <c r="N1895" t="s">
        <v>770</v>
      </c>
      <c r="O1895">
        <v>2018</v>
      </c>
      <c r="P1895" t="s">
        <v>959</v>
      </c>
      <c r="Q1895">
        <v>2</v>
      </c>
    </row>
    <row r="1896" spans="7:17" x14ac:dyDescent="0.25">
      <c r="G1896" t="s">
        <v>72</v>
      </c>
      <c r="H1896" t="s">
        <v>770</v>
      </c>
      <c r="I1896">
        <v>2019</v>
      </c>
      <c r="J1896" t="s">
        <v>162</v>
      </c>
      <c r="K1896">
        <v>2</v>
      </c>
      <c r="M1896" t="s">
        <v>72</v>
      </c>
      <c r="N1896" t="s">
        <v>770</v>
      </c>
      <c r="O1896">
        <v>2019</v>
      </c>
      <c r="P1896" t="s">
        <v>959</v>
      </c>
      <c r="Q1896">
        <v>2</v>
      </c>
    </row>
    <row r="1897" spans="7:17" x14ac:dyDescent="0.25">
      <c r="G1897" t="s">
        <v>72</v>
      </c>
      <c r="H1897" t="s">
        <v>770</v>
      </c>
      <c r="I1897">
        <v>2020</v>
      </c>
      <c r="J1897" t="s">
        <v>163</v>
      </c>
      <c r="K1897">
        <v>2</v>
      </c>
      <c r="M1897" t="s">
        <v>72</v>
      </c>
      <c r="N1897" t="s">
        <v>770</v>
      </c>
      <c r="O1897">
        <v>2020</v>
      </c>
      <c r="P1897" t="s">
        <v>959</v>
      </c>
      <c r="Q1897">
        <v>2</v>
      </c>
    </row>
    <row r="1898" spans="7:17" x14ac:dyDescent="0.25">
      <c r="G1898" t="s">
        <v>72</v>
      </c>
      <c r="H1898" t="s">
        <v>770</v>
      </c>
      <c r="I1898">
        <v>2020</v>
      </c>
      <c r="J1898" t="s">
        <v>162</v>
      </c>
      <c r="K1898">
        <v>2</v>
      </c>
      <c r="M1898" t="s">
        <v>72</v>
      </c>
      <c r="N1898" t="s">
        <v>770</v>
      </c>
      <c r="O1898">
        <v>2020</v>
      </c>
      <c r="P1898" t="s">
        <v>959</v>
      </c>
      <c r="Q1898">
        <v>2</v>
      </c>
    </row>
    <row r="1899" spans="7:17" x14ac:dyDescent="0.25">
      <c r="G1899" t="s">
        <v>72</v>
      </c>
      <c r="H1899" t="s">
        <v>770</v>
      </c>
      <c r="I1899">
        <v>2018</v>
      </c>
      <c r="J1899" t="s">
        <v>161</v>
      </c>
      <c r="K1899">
        <v>3</v>
      </c>
      <c r="M1899" t="s">
        <v>72</v>
      </c>
      <c r="N1899" t="s">
        <v>770</v>
      </c>
      <c r="O1899">
        <v>2018</v>
      </c>
      <c r="P1899" t="s">
        <v>959</v>
      </c>
      <c r="Q1899">
        <v>2</v>
      </c>
    </row>
    <row r="1900" spans="7:17" x14ac:dyDescent="0.25">
      <c r="G1900" t="s">
        <v>72</v>
      </c>
      <c r="H1900" t="s">
        <v>770</v>
      </c>
      <c r="I1900">
        <v>2021</v>
      </c>
      <c r="J1900" t="s">
        <v>161</v>
      </c>
      <c r="K1900">
        <v>3</v>
      </c>
      <c r="M1900" t="s">
        <v>72</v>
      </c>
      <c r="N1900" t="s">
        <v>770</v>
      </c>
      <c r="O1900">
        <v>2021</v>
      </c>
      <c r="P1900" t="s">
        <v>959</v>
      </c>
      <c r="Q1900">
        <v>2</v>
      </c>
    </row>
    <row r="1901" spans="7:17" x14ac:dyDescent="0.25">
      <c r="G1901" t="s">
        <v>72</v>
      </c>
      <c r="H1901" t="s">
        <v>770</v>
      </c>
      <c r="I1901">
        <v>2020</v>
      </c>
      <c r="J1901" t="s">
        <v>164</v>
      </c>
      <c r="K1901">
        <v>3</v>
      </c>
      <c r="M1901" t="s">
        <v>72</v>
      </c>
      <c r="N1901" t="s">
        <v>770</v>
      </c>
      <c r="O1901">
        <v>2020</v>
      </c>
      <c r="P1901" t="s">
        <v>953</v>
      </c>
      <c r="Q1901">
        <v>3</v>
      </c>
    </row>
    <row r="1902" spans="7:17" x14ac:dyDescent="0.25">
      <c r="G1902" t="s">
        <v>72</v>
      </c>
      <c r="H1902" t="s">
        <v>770</v>
      </c>
      <c r="I1902">
        <v>2006</v>
      </c>
      <c r="J1902" t="s">
        <v>161</v>
      </c>
      <c r="K1902">
        <v>3</v>
      </c>
      <c r="M1902" t="s">
        <v>72</v>
      </c>
      <c r="N1902" t="s">
        <v>770</v>
      </c>
      <c r="O1902">
        <v>2006</v>
      </c>
      <c r="P1902" t="s">
        <v>959</v>
      </c>
      <c r="Q1902">
        <v>2</v>
      </c>
    </row>
    <row r="1903" spans="7:17" x14ac:dyDescent="0.25">
      <c r="G1903" t="s">
        <v>72</v>
      </c>
      <c r="H1903" t="s">
        <v>770</v>
      </c>
      <c r="I1903">
        <v>2021</v>
      </c>
      <c r="J1903" t="s">
        <v>164</v>
      </c>
      <c r="K1903">
        <v>3</v>
      </c>
      <c r="M1903" t="s">
        <v>72</v>
      </c>
      <c r="N1903" t="s">
        <v>770</v>
      </c>
      <c r="O1903">
        <v>2021</v>
      </c>
      <c r="P1903" t="s">
        <v>959</v>
      </c>
      <c r="Q1903">
        <v>2</v>
      </c>
    </row>
    <row r="1904" spans="7:17" x14ac:dyDescent="0.25">
      <c r="G1904" t="s">
        <v>72</v>
      </c>
      <c r="H1904" t="s">
        <v>770</v>
      </c>
      <c r="I1904">
        <v>2006</v>
      </c>
      <c r="J1904" t="s">
        <v>162</v>
      </c>
      <c r="K1904">
        <v>2</v>
      </c>
      <c r="M1904" t="s">
        <v>72</v>
      </c>
      <c r="N1904" t="s">
        <v>770</v>
      </c>
      <c r="O1904">
        <v>2006</v>
      </c>
      <c r="P1904" t="s">
        <v>959</v>
      </c>
      <c r="Q1904">
        <v>2</v>
      </c>
    </row>
    <row r="1905" spans="7:17" x14ac:dyDescent="0.25">
      <c r="G1905" t="s">
        <v>72</v>
      </c>
      <c r="H1905" t="s">
        <v>770</v>
      </c>
      <c r="I1905">
        <v>2021</v>
      </c>
      <c r="J1905" t="s">
        <v>162</v>
      </c>
      <c r="K1905">
        <v>2</v>
      </c>
      <c r="M1905" t="s">
        <v>72</v>
      </c>
      <c r="N1905" t="s">
        <v>770</v>
      </c>
      <c r="O1905">
        <v>2021</v>
      </c>
      <c r="P1905" t="s">
        <v>959</v>
      </c>
      <c r="Q1905">
        <v>2</v>
      </c>
    </row>
    <row r="1906" spans="7:17" x14ac:dyDescent="0.25">
      <c r="G1906" t="s">
        <v>72</v>
      </c>
      <c r="H1906" t="s">
        <v>770</v>
      </c>
      <c r="I1906">
        <v>2015</v>
      </c>
      <c r="J1906" t="s">
        <v>162</v>
      </c>
      <c r="K1906">
        <v>2</v>
      </c>
      <c r="M1906" t="s">
        <v>72</v>
      </c>
      <c r="N1906" t="s">
        <v>770</v>
      </c>
      <c r="O1906">
        <v>2015</v>
      </c>
      <c r="P1906" t="s">
        <v>959</v>
      </c>
      <c r="Q1906">
        <v>2</v>
      </c>
    </row>
    <row r="1907" spans="7:17" x14ac:dyDescent="0.25">
      <c r="G1907" t="s">
        <v>72</v>
      </c>
      <c r="H1907" t="s">
        <v>770</v>
      </c>
      <c r="I1907">
        <v>2014</v>
      </c>
      <c r="J1907" t="s">
        <v>162</v>
      </c>
      <c r="K1907">
        <v>2</v>
      </c>
      <c r="M1907" t="s">
        <v>72</v>
      </c>
      <c r="N1907" t="s">
        <v>770</v>
      </c>
      <c r="O1907">
        <v>2014</v>
      </c>
      <c r="P1907" t="s">
        <v>959</v>
      </c>
      <c r="Q1907">
        <v>2</v>
      </c>
    </row>
    <row r="1908" spans="7:17" x14ac:dyDescent="0.25">
      <c r="G1908" t="s">
        <v>72</v>
      </c>
      <c r="H1908" t="s">
        <v>770</v>
      </c>
      <c r="I1908">
        <v>2013</v>
      </c>
      <c r="J1908" t="s">
        <v>162</v>
      </c>
      <c r="K1908">
        <v>2</v>
      </c>
      <c r="M1908" t="s">
        <v>72</v>
      </c>
      <c r="N1908" t="s">
        <v>770</v>
      </c>
      <c r="O1908">
        <v>2013</v>
      </c>
      <c r="P1908" t="s">
        <v>959</v>
      </c>
      <c r="Q1908">
        <v>2</v>
      </c>
    </row>
    <row r="1909" spans="7:17" x14ac:dyDescent="0.25">
      <c r="G1909" t="s">
        <v>72</v>
      </c>
      <c r="H1909" t="s">
        <v>770</v>
      </c>
      <c r="I1909">
        <v>2012</v>
      </c>
      <c r="J1909" t="s">
        <v>162</v>
      </c>
      <c r="K1909">
        <v>2</v>
      </c>
      <c r="M1909" t="s">
        <v>72</v>
      </c>
      <c r="N1909" t="s">
        <v>770</v>
      </c>
      <c r="O1909">
        <v>2012</v>
      </c>
      <c r="P1909" t="s">
        <v>959</v>
      </c>
      <c r="Q1909">
        <v>2</v>
      </c>
    </row>
    <row r="1910" spans="7:17" x14ac:dyDescent="0.25">
      <c r="G1910" t="s">
        <v>72</v>
      </c>
      <c r="H1910" t="s">
        <v>770</v>
      </c>
      <c r="I1910">
        <v>2011</v>
      </c>
      <c r="J1910" t="s">
        <v>162</v>
      </c>
      <c r="K1910">
        <v>2</v>
      </c>
      <c r="M1910" t="s">
        <v>72</v>
      </c>
      <c r="N1910" t="s">
        <v>770</v>
      </c>
      <c r="O1910">
        <v>2011</v>
      </c>
      <c r="P1910" t="s">
        <v>959</v>
      </c>
      <c r="Q1910">
        <v>2</v>
      </c>
    </row>
    <row r="1911" spans="7:17" x14ac:dyDescent="0.25">
      <c r="G1911" t="s">
        <v>72</v>
      </c>
      <c r="H1911" t="s">
        <v>770</v>
      </c>
      <c r="I1911">
        <v>2020</v>
      </c>
      <c r="J1911" t="s">
        <v>164</v>
      </c>
      <c r="K1911">
        <v>3</v>
      </c>
      <c r="M1911" t="s">
        <v>72</v>
      </c>
      <c r="N1911" t="s">
        <v>770</v>
      </c>
      <c r="O1911">
        <v>2020</v>
      </c>
      <c r="P1911" t="s">
        <v>957</v>
      </c>
      <c r="Q1911">
        <v>3</v>
      </c>
    </row>
    <row r="1912" spans="7:17" x14ac:dyDescent="0.25">
      <c r="G1912" t="s">
        <v>72</v>
      </c>
      <c r="H1912" t="s">
        <v>770</v>
      </c>
      <c r="I1912">
        <v>2009</v>
      </c>
      <c r="J1912" t="s">
        <v>161</v>
      </c>
      <c r="K1912">
        <v>3</v>
      </c>
      <c r="M1912" t="s">
        <v>72</v>
      </c>
      <c r="N1912" t="s">
        <v>770</v>
      </c>
      <c r="O1912">
        <v>2009</v>
      </c>
      <c r="P1912" t="s">
        <v>959</v>
      </c>
      <c r="Q1912">
        <v>2</v>
      </c>
    </row>
    <row r="1913" spans="7:17" x14ac:dyDescent="0.25">
      <c r="G1913" t="s">
        <v>72</v>
      </c>
      <c r="H1913" t="s">
        <v>770</v>
      </c>
      <c r="I1913">
        <v>2007</v>
      </c>
      <c r="J1913" t="s">
        <v>161</v>
      </c>
      <c r="K1913">
        <v>3</v>
      </c>
      <c r="M1913" t="s">
        <v>72</v>
      </c>
      <c r="N1913" t="s">
        <v>770</v>
      </c>
      <c r="O1913">
        <v>2007</v>
      </c>
      <c r="P1913" t="s">
        <v>959</v>
      </c>
      <c r="Q1913">
        <v>2</v>
      </c>
    </row>
    <row r="1914" spans="7:17" x14ac:dyDescent="0.25">
      <c r="G1914" t="s">
        <v>72</v>
      </c>
      <c r="H1914" t="s">
        <v>770</v>
      </c>
      <c r="I1914">
        <v>2008</v>
      </c>
      <c r="J1914" t="s">
        <v>161</v>
      </c>
      <c r="K1914">
        <v>3</v>
      </c>
      <c r="M1914" t="s">
        <v>72</v>
      </c>
      <c r="N1914" t="s">
        <v>770</v>
      </c>
      <c r="O1914">
        <v>2008</v>
      </c>
      <c r="P1914" t="s">
        <v>959</v>
      </c>
      <c r="Q1914">
        <v>2</v>
      </c>
    </row>
    <row r="1915" spans="7:17" x14ac:dyDescent="0.25">
      <c r="G1915" t="s">
        <v>72</v>
      </c>
      <c r="H1915" t="s">
        <v>770</v>
      </c>
      <c r="I1915">
        <v>2020</v>
      </c>
      <c r="J1915" t="s">
        <v>163</v>
      </c>
      <c r="K1915">
        <v>2</v>
      </c>
      <c r="M1915" t="s">
        <v>72</v>
      </c>
      <c r="N1915" t="s">
        <v>770</v>
      </c>
      <c r="O1915">
        <v>2020</v>
      </c>
      <c r="P1915" t="s">
        <v>958</v>
      </c>
      <c r="Q1915">
        <v>2</v>
      </c>
    </row>
    <row r="1916" spans="7:17" x14ac:dyDescent="0.25">
      <c r="G1916" t="s">
        <v>72</v>
      </c>
      <c r="H1916" t="s">
        <v>770</v>
      </c>
      <c r="I1916">
        <v>2007</v>
      </c>
      <c r="J1916" t="s">
        <v>162</v>
      </c>
      <c r="K1916">
        <v>2</v>
      </c>
      <c r="M1916" t="s">
        <v>72</v>
      </c>
      <c r="N1916" t="s">
        <v>770</v>
      </c>
      <c r="O1916">
        <v>2007</v>
      </c>
      <c r="P1916" t="s">
        <v>959</v>
      </c>
      <c r="Q1916">
        <v>2</v>
      </c>
    </row>
    <row r="1917" spans="7:17" x14ac:dyDescent="0.25">
      <c r="G1917" t="s">
        <v>72</v>
      </c>
      <c r="H1917" t="s">
        <v>770</v>
      </c>
      <c r="I1917">
        <v>2018</v>
      </c>
      <c r="J1917" t="s">
        <v>162</v>
      </c>
      <c r="K1917">
        <v>2</v>
      </c>
      <c r="M1917" t="s">
        <v>72</v>
      </c>
      <c r="N1917" t="s">
        <v>770</v>
      </c>
      <c r="O1917">
        <v>2018</v>
      </c>
      <c r="P1917" t="s">
        <v>959</v>
      </c>
      <c r="Q1917">
        <v>2</v>
      </c>
    </row>
    <row r="1918" spans="7:17" x14ac:dyDescent="0.25">
      <c r="G1918" t="s">
        <v>72</v>
      </c>
      <c r="H1918" t="s">
        <v>770</v>
      </c>
      <c r="I1918">
        <v>2016</v>
      </c>
      <c r="J1918" t="s">
        <v>162</v>
      </c>
      <c r="K1918">
        <v>2</v>
      </c>
      <c r="M1918" t="s">
        <v>72</v>
      </c>
      <c r="N1918" t="s">
        <v>770</v>
      </c>
      <c r="O1918">
        <v>2016</v>
      </c>
      <c r="P1918" t="s">
        <v>959</v>
      </c>
      <c r="Q1918">
        <v>2</v>
      </c>
    </row>
    <row r="1919" spans="7:17" x14ac:dyDescent="0.25">
      <c r="G1919" t="s">
        <v>72</v>
      </c>
      <c r="H1919" t="s">
        <v>770</v>
      </c>
      <c r="I1919">
        <v>2016</v>
      </c>
      <c r="J1919" t="s">
        <v>161</v>
      </c>
      <c r="K1919">
        <v>3</v>
      </c>
      <c r="M1919" t="s">
        <v>72</v>
      </c>
      <c r="N1919" t="s">
        <v>770</v>
      </c>
      <c r="O1919">
        <v>2016</v>
      </c>
      <c r="P1919" t="s">
        <v>959</v>
      </c>
      <c r="Q1919">
        <v>2</v>
      </c>
    </row>
    <row r="1920" spans="7:17" x14ac:dyDescent="0.25">
      <c r="G1920" t="s">
        <v>72</v>
      </c>
      <c r="H1920" t="s">
        <v>770</v>
      </c>
      <c r="I1920">
        <v>2020</v>
      </c>
      <c r="J1920" t="s">
        <v>164</v>
      </c>
      <c r="K1920">
        <v>3</v>
      </c>
      <c r="M1920" t="s">
        <v>72</v>
      </c>
      <c r="N1920" t="s">
        <v>770</v>
      </c>
      <c r="O1920">
        <v>2020</v>
      </c>
      <c r="P1920" t="s">
        <v>959</v>
      </c>
      <c r="Q1920">
        <v>2</v>
      </c>
    </row>
    <row r="1921" spans="7:17" x14ac:dyDescent="0.25">
      <c r="G1921" t="s">
        <v>72</v>
      </c>
      <c r="H1921" t="s">
        <v>770</v>
      </c>
      <c r="I1921">
        <v>2010</v>
      </c>
      <c r="J1921" t="s">
        <v>162</v>
      </c>
      <c r="K1921">
        <v>2</v>
      </c>
      <c r="M1921" t="s">
        <v>72</v>
      </c>
      <c r="N1921" t="s">
        <v>770</v>
      </c>
      <c r="O1921">
        <v>2010</v>
      </c>
      <c r="P1921" t="s">
        <v>959</v>
      </c>
      <c r="Q1921">
        <v>2</v>
      </c>
    </row>
    <row r="1922" spans="7:17" x14ac:dyDescent="0.25">
      <c r="G1922" t="s">
        <v>72</v>
      </c>
      <c r="H1922" t="s">
        <v>770</v>
      </c>
      <c r="I1922">
        <v>2018</v>
      </c>
      <c r="J1922" t="s">
        <v>163</v>
      </c>
      <c r="K1922">
        <v>2</v>
      </c>
      <c r="M1922" t="s">
        <v>72</v>
      </c>
      <c r="N1922" t="s">
        <v>770</v>
      </c>
      <c r="O1922">
        <v>2018</v>
      </c>
      <c r="P1922" t="s">
        <v>959</v>
      </c>
      <c r="Q1922">
        <v>2</v>
      </c>
    </row>
    <row r="1923" spans="7:17" x14ac:dyDescent="0.25">
      <c r="G1923" t="s">
        <v>72</v>
      </c>
      <c r="H1923" t="s">
        <v>770</v>
      </c>
      <c r="I1923">
        <v>2020</v>
      </c>
      <c r="J1923" t="s">
        <v>164</v>
      </c>
      <c r="K1923">
        <v>3</v>
      </c>
      <c r="M1923" t="s">
        <v>72</v>
      </c>
      <c r="N1923" t="s">
        <v>770</v>
      </c>
      <c r="O1923">
        <v>2020</v>
      </c>
      <c r="P1923" t="s">
        <v>954</v>
      </c>
      <c r="Q1923">
        <v>3</v>
      </c>
    </row>
    <row r="1924" spans="7:17" x14ac:dyDescent="0.25">
      <c r="G1924" t="s">
        <v>72</v>
      </c>
      <c r="H1924" t="s">
        <v>770</v>
      </c>
      <c r="I1924">
        <v>2009</v>
      </c>
      <c r="J1924" t="s">
        <v>162</v>
      </c>
      <c r="K1924">
        <v>2</v>
      </c>
      <c r="M1924" t="s">
        <v>72</v>
      </c>
      <c r="N1924" t="s">
        <v>770</v>
      </c>
      <c r="O1924">
        <v>2009</v>
      </c>
      <c r="P1924" t="s">
        <v>959</v>
      </c>
      <c r="Q1924">
        <v>2</v>
      </c>
    </row>
    <row r="1925" spans="7:17" x14ac:dyDescent="0.25">
      <c r="G1925" t="s">
        <v>72</v>
      </c>
      <c r="H1925" t="s">
        <v>770</v>
      </c>
      <c r="I1925">
        <v>2020</v>
      </c>
      <c r="J1925" t="s">
        <v>161</v>
      </c>
      <c r="K1925">
        <v>3</v>
      </c>
      <c r="M1925" t="s">
        <v>72</v>
      </c>
      <c r="N1925" t="s">
        <v>770</v>
      </c>
      <c r="O1925">
        <v>2020</v>
      </c>
      <c r="P1925" t="s">
        <v>959</v>
      </c>
      <c r="Q1925">
        <v>2</v>
      </c>
    </row>
    <row r="1926" spans="7:17" x14ac:dyDescent="0.25">
      <c r="G1926" t="s">
        <v>72</v>
      </c>
      <c r="H1926" t="s">
        <v>770</v>
      </c>
      <c r="I1926">
        <v>2017</v>
      </c>
      <c r="J1926" t="s">
        <v>162</v>
      </c>
      <c r="K1926">
        <v>2</v>
      </c>
      <c r="M1926" t="s">
        <v>72</v>
      </c>
      <c r="N1926" t="s">
        <v>770</v>
      </c>
      <c r="O1926">
        <v>2017</v>
      </c>
      <c r="P1926" t="s">
        <v>959</v>
      </c>
      <c r="Q1926">
        <v>2</v>
      </c>
    </row>
    <row r="1927" spans="7:17" x14ac:dyDescent="0.25">
      <c r="G1927" t="s">
        <v>72</v>
      </c>
      <c r="H1927" t="s">
        <v>770</v>
      </c>
      <c r="I1927">
        <v>2020</v>
      </c>
      <c r="J1927" t="s">
        <v>162</v>
      </c>
      <c r="K1927">
        <v>2</v>
      </c>
      <c r="M1927" t="s">
        <v>72</v>
      </c>
      <c r="N1927" t="s">
        <v>770</v>
      </c>
      <c r="O1927">
        <v>2020</v>
      </c>
      <c r="P1927" t="s">
        <v>1066</v>
      </c>
      <c r="Q1927">
        <v>2</v>
      </c>
    </row>
    <row r="1928" spans="7:17" x14ac:dyDescent="0.25">
      <c r="G1928" t="s">
        <v>72</v>
      </c>
      <c r="H1928" t="s">
        <v>770</v>
      </c>
      <c r="I1928">
        <v>2017</v>
      </c>
      <c r="J1928" t="s">
        <v>161</v>
      </c>
      <c r="K1928">
        <v>3</v>
      </c>
      <c r="M1928" t="s">
        <v>72</v>
      </c>
      <c r="N1928" t="s">
        <v>770</v>
      </c>
      <c r="O1928">
        <v>2017</v>
      </c>
      <c r="P1928" t="s">
        <v>959</v>
      </c>
      <c r="Q1928">
        <v>2</v>
      </c>
    </row>
    <row r="1929" spans="7:17" x14ac:dyDescent="0.25">
      <c r="G1929" t="s">
        <v>72</v>
      </c>
      <c r="H1929" t="s">
        <v>770</v>
      </c>
      <c r="I1929">
        <v>2017</v>
      </c>
      <c r="J1929" t="s">
        <v>163</v>
      </c>
      <c r="K1929">
        <v>2</v>
      </c>
      <c r="M1929" t="s">
        <v>72</v>
      </c>
      <c r="N1929" t="s">
        <v>770</v>
      </c>
      <c r="O1929">
        <v>2017</v>
      </c>
      <c r="P1929" t="s">
        <v>959</v>
      </c>
      <c r="Q1929">
        <v>2</v>
      </c>
    </row>
    <row r="1930" spans="7:17" x14ac:dyDescent="0.25">
      <c r="G1930" t="s">
        <v>72</v>
      </c>
      <c r="H1930" t="s">
        <v>770</v>
      </c>
      <c r="I1930">
        <v>2008</v>
      </c>
      <c r="J1930" t="s">
        <v>162</v>
      </c>
      <c r="K1930">
        <v>2</v>
      </c>
      <c r="M1930" t="s">
        <v>72</v>
      </c>
      <c r="N1930" t="s">
        <v>770</v>
      </c>
      <c r="O1930">
        <v>2008</v>
      </c>
      <c r="P1930" t="s">
        <v>959</v>
      </c>
      <c r="Q1930">
        <v>2</v>
      </c>
    </row>
    <row r="1931" spans="7:17" x14ac:dyDescent="0.25">
      <c r="G1931" t="s">
        <v>72</v>
      </c>
      <c r="H1931" t="s">
        <v>771</v>
      </c>
      <c r="I1931">
        <v>2011</v>
      </c>
      <c r="M1931" t="s">
        <v>72</v>
      </c>
      <c r="N1931" t="s">
        <v>771</v>
      </c>
      <c r="O1931">
        <v>2011</v>
      </c>
    </row>
    <row r="1932" spans="7:17" x14ac:dyDescent="0.25">
      <c r="G1932" t="s">
        <v>72</v>
      </c>
      <c r="H1932" t="s">
        <v>771</v>
      </c>
      <c r="I1932">
        <v>2018</v>
      </c>
      <c r="M1932" t="s">
        <v>72</v>
      </c>
      <c r="N1932" t="s">
        <v>771</v>
      </c>
      <c r="O1932">
        <v>2018</v>
      </c>
    </row>
    <row r="1933" spans="7:17" x14ac:dyDescent="0.25">
      <c r="G1933" t="s">
        <v>72</v>
      </c>
      <c r="H1933" t="s">
        <v>771</v>
      </c>
      <c r="I1933">
        <v>2017</v>
      </c>
      <c r="M1933" t="s">
        <v>72</v>
      </c>
      <c r="N1933" t="s">
        <v>771</v>
      </c>
      <c r="O1933">
        <v>2017</v>
      </c>
    </row>
    <row r="1934" spans="7:17" x14ac:dyDescent="0.25">
      <c r="G1934" t="s">
        <v>72</v>
      </c>
      <c r="H1934" t="s">
        <v>771</v>
      </c>
      <c r="I1934">
        <v>2008</v>
      </c>
      <c r="M1934" t="s">
        <v>72</v>
      </c>
      <c r="N1934" t="s">
        <v>771</v>
      </c>
      <c r="O1934">
        <v>2008</v>
      </c>
    </row>
    <row r="1935" spans="7:17" x14ac:dyDescent="0.25">
      <c r="G1935" t="s">
        <v>72</v>
      </c>
      <c r="H1935" t="s">
        <v>771</v>
      </c>
      <c r="I1935">
        <v>2009</v>
      </c>
      <c r="M1935" t="s">
        <v>72</v>
      </c>
      <c r="N1935" t="s">
        <v>771</v>
      </c>
      <c r="O1935">
        <v>2009</v>
      </c>
    </row>
    <row r="1936" spans="7:17" x14ac:dyDescent="0.25">
      <c r="G1936" t="s">
        <v>72</v>
      </c>
      <c r="H1936" t="s">
        <v>771</v>
      </c>
      <c r="I1936">
        <v>2010</v>
      </c>
      <c r="M1936" t="s">
        <v>72</v>
      </c>
      <c r="N1936" t="s">
        <v>771</v>
      </c>
      <c r="O1936">
        <v>2010</v>
      </c>
    </row>
    <row r="1937" spans="7:15" x14ac:dyDescent="0.25">
      <c r="G1937" t="s">
        <v>72</v>
      </c>
      <c r="H1937" t="s">
        <v>771</v>
      </c>
      <c r="I1937">
        <v>2014</v>
      </c>
      <c r="M1937" t="s">
        <v>72</v>
      </c>
      <c r="N1937" t="s">
        <v>771</v>
      </c>
      <c r="O1937">
        <v>2014</v>
      </c>
    </row>
    <row r="1938" spans="7:15" x14ac:dyDescent="0.25">
      <c r="G1938" t="s">
        <v>72</v>
      </c>
      <c r="H1938" t="s">
        <v>771</v>
      </c>
      <c r="I1938">
        <v>2006</v>
      </c>
      <c r="M1938" t="s">
        <v>72</v>
      </c>
      <c r="N1938" t="s">
        <v>771</v>
      </c>
      <c r="O1938">
        <v>2006</v>
      </c>
    </row>
    <row r="1939" spans="7:15" x14ac:dyDescent="0.25">
      <c r="G1939" t="s">
        <v>72</v>
      </c>
      <c r="H1939" t="s">
        <v>771</v>
      </c>
      <c r="I1939">
        <v>2016</v>
      </c>
      <c r="M1939" t="s">
        <v>72</v>
      </c>
      <c r="N1939" t="s">
        <v>771</v>
      </c>
      <c r="O1939">
        <v>2016</v>
      </c>
    </row>
    <row r="1940" spans="7:15" x14ac:dyDescent="0.25">
      <c r="G1940" t="s">
        <v>72</v>
      </c>
      <c r="H1940" t="s">
        <v>771</v>
      </c>
      <c r="I1940">
        <v>2015</v>
      </c>
      <c r="M1940" t="s">
        <v>72</v>
      </c>
      <c r="N1940" t="s">
        <v>771</v>
      </c>
      <c r="O1940">
        <v>2015</v>
      </c>
    </row>
    <row r="1941" spans="7:15" x14ac:dyDescent="0.25">
      <c r="G1941" t="s">
        <v>72</v>
      </c>
      <c r="H1941" t="s">
        <v>771</v>
      </c>
      <c r="I1941">
        <v>2019</v>
      </c>
      <c r="M1941" t="s">
        <v>72</v>
      </c>
      <c r="N1941" t="s">
        <v>771</v>
      </c>
      <c r="O1941">
        <v>2019</v>
      </c>
    </row>
    <row r="1942" spans="7:15" x14ac:dyDescent="0.25">
      <c r="G1942" t="s">
        <v>72</v>
      </c>
      <c r="H1942" t="s">
        <v>771</v>
      </c>
      <c r="I1942">
        <v>2007</v>
      </c>
      <c r="M1942" t="s">
        <v>72</v>
      </c>
      <c r="N1942" t="s">
        <v>771</v>
      </c>
      <c r="O1942">
        <v>2007</v>
      </c>
    </row>
    <row r="1943" spans="7:15" x14ac:dyDescent="0.25">
      <c r="G1943" t="s">
        <v>72</v>
      </c>
      <c r="H1943" t="s">
        <v>771</v>
      </c>
      <c r="I1943">
        <v>2020</v>
      </c>
      <c r="M1943" t="s">
        <v>72</v>
      </c>
      <c r="N1943" t="s">
        <v>771</v>
      </c>
      <c r="O1943">
        <v>2020</v>
      </c>
    </row>
    <row r="1944" spans="7:15" x14ac:dyDescent="0.25">
      <c r="G1944" t="s">
        <v>72</v>
      </c>
      <c r="H1944" t="s">
        <v>771</v>
      </c>
      <c r="I1944">
        <v>2012</v>
      </c>
      <c r="M1944" t="s">
        <v>72</v>
      </c>
      <c r="N1944" t="s">
        <v>771</v>
      </c>
      <c r="O1944">
        <v>2012</v>
      </c>
    </row>
    <row r="1945" spans="7:15" x14ac:dyDescent="0.25">
      <c r="G1945" t="s">
        <v>72</v>
      </c>
      <c r="H1945" t="s">
        <v>771</v>
      </c>
      <c r="I1945">
        <v>2013</v>
      </c>
      <c r="M1945" t="s">
        <v>72</v>
      </c>
      <c r="N1945" t="s">
        <v>771</v>
      </c>
      <c r="O1945">
        <v>2013</v>
      </c>
    </row>
    <row r="1946" spans="7:15" x14ac:dyDescent="0.25">
      <c r="G1946" t="s">
        <v>72</v>
      </c>
      <c r="H1946" t="s">
        <v>772</v>
      </c>
      <c r="M1946" t="s">
        <v>72</v>
      </c>
      <c r="N1946" t="s">
        <v>772</v>
      </c>
    </row>
    <row r="1947" spans="7:15" x14ac:dyDescent="0.25">
      <c r="G1947" t="s">
        <v>72</v>
      </c>
      <c r="H1947" t="s">
        <v>772</v>
      </c>
      <c r="M1947" t="s">
        <v>72</v>
      </c>
      <c r="N1947" t="s">
        <v>772</v>
      </c>
    </row>
    <row r="1948" spans="7:15" x14ac:dyDescent="0.25">
      <c r="G1948" t="s">
        <v>72</v>
      </c>
      <c r="H1948" t="s">
        <v>772</v>
      </c>
      <c r="M1948" t="s">
        <v>72</v>
      </c>
      <c r="N1948" t="s">
        <v>772</v>
      </c>
    </row>
    <row r="1949" spans="7:15" x14ac:dyDescent="0.25">
      <c r="G1949" t="s">
        <v>72</v>
      </c>
      <c r="H1949" t="s">
        <v>772</v>
      </c>
      <c r="M1949" t="s">
        <v>72</v>
      </c>
      <c r="N1949" t="s">
        <v>772</v>
      </c>
    </row>
    <row r="1950" spans="7:15" x14ac:dyDescent="0.25">
      <c r="G1950" t="s">
        <v>72</v>
      </c>
      <c r="H1950" t="s">
        <v>772</v>
      </c>
      <c r="M1950" t="s">
        <v>72</v>
      </c>
      <c r="N1950" t="s">
        <v>772</v>
      </c>
    </row>
    <row r="1951" spans="7:15" x14ac:dyDescent="0.25">
      <c r="G1951" t="s">
        <v>72</v>
      </c>
      <c r="H1951" t="s">
        <v>772</v>
      </c>
      <c r="M1951" t="s">
        <v>72</v>
      </c>
      <c r="N1951" t="s">
        <v>772</v>
      </c>
    </row>
    <row r="1952" spans="7:15" x14ac:dyDescent="0.25">
      <c r="G1952" t="s">
        <v>72</v>
      </c>
      <c r="H1952" t="s">
        <v>772</v>
      </c>
      <c r="M1952" t="s">
        <v>72</v>
      </c>
      <c r="N1952" t="s">
        <v>772</v>
      </c>
    </row>
    <row r="1953" spans="7:15" x14ac:dyDescent="0.25">
      <c r="G1953" t="s">
        <v>72</v>
      </c>
      <c r="H1953" t="s">
        <v>772</v>
      </c>
      <c r="M1953" t="s">
        <v>72</v>
      </c>
      <c r="N1953" t="s">
        <v>772</v>
      </c>
    </row>
    <row r="1954" spans="7:15" x14ac:dyDescent="0.25">
      <c r="G1954" t="s">
        <v>72</v>
      </c>
      <c r="H1954" t="s">
        <v>772</v>
      </c>
      <c r="M1954" t="s">
        <v>72</v>
      </c>
      <c r="N1954" t="s">
        <v>772</v>
      </c>
    </row>
    <row r="1955" spans="7:15" x14ac:dyDescent="0.25">
      <c r="G1955" t="s">
        <v>72</v>
      </c>
      <c r="H1955" t="s">
        <v>772</v>
      </c>
      <c r="M1955" t="s">
        <v>72</v>
      </c>
      <c r="N1955" t="s">
        <v>772</v>
      </c>
    </row>
    <row r="1956" spans="7:15" x14ac:dyDescent="0.25">
      <c r="G1956" t="s">
        <v>72</v>
      </c>
      <c r="H1956" t="s">
        <v>772</v>
      </c>
      <c r="M1956" t="s">
        <v>72</v>
      </c>
      <c r="N1956" t="s">
        <v>772</v>
      </c>
    </row>
    <row r="1957" spans="7:15" x14ac:dyDescent="0.25">
      <c r="G1957" t="s">
        <v>72</v>
      </c>
      <c r="H1957" t="s">
        <v>772</v>
      </c>
      <c r="M1957" t="s">
        <v>72</v>
      </c>
      <c r="N1957" t="s">
        <v>772</v>
      </c>
    </row>
    <row r="1958" spans="7:15" x14ac:dyDescent="0.25">
      <c r="G1958" t="s">
        <v>72</v>
      </c>
      <c r="H1958" t="s">
        <v>772</v>
      </c>
      <c r="M1958" t="s">
        <v>72</v>
      </c>
      <c r="N1958" t="s">
        <v>772</v>
      </c>
    </row>
    <row r="1959" spans="7:15" x14ac:dyDescent="0.25">
      <c r="G1959" t="s">
        <v>72</v>
      </c>
      <c r="H1959" t="s">
        <v>772</v>
      </c>
      <c r="M1959" t="s">
        <v>72</v>
      </c>
      <c r="N1959" t="s">
        <v>772</v>
      </c>
    </row>
    <row r="1960" spans="7:15" x14ac:dyDescent="0.25">
      <c r="G1960" t="s">
        <v>72</v>
      </c>
      <c r="H1960" t="s">
        <v>772</v>
      </c>
      <c r="M1960" t="s">
        <v>72</v>
      </c>
      <c r="N1960" t="s">
        <v>772</v>
      </c>
    </row>
    <row r="1961" spans="7:15" x14ac:dyDescent="0.25">
      <c r="G1961" t="s">
        <v>72</v>
      </c>
      <c r="H1961" t="s">
        <v>773</v>
      </c>
      <c r="I1961">
        <v>2011</v>
      </c>
      <c r="M1961" t="s">
        <v>72</v>
      </c>
      <c r="N1961" t="s">
        <v>773</v>
      </c>
      <c r="O1961">
        <v>2011</v>
      </c>
    </row>
    <row r="1962" spans="7:15" x14ac:dyDescent="0.25">
      <c r="G1962" t="s">
        <v>72</v>
      </c>
      <c r="H1962" t="s">
        <v>773</v>
      </c>
      <c r="I1962">
        <v>2019</v>
      </c>
      <c r="M1962" t="s">
        <v>72</v>
      </c>
      <c r="N1962" t="s">
        <v>773</v>
      </c>
      <c r="O1962">
        <v>2019</v>
      </c>
    </row>
    <row r="1963" spans="7:15" x14ac:dyDescent="0.25">
      <c r="G1963" t="s">
        <v>72</v>
      </c>
      <c r="H1963" t="s">
        <v>773</v>
      </c>
      <c r="I1963">
        <v>2007</v>
      </c>
      <c r="M1963" t="s">
        <v>72</v>
      </c>
      <c r="N1963" t="s">
        <v>773</v>
      </c>
      <c r="O1963">
        <v>2007</v>
      </c>
    </row>
    <row r="1964" spans="7:15" x14ac:dyDescent="0.25">
      <c r="G1964" t="s">
        <v>72</v>
      </c>
      <c r="H1964" t="s">
        <v>773</v>
      </c>
      <c r="I1964">
        <v>2018</v>
      </c>
      <c r="M1964" t="s">
        <v>72</v>
      </c>
      <c r="N1964" t="s">
        <v>773</v>
      </c>
      <c r="O1964">
        <v>2018</v>
      </c>
    </row>
    <row r="1965" spans="7:15" x14ac:dyDescent="0.25">
      <c r="G1965" t="s">
        <v>72</v>
      </c>
      <c r="H1965" t="s">
        <v>773</v>
      </c>
      <c r="I1965">
        <v>2017</v>
      </c>
      <c r="M1965" t="s">
        <v>72</v>
      </c>
      <c r="N1965" t="s">
        <v>773</v>
      </c>
      <c r="O1965">
        <v>2017</v>
      </c>
    </row>
    <row r="1966" spans="7:15" x14ac:dyDescent="0.25">
      <c r="G1966" t="s">
        <v>72</v>
      </c>
      <c r="H1966" t="s">
        <v>773</v>
      </c>
      <c r="I1966">
        <v>2020</v>
      </c>
      <c r="M1966" t="s">
        <v>72</v>
      </c>
      <c r="N1966" t="s">
        <v>773</v>
      </c>
      <c r="O1966">
        <v>2020</v>
      </c>
    </row>
    <row r="1967" spans="7:15" x14ac:dyDescent="0.25">
      <c r="G1967" t="s">
        <v>72</v>
      </c>
      <c r="H1967" t="s">
        <v>773</v>
      </c>
      <c r="I1967">
        <v>2016</v>
      </c>
      <c r="M1967" t="s">
        <v>72</v>
      </c>
      <c r="N1967" t="s">
        <v>773</v>
      </c>
      <c r="O1967">
        <v>2016</v>
      </c>
    </row>
    <row r="1968" spans="7:15" x14ac:dyDescent="0.25">
      <c r="G1968" t="s">
        <v>72</v>
      </c>
      <c r="H1968" t="s">
        <v>773</v>
      </c>
      <c r="I1968">
        <v>2015</v>
      </c>
      <c r="M1968" t="s">
        <v>72</v>
      </c>
      <c r="N1968" t="s">
        <v>773</v>
      </c>
      <c r="O1968">
        <v>2015</v>
      </c>
    </row>
    <row r="1969" spans="7:15" x14ac:dyDescent="0.25">
      <c r="G1969" t="s">
        <v>72</v>
      </c>
      <c r="H1969" t="s">
        <v>773</v>
      </c>
      <c r="I1969">
        <v>2014</v>
      </c>
      <c r="M1969" t="s">
        <v>72</v>
      </c>
      <c r="N1969" t="s">
        <v>773</v>
      </c>
      <c r="O1969">
        <v>2014</v>
      </c>
    </row>
    <row r="1970" spans="7:15" x14ac:dyDescent="0.25">
      <c r="G1970" t="s">
        <v>72</v>
      </c>
      <c r="H1970" t="s">
        <v>773</v>
      </c>
      <c r="I1970">
        <v>2013</v>
      </c>
      <c r="M1970" t="s">
        <v>72</v>
      </c>
      <c r="N1970" t="s">
        <v>773</v>
      </c>
      <c r="O1970">
        <v>2013</v>
      </c>
    </row>
    <row r="1971" spans="7:15" x14ac:dyDescent="0.25">
      <c r="G1971" t="s">
        <v>72</v>
      </c>
      <c r="H1971" t="s">
        <v>773</v>
      </c>
      <c r="I1971">
        <v>2012</v>
      </c>
      <c r="M1971" t="s">
        <v>72</v>
      </c>
      <c r="N1971" t="s">
        <v>773</v>
      </c>
      <c r="O1971">
        <v>2012</v>
      </c>
    </row>
    <row r="1972" spans="7:15" x14ac:dyDescent="0.25">
      <c r="G1972" t="s">
        <v>72</v>
      </c>
      <c r="H1972" t="s">
        <v>773</v>
      </c>
      <c r="I1972">
        <v>2008</v>
      </c>
      <c r="M1972" t="s">
        <v>72</v>
      </c>
      <c r="N1972" t="s">
        <v>773</v>
      </c>
      <c r="O1972">
        <v>2008</v>
      </c>
    </row>
    <row r="1973" spans="7:15" x14ac:dyDescent="0.25">
      <c r="G1973" t="s">
        <v>72</v>
      </c>
      <c r="H1973" t="s">
        <v>773</v>
      </c>
      <c r="I1973">
        <v>2006</v>
      </c>
      <c r="M1973" t="s">
        <v>72</v>
      </c>
      <c r="N1973" t="s">
        <v>773</v>
      </c>
      <c r="O1973">
        <v>2006</v>
      </c>
    </row>
    <row r="1974" spans="7:15" x14ac:dyDescent="0.25">
      <c r="G1974" t="s">
        <v>72</v>
      </c>
      <c r="H1974" t="s">
        <v>773</v>
      </c>
      <c r="I1974">
        <v>2010</v>
      </c>
      <c r="M1974" t="s">
        <v>72</v>
      </c>
      <c r="N1974" t="s">
        <v>773</v>
      </c>
      <c r="O1974">
        <v>2010</v>
      </c>
    </row>
    <row r="1975" spans="7:15" x14ac:dyDescent="0.25">
      <c r="G1975" t="s">
        <v>72</v>
      </c>
      <c r="H1975" t="s">
        <v>773</v>
      </c>
      <c r="I1975">
        <v>2009</v>
      </c>
      <c r="M1975" t="s">
        <v>72</v>
      </c>
      <c r="N1975" t="s">
        <v>773</v>
      </c>
      <c r="O1975">
        <v>2009</v>
      </c>
    </row>
    <row r="1976" spans="7:15" x14ac:dyDescent="0.25">
      <c r="G1976" t="s">
        <v>72</v>
      </c>
      <c r="H1976" t="s">
        <v>774</v>
      </c>
      <c r="M1976" t="s">
        <v>72</v>
      </c>
      <c r="N1976" t="s">
        <v>774</v>
      </c>
    </row>
    <row r="1977" spans="7:15" x14ac:dyDescent="0.25">
      <c r="G1977" t="s">
        <v>72</v>
      </c>
      <c r="H1977" t="s">
        <v>774</v>
      </c>
      <c r="M1977" t="s">
        <v>72</v>
      </c>
      <c r="N1977" t="s">
        <v>774</v>
      </c>
    </row>
    <row r="1978" spans="7:15" x14ac:dyDescent="0.25">
      <c r="G1978" t="s">
        <v>72</v>
      </c>
      <c r="H1978" t="s">
        <v>774</v>
      </c>
      <c r="M1978" t="s">
        <v>72</v>
      </c>
      <c r="N1978" t="s">
        <v>774</v>
      </c>
    </row>
    <row r="1979" spans="7:15" x14ac:dyDescent="0.25">
      <c r="G1979" t="s">
        <v>72</v>
      </c>
      <c r="H1979" t="s">
        <v>774</v>
      </c>
      <c r="M1979" t="s">
        <v>72</v>
      </c>
      <c r="N1979" t="s">
        <v>774</v>
      </c>
    </row>
    <row r="1980" spans="7:15" x14ac:dyDescent="0.25">
      <c r="G1980" t="s">
        <v>72</v>
      </c>
      <c r="H1980" t="s">
        <v>774</v>
      </c>
      <c r="M1980" t="s">
        <v>72</v>
      </c>
      <c r="N1980" t="s">
        <v>774</v>
      </c>
    </row>
    <row r="1981" spans="7:15" x14ac:dyDescent="0.25">
      <c r="G1981" t="s">
        <v>72</v>
      </c>
      <c r="H1981" t="s">
        <v>774</v>
      </c>
      <c r="M1981" t="s">
        <v>72</v>
      </c>
      <c r="N1981" t="s">
        <v>774</v>
      </c>
    </row>
    <row r="1982" spans="7:15" x14ac:dyDescent="0.25">
      <c r="G1982" t="s">
        <v>72</v>
      </c>
      <c r="H1982" t="s">
        <v>774</v>
      </c>
      <c r="M1982" t="s">
        <v>72</v>
      </c>
      <c r="N1982" t="s">
        <v>774</v>
      </c>
    </row>
    <row r="1983" spans="7:15" x14ac:dyDescent="0.25">
      <c r="G1983" t="s">
        <v>72</v>
      </c>
      <c r="H1983" t="s">
        <v>774</v>
      </c>
      <c r="M1983" t="s">
        <v>72</v>
      </c>
      <c r="N1983" t="s">
        <v>774</v>
      </c>
    </row>
    <row r="1984" spans="7:15" x14ac:dyDescent="0.25">
      <c r="G1984" t="s">
        <v>72</v>
      </c>
      <c r="H1984" t="s">
        <v>774</v>
      </c>
      <c r="M1984" t="s">
        <v>72</v>
      </c>
      <c r="N1984" t="s">
        <v>774</v>
      </c>
    </row>
    <row r="1985" spans="7:14" x14ac:dyDescent="0.25">
      <c r="G1985" t="s">
        <v>72</v>
      </c>
      <c r="H1985" t="s">
        <v>774</v>
      </c>
      <c r="M1985" t="s">
        <v>72</v>
      </c>
      <c r="N1985" t="s">
        <v>774</v>
      </c>
    </row>
    <row r="1986" spans="7:14" x14ac:dyDescent="0.25">
      <c r="G1986" t="s">
        <v>72</v>
      </c>
      <c r="H1986" t="s">
        <v>774</v>
      </c>
      <c r="M1986" t="s">
        <v>72</v>
      </c>
      <c r="N1986" t="s">
        <v>774</v>
      </c>
    </row>
    <row r="1987" spans="7:14" x14ac:dyDescent="0.25">
      <c r="G1987" t="s">
        <v>72</v>
      </c>
      <c r="H1987" t="s">
        <v>774</v>
      </c>
      <c r="M1987" t="s">
        <v>72</v>
      </c>
      <c r="N1987" t="s">
        <v>774</v>
      </c>
    </row>
    <row r="1988" spans="7:14" x14ac:dyDescent="0.25">
      <c r="G1988" t="s">
        <v>72</v>
      </c>
      <c r="H1988" t="s">
        <v>774</v>
      </c>
      <c r="M1988" t="s">
        <v>72</v>
      </c>
      <c r="N1988" t="s">
        <v>774</v>
      </c>
    </row>
    <row r="1989" spans="7:14" x14ac:dyDescent="0.25">
      <c r="G1989" t="s">
        <v>72</v>
      </c>
      <c r="H1989" t="s">
        <v>774</v>
      </c>
      <c r="M1989" t="s">
        <v>72</v>
      </c>
      <c r="N1989" t="s">
        <v>774</v>
      </c>
    </row>
    <row r="1990" spans="7:14" x14ac:dyDescent="0.25">
      <c r="G1990" t="s">
        <v>72</v>
      </c>
      <c r="H1990" t="s">
        <v>774</v>
      </c>
      <c r="M1990" t="s">
        <v>72</v>
      </c>
      <c r="N1990" t="s">
        <v>774</v>
      </c>
    </row>
    <row r="1991" spans="7:14" x14ac:dyDescent="0.25">
      <c r="G1991" t="s">
        <v>72</v>
      </c>
      <c r="H1991" t="s">
        <v>775</v>
      </c>
      <c r="M1991" t="s">
        <v>72</v>
      </c>
      <c r="N1991" t="s">
        <v>775</v>
      </c>
    </row>
    <row r="1992" spans="7:14" x14ac:dyDescent="0.25">
      <c r="G1992" t="s">
        <v>72</v>
      </c>
      <c r="H1992" t="s">
        <v>775</v>
      </c>
      <c r="M1992" t="s">
        <v>72</v>
      </c>
      <c r="N1992" t="s">
        <v>775</v>
      </c>
    </row>
    <row r="1993" spans="7:14" x14ac:dyDescent="0.25">
      <c r="G1993" t="s">
        <v>72</v>
      </c>
      <c r="H1993" t="s">
        <v>775</v>
      </c>
      <c r="M1993" t="s">
        <v>72</v>
      </c>
      <c r="N1993" t="s">
        <v>775</v>
      </c>
    </row>
    <row r="1994" spans="7:14" x14ac:dyDescent="0.25">
      <c r="G1994" t="s">
        <v>72</v>
      </c>
      <c r="H1994" t="s">
        <v>775</v>
      </c>
      <c r="M1994" t="s">
        <v>72</v>
      </c>
      <c r="N1994" t="s">
        <v>775</v>
      </c>
    </row>
    <row r="1995" spans="7:14" x14ac:dyDescent="0.25">
      <c r="G1995" t="s">
        <v>72</v>
      </c>
      <c r="H1995" t="s">
        <v>775</v>
      </c>
      <c r="M1995" t="s">
        <v>72</v>
      </c>
      <c r="N1995" t="s">
        <v>775</v>
      </c>
    </row>
    <row r="1996" spans="7:14" x14ac:dyDescent="0.25">
      <c r="G1996" t="s">
        <v>72</v>
      </c>
      <c r="H1996" t="s">
        <v>775</v>
      </c>
      <c r="M1996" t="s">
        <v>72</v>
      </c>
      <c r="N1996" t="s">
        <v>775</v>
      </c>
    </row>
    <row r="1997" spans="7:14" x14ac:dyDescent="0.25">
      <c r="G1997" t="s">
        <v>72</v>
      </c>
      <c r="H1997" t="s">
        <v>775</v>
      </c>
      <c r="M1997" t="s">
        <v>72</v>
      </c>
      <c r="N1997" t="s">
        <v>775</v>
      </c>
    </row>
    <row r="1998" spans="7:14" x14ac:dyDescent="0.25">
      <c r="G1998" t="s">
        <v>72</v>
      </c>
      <c r="H1998" t="s">
        <v>775</v>
      </c>
      <c r="M1998" t="s">
        <v>72</v>
      </c>
      <c r="N1998" t="s">
        <v>775</v>
      </c>
    </row>
    <row r="1999" spans="7:14" x14ac:dyDescent="0.25">
      <c r="G1999" t="s">
        <v>72</v>
      </c>
      <c r="H1999" t="s">
        <v>775</v>
      </c>
      <c r="M1999" t="s">
        <v>72</v>
      </c>
      <c r="N1999" t="s">
        <v>775</v>
      </c>
    </row>
    <row r="2000" spans="7:14" x14ac:dyDescent="0.25">
      <c r="G2000" t="s">
        <v>72</v>
      </c>
      <c r="H2000" t="s">
        <v>775</v>
      </c>
      <c r="M2000" t="s">
        <v>72</v>
      </c>
      <c r="N2000" t="s">
        <v>775</v>
      </c>
    </row>
    <row r="2001" spans="7:14" x14ac:dyDescent="0.25">
      <c r="G2001" t="s">
        <v>72</v>
      </c>
      <c r="H2001" t="s">
        <v>775</v>
      </c>
      <c r="M2001" t="s">
        <v>72</v>
      </c>
      <c r="N2001" t="s">
        <v>775</v>
      </c>
    </row>
    <row r="2002" spans="7:14" x14ac:dyDescent="0.25">
      <c r="G2002" t="s">
        <v>72</v>
      </c>
      <c r="H2002" t="s">
        <v>775</v>
      </c>
      <c r="M2002" t="s">
        <v>72</v>
      </c>
      <c r="N2002" t="s">
        <v>775</v>
      </c>
    </row>
    <row r="2003" spans="7:14" x14ac:dyDescent="0.25">
      <c r="G2003" t="s">
        <v>72</v>
      </c>
      <c r="H2003" t="s">
        <v>775</v>
      </c>
      <c r="M2003" t="s">
        <v>72</v>
      </c>
      <c r="N2003" t="s">
        <v>775</v>
      </c>
    </row>
    <row r="2004" spans="7:14" x14ac:dyDescent="0.25">
      <c r="G2004" t="s">
        <v>72</v>
      </c>
      <c r="H2004" t="s">
        <v>775</v>
      </c>
      <c r="M2004" t="s">
        <v>72</v>
      </c>
      <c r="N2004" t="s">
        <v>775</v>
      </c>
    </row>
    <row r="2005" spans="7:14" x14ac:dyDescent="0.25">
      <c r="G2005" t="s">
        <v>72</v>
      </c>
      <c r="H2005" t="s">
        <v>775</v>
      </c>
      <c r="M2005" t="s">
        <v>72</v>
      </c>
      <c r="N2005" t="s">
        <v>775</v>
      </c>
    </row>
    <row r="2006" spans="7:14" x14ac:dyDescent="0.25">
      <c r="G2006" t="s">
        <v>72</v>
      </c>
      <c r="H2006" t="s">
        <v>776</v>
      </c>
      <c r="M2006" t="s">
        <v>72</v>
      </c>
      <c r="N2006" t="s">
        <v>776</v>
      </c>
    </row>
    <row r="2007" spans="7:14" x14ac:dyDescent="0.25">
      <c r="G2007" t="s">
        <v>72</v>
      </c>
      <c r="H2007" t="s">
        <v>776</v>
      </c>
      <c r="M2007" t="s">
        <v>72</v>
      </c>
      <c r="N2007" t="s">
        <v>776</v>
      </c>
    </row>
    <row r="2008" spans="7:14" x14ac:dyDescent="0.25">
      <c r="G2008" t="s">
        <v>72</v>
      </c>
      <c r="H2008" t="s">
        <v>776</v>
      </c>
      <c r="M2008" t="s">
        <v>72</v>
      </c>
      <c r="N2008" t="s">
        <v>776</v>
      </c>
    </row>
    <row r="2009" spans="7:14" x14ac:dyDescent="0.25">
      <c r="G2009" t="s">
        <v>72</v>
      </c>
      <c r="H2009" t="s">
        <v>776</v>
      </c>
      <c r="M2009" t="s">
        <v>72</v>
      </c>
      <c r="N2009" t="s">
        <v>776</v>
      </c>
    </row>
    <row r="2010" spans="7:14" x14ac:dyDescent="0.25">
      <c r="G2010" t="s">
        <v>72</v>
      </c>
      <c r="H2010" t="s">
        <v>776</v>
      </c>
      <c r="M2010" t="s">
        <v>72</v>
      </c>
      <c r="N2010" t="s">
        <v>776</v>
      </c>
    </row>
    <row r="2011" spans="7:14" x14ac:dyDescent="0.25">
      <c r="G2011" t="s">
        <v>72</v>
      </c>
      <c r="H2011" t="s">
        <v>776</v>
      </c>
      <c r="M2011" t="s">
        <v>72</v>
      </c>
      <c r="N2011" t="s">
        <v>776</v>
      </c>
    </row>
    <row r="2012" spans="7:14" x14ac:dyDescent="0.25">
      <c r="G2012" t="s">
        <v>72</v>
      </c>
      <c r="H2012" t="s">
        <v>776</v>
      </c>
      <c r="M2012" t="s">
        <v>72</v>
      </c>
      <c r="N2012" t="s">
        <v>776</v>
      </c>
    </row>
    <row r="2013" spans="7:14" x14ac:dyDescent="0.25">
      <c r="G2013" t="s">
        <v>72</v>
      </c>
      <c r="H2013" t="s">
        <v>776</v>
      </c>
      <c r="M2013" t="s">
        <v>72</v>
      </c>
      <c r="N2013" t="s">
        <v>776</v>
      </c>
    </row>
    <row r="2014" spans="7:14" x14ac:dyDescent="0.25">
      <c r="G2014" t="s">
        <v>72</v>
      </c>
      <c r="H2014" t="s">
        <v>776</v>
      </c>
      <c r="M2014" t="s">
        <v>72</v>
      </c>
      <c r="N2014" t="s">
        <v>776</v>
      </c>
    </row>
    <row r="2015" spans="7:14" x14ac:dyDescent="0.25">
      <c r="G2015" t="s">
        <v>72</v>
      </c>
      <c r="H2015" t="s">
        <v>776</v>
      </c>
      <c r="M2015" t="s">
        <v>72</v>
      </c>
      <c r="N2015" t="s">
        <v>776</v>
      </c>
    </row>
    <row r="2016" spans="7:14" x14ac:dyDescent="0.25">
      <c r="G2016" t="s">
        <v>72</v>
      </c>
      <c r="H2016" t="s">
        <v>776</v>
      </c>
      <c r="M2016" t="s">
        <v>72</v>
      </c>
      <c r="N2016" t="s">
        <v>776</v>
      </c>
    </row>
    <row r="2017" spans="7:15" x14ac:dyDescent="0.25">
      <c r="G2017" t="s">
        <v>72</v>
      </c>
      <c r="H2017" t="s">
        <v>776</v>
      </c>
      <c r="M2017" t="s">
        <v>72</v>
      </c>
      <c r="N2017" t="s">
        <v>776</v>
      </c>
    </row>
    <row r="2018" spans="7:15" x14ac:dyDescent="0.25">
      <c r="G2018" t="s">
        <v>72</v>
      </c>
      <c r="H2018" t="s">
        <v>776</v>
      </c>
      <c r="M2018" t="s">
        <v>72</v>
      </c>
      <c r="N2018" t="s">
        <v>776</v>
      </c>
    </row>
    <row r="2019" spans="7:15" x14ac:dyDescent="0.25">
      <c r="G2019" t="s">
        <v>72</v>
      </c>
      <c r="H2019" t="s">
        <v>776</v>
      </c>
      <c r="M2019" t="s">
        <v>72</v>
      </c>
      <c r="N2019" t="s">
        <v>776</v>
      </c>
    </row>
    <row r="2020" spans="7:15" x14ac:dyDescent="0.25">
      <c r="G2020" t="s">
        <v>72</v>
      </c>
      <c r="H2020" t="s">
        <v>776</v>
      </c>
      <c r="M2020" t="s">
        <v>72</v>
      </c>
      <c r="N2020" t="s">
        <v>776</v>
      </c>
    </row>
    <row r="2021" spans="7:15" x14ac:dyDescent="0.25">
      <c r="G2021" t="s">
        <v>72</v>
      </c>
      <c r="H2021" t="s">
        <v>777</v>
      </c>
      <c r="I2021">
        <v>2013</v>
      </c>
      <c r="M2021" t="s">
        <v>72</v>
      </c>
      <c r="N2021" t="s">
        <v>777</v>
      </c>
      <c r="O2021">
        <v>2013</v>
      </c>
    </row>
    <row r="2022" spans="7:15" x14ac:dyDescent="0.25">
      <c r="G2022" t="s">
        <v>72</v>
      </c>
      <c r="H2022" t="s">
        <v>777</v>
      </c>
      <c r="I2022">
        <v>2014</v>
      </c>
      <c r="M2022" t="s">
        <v>72</v>
      </c>
      <c r="N2022" t="s">
        <v>777</v>
      </c>
      <c r="O2022">
        <v>2014</v>
      </c>
    </row>
    <row r="2023" spans="7:15" x14ac:dyDescent="0.25">
      <c r="G2023" t="s">
        <v>72</v>
      </c>
      <c r="H2023" t="s">
        <v>777</v>
      </c>
      <c r="I2023">
        <v>2020</v>
      </c>
      <c r="M2023" t="s">
        <v>72</v>
      </c>
      <c r="N2023" t="s">
        <v>777</v>
      </c>
      <c r="O2023">
        <v>2020</v>
      </c>
    </row>
    <row r="2024" spans="7:15" x14ac:dyDescent="0.25">
      <c r="G2024" t="s">
        <v>72</v>
      </c>
      <c r="H2024" t="s">
        <v>777</v>
      </c>
      <c r="I2024">
        <v>2019</v>
      </c>
      <c r="M2024" t="s">
        <v>72</v>
      </c>
      <c r="N2024" t="s">
        <v>777</v>
      </c>
      <c r="O2024">
        <v>2019</v>
      </c>
    </row>
    <row r="2025" spans="7:15" x14ac:dyDescent="0.25">
      <c r="G2025" t="s">
        <v>72</v>
      </c>
      <c r="H2025" t="s">
        <v>777</v>
      </c>
      <c r="I2025">
        <v>2018</v>
      </c>
      <c r="M2025" t="s">
        <v>72</v>
      </c>
      <c r="N2025" t="s">
        <v>777</v>
      </c>
      <c r="O2025">
        <v>2018</v>
      </c>
    </row>
    <row r="2026" spans="7:15" x14ac:dyDescent="0.25">
      <c r="G2026" t="s">
        <v>72</v>
      </c>
      <c r="H2026" t="s">
        <v>777</v>
      </c>
      <c r="I2026">
        <v>2015</v>
      </c>
      <c r="M2026" t="s">
        <v>72</v>
      </c>
      <c r="N2026" t="s">
        <v>777</v>
      </c>
      <c r="O2026">
        <v>2015</v>
      </c>
    </row>
    <row r="2027" spans="7:15" x14ac:dyDescent="0.25">
      <c r="G2027" t="s">
        <v>72</v>
      </c>
      <c r="H2027" t="s">
        <v>777</v>
      </c>
      <c r="I2027">
        <v>2016</v>
      </c>
      <c r="M2027" t="s">
        <v>72</v>
      </c>
      <c r="N2027" t="s">
        <v>777</v>
      </c>
      <c r="O2027">
        <v>2016</v>
      </c>
    </row>
    <row r="2028" spans="7:15" x14ac:dyDescent="0.25">
      <c r="G2028" t="s">
        <v>72</v>
      </c>
      <c r="H2028" t="s">
        <v>777</v>
      </c>
      <c r="I2028">
        <v>2011</v>
      </c>
      <c r="M2028" t="s">
        <v>72</v>
      </c>
      <c r="N2028" t="s">
        <v>777</v>
      </c>
      <c r="O2028">
        <v>2011</v>
      </c>
    </row>
    <row r="2029" spans="7:15" x14ac:dyDescent="0.25">
      <c r="G2029" t="s">
        <v>72</v>
      </c>
      <c r="H2029" t="s">
        <v>777</v>
      </c>
      <c r="I2029">
        <v>2010</v>
      </c>
      <c r="M2029" t="s">
        <v>72</v>
      </c>
      <c r="N2029" t="s">
        <v>777</v>
      </c>
      <c r="O2029">
        <v>2010</v>
      </c>
    </row>
    <row r="2030" spans="7:15" x14ac:dyDescent="0.25">
      <c r="G2030" t="s">
        <v>72</v>
      </c>
      <c r="H2030" t="s">
        <v>777</v>
      </c>
      <c r="I2030">
        <v>2009</v>
      </c>
      <c r="M2030" t="s">
        <v>72</v>
      </c>
      <c r="N2030" t="s">
        <v>777</v>
      </c>
      <c r="O2030">
        <v>2009</v>
      </c>
    </row>
    <row r="2031" spans="7:15" x14ac:dyDescent="0.25">
      <c r="G2031" t="s">
        <v>72</v>
      </c>
      <c r="H2031" t="s">
        <v>777</v>
      </c>
      <c r="I2031">
        <v>2008</v>
      </c>
      <c r="M2031" t="s">
        <v>72</v>
      </c>
      <c r="N2031" t="s">
        <v>777</v>
      </c>
      <c r="O2031">
        <v>2008</v>
      </c>
    </row>
    <row r="2032" spans="7:15" x14ac:dyDescent="0.25">
      <c r="G2032" t="s">
        <v>72</v>
      </c>
      <c r="H2032" t="s">
        <v>777</v>
      </c>
      <c r="I2032">
        <v>2007</v>
      </c>
      <c r="M2032" t="s">
        <v>72</v>
      </c>
      <c r="N2032" t="s">
        <v>777</v>
      </c>
      <c r="O2032">
        <v>2007</v>
      </c>
    </row>
    <row r="2033" spans="7:15" x14ac:dyDescent="0.25">
      <c r="G2033" t="s">
        <v>72</v>
      </c>
      <c r="H2033" t="s">
        <v>777</v>
      </c>
      <c r="I2033">
        <v>2006</v>
      </c>
      <c r="M2033" t="s">
        <v>72</v>
      </c>
      <c r="N2033" t="s">
        <v>777</v>
      </c>
      <c r="O2033">
        <v>2006</v>
      </c>
    </row>
    <row r="2034" spans="7:15" x14ac:dyDescent="0.25">
      <c r="G2034" t="s">
        <v>72</v>
      </c>
      <c r="H2034" t="s">
        <v>777</v>
      </c>
      <c r="I2034">
        <v>2017</v>
      </c>
      <c r="M2034" t="s">
        <v>72</v>
      </c>
      <c r="N2034" t="s">
        <v>777</v>
      </c>
      <c r="O2034">
        <v>2017</v>
      </c>
    </row>
    <row r="2035" spans="7:15" x14ac:dyDescent="0.25">
      <c r="G2035" t="s">
        <v>72</v>
      </c>
      <c r="H2035" t="s">
        <v>777</v>
      </c>
      <c r="I2035">
        <v>2012</v>
      </c>
      <c r="M2035" t="s">
        <v>72</v>
      </c>
      <c r="N2035" t="s">
        <v>777</v>
      </c>
      <c r="O2035">
        <v>2012</v>
      </c>
    </row>
    <row r="2036" spans="7:15" x14ac:dyDescent="0.25">
      <c r="G2036" t="s">
        <v>72</v>
      </c>
      <c r="H2036" t="s">
        <v>778</v>
      </c>
      <c r="M2036" t="s">
        <v>72</v>
      </c>
      <c r="N2036" t="s">
        <v>778</v>
      </c>
    </row>
    <row r="2037" spans="7:15" x14ac:dyDescent="0.25">
      <c r="G2037" t="s">
        <v>72</v>
      </c>
      <c r="H2037" t="s">
        <v>778</v>
      </c>
      <c r="M2037" t="s">
        <v>72</v>
      </c>
      <c r="N2037" t="s">
        <v>778</v>
      </c>
    </row>
    <row r="2038" spans="7:15" x14ac:dyDescent="0.25">
      <c r="G2038" t="s">
        <v>72</v>
      </c>
      <c r="H2038" t="s">
        <v>778</v>
      </c>
      <c r="M2038" t="s">
        <v>72</v>
      </c>
      <c r="N2038" t="s">
        <v>778</v>
      </c>
    </row>
    <row r="2039" spans="7:15" x14ac:dyDescent="0.25">
      <c r="G2039" t="s">
        <v>72</v>
      </c>
      <c r="H2039" t="s">
        <v>778</v>
      </c>
      <c r="M2039" t="s">
        <v>72</v>
      </c>
      <c r="N2039" t="s">
        <v>778</v>
      </c>
    </row>
    <row r="2040" spans="7:15" x14ac:dyDescent="0.25">
      <c r="G2040" t="s">
        <v>72</v>
      </c>
      <c r="H2040" t="s">
        <v>778</v>
      </c>
      <c r="M2040" t="s">
        <v>72</v>
      </c>
      <c r="N2040" t="s">
        <v>778</v>
      </c>
    </row>
    <row r="2041" spans="7:15" x14ac:dyDescent="0.25">
      <c r="G2041" t="s">
        <v>72</v>
      </c>
      <c r="H2041" t="s">
        <v>778</v>
      </c>
      <c r="M2041" t="s">
        <v>72</v>
      </c>
      <c r="N2041" t="s">
        <v>778</v>
      </c>
    </row>
    <row r="2042" spans="7:15" x14ac:dyDescent="0.25">
      <c r="G2042" t="s">
        <v>72</v>
      </c>
      <c r="H2042" t="s">
        <v>778</v>
      </c>
      <c r="M2042" t="s">
        <v>72</v>
      </c>
      <c r="N2042" t="s">
        <v>778</v>
      </c>
    </row>
    <row r="2043" spans="7:15" x14ac:dyDescent="0.25">
      <c r="G2043" t="s">
        <v>72</v>
      </c>
      <c r="H2043" t="s">
        <v>778</v>
      </c>
      <c r="M2043" t="s">
        <v>72</v>
      </c>
      <c r="N2043" t="s">
        <v>778</v>
      </c>
    </row>
    <row r="2044" spans="7:15" x14ac:dyDescent="0.25">
      <c r="G2044" t="s">
        <v>72</v>
      </c>
      <c r="H2044" t="s">
        <v>778</v>
      </c>
      <c r="M2044" t="s">
        <v>72</v>
      </c>
      <c r="N2044" t="s">
        <v>778</v>
      </c>
    </row>
    <row r="2045" spans="7:15" x14ac:dyDescent="0.25">
      <c r="G2045" t="s">
        <v>72</v>
      </c>
      <c r="H2045" t="s">
        <v>778</v>
      </c>
      <c r="M2045" t="s">
        <v>72</v>
      </c>
      <c r="N2045" t="s">
        <v>778</v>
      </c>
    </row>
    <row r="2046" spans="7:15" x14ac:dyDescent="0.25">
      <c r="G2046" t="s">
        <v>72</v>
      </c>
      <c r="H2046" t="s">
        <v>778</v>
      </c>
      <c r="M2046" t="s">
        <v>72</v>
      </c>
      <c r="N2046" t="s">
        <v>778</v>
      </c>
    </row>
    <row r="2047" spans="7:15" x14ac:dyDescent="0.25">
      <c r="G2047" t="s">
        <v>72</v>
      </c>
      <c r="H2047" t="s">
        <v>778</v>
      </c>
      <c r="M2047" t="s">
        <v>72</v>
      </c>
      <c r="N2047" t="s">
        <v>778</v>
      </c>
    </row>
    <row r="2048" spans="7:15" x14ac:dyDescent="0.25">
      <c r="G2048" t="s">
        <v>72</v>
      </c>
      <c r="H2048" t="s">
        <v>778</v>
      </c>
      <c r="M2048" t="s">
        <v>72</v>
      </c>
      <c r="N2048" t="s">
        <v>778</v>
      </c>
    </row>
    <row r="2049" spans="7:15" x14ac:dyDescent="0.25">
      <c r="G2049" t="s">
        <v>72</v>
      </c>
      <c r="H2049" t="s">
        <v>778</v>
      </c>
      <c r="M2049" t="s">
        <v>72</v>
      </c>
      <c r="N2049" t="s">
        <v>778</v>
      </c>
    </row>
    <row r="2050" spans="7:15" x14ac:dyDescent="0.25">
      <c r="G2050" t="s">
        <v>72</v>
      </c>
      <c r="H2050" t="s">
        <v>778</v>
      </c>
      <c r="M2050" t="s">
        <v>72</v>
      </c>
      <c r="N2050" t="s">
        <v>778</v>
      </c>
    </row>
    <row r="2051" spans="7:15" x14ac:dyDescent="0.25">
      <c r="G2051" t="s">
        <v>72</v>
      </c>
      <c r="H2051" t="s">
        <v>779</v>
      </c>
      <c r="I2051">
        <v>2015</v>
      </c>
      <c r="M2051" t="s">
        <v>72</v>
      </c>
      <c r="N2051" t="s">
        <v>779</v>
      </c>
      <c r="O2051">
        <v>2015</v>
      </c>
    </row>
    <row r="2052" spans="7:15" x14ac:dyDescent="0.25">
      <c r="G2052" t="s">
        <v>72</v>
      </c>
      <c r="H2052" t="s">
        <v>779</v>
      </c>
      <c r="I2052">
        <v>2013</v>
      </c>
      <c r="M2052" t="s">
        <v>72</v>
      </c>
      <c r="N2052" t="s">
        <v>779</v>
      </c>
      <c r="O2052">
        <v>2013</v>
      </c>
    </row>
    <row r="2053" spans="7:15" x14ac:dyDescent="0.25">
      <c r="G2053" t="s">
        <v>72</v>
      </c>
      <c r="H2053" t="s">
        <v>779</v>
      </c>
      <c r="I2053">
        <v>2017</v>
      </c>
      <c r="M2053" t="s">
        <v>72</v>
      </c>
      <c r="N2053" t="s">
        <v>779</v>
      </c>
      <c r="O2053">
        <v>2017</v>
      </c>
    </row>
    <row r="2054" spans="7:15" x14ac:dyDescent="0.25">
      <c r="G2054" t="s">
        <v>72</v>
      </c>
      <c r="H2054" t="s">
        <v>779</v>
      </c>
      <c r="I2054">
        <v>2018</v>
      </c>
      <c r="M2054" t="s">
        <v>72</v>
      </c>
      <c r="N2054" t="s">
        <v>779</v>
      </c>
      <c r="O2054">
        <v>2018</v>
      </c>
    </row>
    <row r="2055" spans="7:15" x14ac:dyDescent="0.25">
      <c r="G2055" t="s">
        <v>72</v>
      </c>
      <c r="H2055" t="s">
        <v>779</v>
      </c>
      <c r="I2055">
        <v>2010</v>
      </c>
      <c r="M2055" t="s">
        <v>72</v>
      </c>
      <c r="N2055" t="s">
        <v>779</v>
      </c>
      <c r="O2055">
        <v>2010</v>
      </c>
    </row>
    <row r="2056" spans="7:15" x14ac:dyDescent="0.25">
      <c r="G2056" t="s">
        <v>72</v>
      </c>
      <c r="H2056" t="s">
        <v>779</v>
      </c>
      <c r="I2056">
        <v>2012</v>
      </c>
      <c r="M2056" t="s">
        <v>72</v>
      </c>
      <c r="N2056" t="s">
        <v>779</v>
      </c>
      <c r="O2056">
        <v>2012</v>
      </c>
    </row>
    <row r="2057" spans="7:15" x14ac:dyDescent="0.25">
      <c r="G2057" t="s">
        <v>72</v>
      </c>
      <c r="H2057" t="s">
        <v>779</v>
      </c>
      <c r="I2057">
        <v>2014</v>
      </c>
      <c r="M2057" t="s">
        <v>72</v>
      </c>
      <c r="N2057" t="s">
        <v>779</v>
      </c>
      <c r="O2057">
        <v>2014</v>
      </c>
    </row>
    <row r="2058" spans="7:15" x14ac:dyDescent="0.25">
      <c r="G2058" t="s">
        <v>72</v>
      </c>
      <c r="H2058" t="s">
        <v>779</v>
      </c>
      <c r="I2058">
        <v>2019</v>
      </c>
      <c r="M2058" t="s">
        <v>72</v>
      </c>
      <c r="N2058" t="s">
        <v>779</v>
      </c>
      <c r="O2058">
        <v>2019</v>
      </c>
    </row>
    <row r="2059" spans="7:15" x14ac:dyDescent="0.25">
      <c r="G2059" t="s">
        <v>72</v>
      </c>
      <c r="H2059" t="s">
        <v>779</v>
      </c>
      <c r="I2059">
        <v>2008</v>
      </c>
      <c r="M2059" t="s">
        <v>72</v>
      </c>
      <c r="N2059" t="s">
        <v>779</v>
      </c>
      <c r="O2059">
        <v>2008</v>
      </c>
    </row>
    <row r="2060" spans="7:15" x14ac:dyDescent="0.25">
      <c r="G2060" t="s">
        <v>72</v>
      </c>
      <c r="H2060" t="s">
        <v>779</v>
      </c>
      <c r="I2060">
        <v>2016</v>
      </c>
      <c r="M2060" t="s">
        <v>72</v>
      </c>
      <c r="N2060" t="s">
        <v>779</v>
      </c>
      <c r="O2060">
        <v>2016</v>
      </c>
    </row>
    <row r="2061" spans="7:15" x14ac:dyDescent="0.25">
      <c r="G2061" t="s">
        <v>72</v>
      </c>
      <c r="H2061" t="s">
        <v>779</v>
      </c>
      <c r="I2061">
        <v>2007</v>
      </c>
      <c r="M2061" t="s">
        <v>72</v>
      </c>
      <c r="N2061" t="s">
        <v>779</v>
      </c>
      <c r="O2061">
        <v>2007</v>
      </c>
    </row>
    <row r="2062" spans="7:15" x14ac:dyDescent="0.25">
      <c r="G2062" t="s">
        <v>72</v>
      </c>
      <c r="H2062" t="s">
        <v>779</v>
      </c>
      <c r="I2062">
        <v>2006</v>
      </c>
      <c r="M2062" t="s">
        <v>72</v>
      </c>
      <c r="N2062" t="s">
        <v>779</v>
      </c>
      <c r="O2062">
        <v>2006</v>
      </c>
    </row>
    <row r="2063" spans="7:15" x14ac:dyDescent="0.25">
      <c r="G2063" t="s">
        <v>72</v>
      </c>
      <c r="H2063" t="s">
        <v>779</v>
      </c>
      <c r="I2063">
        <v>2020</v>
      </c>
      <c r="M2063" t="s">
        <v>72</v>
      </c>
      <c r="N2063" t="s">
        <v>779</v>
      </c>
      <c r="O2063">
        <v>2020</v>
      </c>
    </row>
    <row r="2064" spans="7:15" x14ac:dyDescent="0.25">
      <c r="G2064" t="s">
        <v>72</v>
      </c>
      <c r="H2064" t="s">
        <v>779</v>
      </c>
      <c r="I2064">
        <v>2009</v>
      </c>
      <c r="M2064" t="s">
        <v>72</v>
      </c>
      <c r="N2064" t="s">
        <v>779</v>
      </c>
      <c r="O2064">
        <v>2009</v>
      </c>
    </row>
    <row r="2065" spans="7:15" x14ac:dyDescent="0.25">
      <c r="G2065" t="s">
        <v>72</v>
      </c>
      <c r="H2065" t="s">
        <v>779</v>
      </c>
      <c r="I2065">
        <v>2011</v>
      </c>
      <c r="M2065" t="s">
        <v>72</v>
      </c>
      <c r="N2065" t="s">
        <v>779</v>
      </c>
      <c r="O2065">
        <v>2011</v>
      </c>
    </row>
    <row r="2066" spans="7:15" x14ac:dyDescent="0.25">
      <c r="G2066" t="s">
        <v>72</v>
      </c>
      <c r="H2066" t="s">
        <v>780</v>
      </c>
      <c r="M2066" t="s">
        <v>72</v>
      </c>
      <c r="N2066" t="s">
        <v>780</v>
      </c>
    </row>
    <row r="2067" spans="7:15" x14ac:dyDescent="0.25">
      <c r="G2067" t="s">
        <v>72</v>
      </c>
      <c r="H2067" t="s">
        <v>780</v>
      </c>
      <c r="M2067" t="s">
        <v>72</v>
      </c>
      <c r="N2067" t="s">
        <v>780</v>
      </c>
    </row>
    <row r="2068" spans="7:15" x14ac:dyDescent="0.25">
      <c r="G2068" t="s">
        <v>72</v>
      </c>
      <c r="H2068" t="s">
        <v>780</v>
      </c>
      <c r="M2068" t="s">
        <v>72</v>
      </c>
      <c r="N2068" t="s">
        <v>780</v>
      </c>
    </row>
    <row r="2069" spans="7:15" x14ac:dyDescent="0.25">
      <c r="G2069" t="s">
        <v>72</v>
      </c>
      <c r="H2069" t="s">
        <v>780</v>
      </c>
      <c r="M2069" t="s">
        <v>72</v>
      </c>
      <c r="N2069" t="s">
        <v>780</v>
      </c>
    </row>
    <row r="2070" spans="7:15" x14ac:dyDescent="0.25">
      <c r="G2070" t="s">
        <v>72</v>
      </c>
      <c r="H2070" t="s">
        <v>780</v>
      </c>
      <c r="M2070" t="s">
        <v>72</v>
      </c>
      <c r="N2070" t="s">
        <v>780</v>
      </c>
    </row>
    <row r="2071" spans="7:15" x14ac:dyDescent="0.25">
      <c r="G2071" t="s">
        <v>72</v>
      </c>
      <c r="H2071" t="s">
        <v>780</v>
      </c>
      <c r="M2071" t="s">
        <v>72</v>
      </c>
      <c r="N2071" t="s">
        <v>780</v>
      </c>
    </row>
    <row r="2072" spans="7:15" x14ac:dyDescent="0.25">
      <c r="G2072" t="s">
        <v>72</v>
      </c>
      <c r="H2072" t="s">
        <v>780</v>
      </c>
      <c r="M2072" t="s">
        <v>72</v>
      </c>
      <c r="N2072" t="s">
        <v>780</v>
      </c>
    </row>
    <row r="2073" spans="7:15" x14ac:dyDescent="0.25">
      <c r="G2073" t="s">
        <v>72</v>
      </c>
      <c r="H2073" t="s">
        <v>780</v>
      </c>
      <c r="M2073" t="s">
        <v>72</v>
      </c>
      <c r="N2073" t="s">
        <v>780</v>
      </c>
    </row>
    <row r="2074" spans="7:15" x14ac:dyDescent="0.25">
      <c r="G2074" t="s">
        <v>72</v>
      </c>
      <c r="H2074" t="s">
        <v>780</v>
      </c>
      <c r="M2074" t="s">
        <v>72</v>
      </c>
      <c r="N2074" t="s">
        <v>780</v>
      </c>
    </row>
    <row r="2075" spans="7:15" x14ac:dyDescent="0.25">
      <c r="G2075" t="s">
        <v>72</v>
      </c>
      <c r="H2075" t="s">
        <v>780</v>
      </c>
      <c r="M2075" t="s">
        <v>72</v>
      </c>
      <c r="N2075" t="s">
        <v>780</v>
      </c>
    </row>
    <row r="2076" spans="7:15" x14ac:dyDescent="0.25">
      <c r="G2076" t="s">
        <v>72</v>
      </c>
      <c r="H2076" t="s">
        <v>780</v>
      </c>
      <c r="M2076" t="s">
        <v>72</v>
      </c>
      <c r="N2076" t="s">
        <v>780</v>
      </c>
    </row>
    <row r="2077" spans="7:15" x14ac:dyDescent="0.25">
      <c r="G2077" t="s">
        <v>72</v>
      </c>
      <c r="H2077" t="s">
        <v>780</v>
      </c>
      <c r="M2077" t="s">
        <v>72</v>
      </c>
      <c r="N2077" t="s">
        <v>780</v>
      </c>
    </row>
    <row r="2078" spans="7:15" x14ac:dyDescent="0.25">
      <c r="G2078" t="s">
        <v>72</v>
      </c>
      <c r="H2078" t="s">
        <v>780</v>
      </c>
      <c r="M2078" t="s">
        <v>72</v>
      </c>
      <c r="N2078" t="s">
        <v>780</v>
      </c>
    </row>
    <row r="2079" spans="7:15" x14ac:dyDescent="0.25">
      <c r="G2079" t="s">
        <v>72</v>
      </c>
      <c r="H2079" t="s">
        <v>780</v>
      </c>
      <c r="M2079" t="s">
        <v>72</v>
      </c>
      <c r="N2079" t="s">
        <v>780</v>
      </c>
    </row>
    <row r="2080" spans="7:15" x14ac:dyDescent="0.25">
      <c r="G2080" t="s">
        <v>72</v>
      </c>
      <c r="H2080" t="s">
        <v>780</v>
      </c>
      <c r="M2080" t="s">
        <v>72</v>
      </c>
      <c r="N2080" t="s">
        <v>780</v>
      </c>
    </row>
    <row r="2081" spans="7:15" x14ac:dyDescent="0.25">
      <c r="G2081" t="s">
        <v>72</v>
      </c>
      <c r="H2081" t="s">
        <v>781</v>
      </c>
      <c r="M2081" t="s">
        <v>72</v>
      </c>
      <c r="N2081" t="s">
        <v>781</v>
      </c>
    </row>
    <row r="2082" spans="7:15" x14ac:dyDescent="0.25">
      <c r="G2082" t="s">
        <v>72</v>
      </c>
      <c r="H2082" t="s">
        <v>781</v>
      </c>
      <c r="M2082" t="s">
        <v>72</v>
      </c>
      <c r="N2082" t="s">
        <v>781</v>
      </c>
    </row>
    <row r="2083" spans="7:15" x14ac:dyDescent="0.25">
      <c r="G2083" t="s">
        <v>72</v>
      </c>
      <c r="H2083" t="s">
        <v>781</v>
      </c>
      <c r="M2083" t="s">
        <v>72</v>
      </c>
      <c r="N2083" t="s">
        <v>781</v>
      </c>
    </row>
    <row r="2084" spans="7:15" x14ac:dyDescent="0.25">
      <c r="G2084" t="s">
        <v>72</v>
      </c>
      <c r="H2084" t="s">
        <v>781</v>
      </c>
      <c r="M2084" t="s">
        <v>72</v>
      </c>
      <c r="N2084" t="s">
        <v>781</v>
      </c>
    </row>
    <row r="2085" spans="7:15" x14ac:dyDescent="0.25">
      <c r="G2085" t="s">
        <v>72</v>
      </c>
      <c r="H2085" t="s">
        <v>781</v>
      </c>
      <c r="M2085" t="s">
        <v>72</v>
      </c>
      <c r="N2085" t="s">
        <v>781</v>
      </c>
    </row>
    <row r="2086" spans="7:15" x14ac:dyDescent="0.25">
      <c r="G2086" t="s">
        <v>72</v>
      </c>
      <c r="H2086" t="s">
        <v>781</v>
      </c>
      <c r="M2086" t="s">
        <v>72</v>
      </c>
      <c r="N2086" t="s">
        <v>781</v>
      </c>
    </row>
    <row r="2087" spans="7:15" x14ac:dyDescent="0.25">
      <c r="G2087" t="s">
        <v>72</v>
      </c>
      <c r="H2087" t="s">
        <v>781</v>
      </c>
      <c r="M2087" t="s">
        <v>72</v>
      </c>
      <c r="N2087" t="s">
        <v>781</v>
      </c>
    </row>
    <row r="2088" spans="7:15" x14ac:dyDescent="0.25">
      <c r="G2088" t="s">
        <v>72</v>
      </c>
      <c r="H2088" t="s">
        <v>781</v>
      </c>
      <c r="M2088" t="s">
        <v>72</v>
      </c>
      <c r="N2088" t="s">
        <v>781</v>
      </c>
    </row>
    <row r="2089" spans="7:15" x14ac:dyDescent="0.25">
      <c r="G2089" t="s">
        <v>72</v>
      </c>
      <c r="H2089" t="s">
        <v>781</v>
      </c>
      <c r="M2089" t="s">
        <v>72</v>
      </c>
      <c r="N2089" t="s">
        <v>781</v>
      </c>
    </row>
    <row r="2090" spans="7:15" x14ac:dyDescent="0.25">
      <c r="G2090" t="s">
        <v>72</v>
      </c>
      <c r="H2090" t="s">
        <v>781</v>
      </c>
      <c r="M2090" t="s">
        <v>72</v>
      </c>
      <c r="N2090" t="s">
        <v>781</v>
      </c>
    </row>
    <row r="2091" spans="7:15" x14ac:dyDescent="0.25">
      <c r="G2091" t="s">
        <v>72</v>
      </c>
      <c r="H2091" t="s">
        <v>781</v>
      </c>
      <c r="M2091" t="s">
        <v>72</v>
      </c>
      <c r="N2091" t="s">
        <v>781</v>
      </c>
    </row>
    <row r="2092" spans="7:15" x14ac:dyDescent="0.25">
      <c r="G2092" t="s">
        <v>72</v>
      </c>
      <c r="H2092" t="s">
        <v>781</v>
      </c>
      <c r="M2092" t="s">
        <v>72</v>
      </c>
      <c r="N2092" t="s">
        <v>781</v>
      </c>
    </row>
    <row r="2093" spans="7:15" x14ac:dyDescent="0.25">
      <c r="G2093" t="s">
        <v>72</v>
      </c>
      <c r="H2093" t="s">
        <v>781</v>
      </c>
      <c r="M2093" t="s">
        <v>72</v>
      </c>
      <c r="N2093" t="s">
        <v>781</v>
      </c>
    </row>
    <row r="2094" spans="7:15" x14ac:dyDescent="0.25">
      <c r="G2094" t="s">
        <v>72</v>
      </c>
      <c r="H2094" t="s">
        <v>781</v>
      </c>
      <c r="M2094" t="s">
        <v>72</v>
      </c>
      <c r="N2094" t="s">
        <v>781</v>
      </c>
    </row>
    <row r="2095" spans="7:15" x14ac:dyDescent="0.25">
      <c r="G2095" t="s">
        <v>72</v>
      </c>
      <c r="H2095" t="s">
        <v>781</v>
      </c>
      <c r="M2095" t="s">
        <v>72</v>
      </c>
      <c r="N2095" t="s">
        <v>781</v>
      </c>
    </row>
    <row r="2096" spans="7:15" x14ac:dyDescent="0.25">
      <c r="G2096" t="s">
        <v>72</v>
      </c>
      <c r="H2096" t="s">
        <v>782</v>
      </c>
      <c r="I2096">
        <v>2012</v>
      </c>
      <c r="M2096" t="s">
        <v>72</v>
      </c>
      <c r="N2096" t="s">
        <v>782</v>
      </c>
      <c r="O2096">
        <v>2012</v>
      </c>
    </row>
    <row r="2097" spans="7:15" x14ac:dyDescent="0.25">
      <c r="G2097" t="s">
        <v>72</v>
      </c>
      <c r="H2097" t="s">
        <v>782</v>
      </c>
      <c r="I2097">
        <v>2008</v>
      </c>
      <c r="M2097" t="s">
        <v>72</v>
      </c>
      <c r="N2097" t="s">
        <v>782</v>
      </c>
      <c r="O2097">
        <v>2008</v>
      </c>
    </row>
    <row r="2098" spans="7:15" x14ac:dyDescent="0.25">
      <c r="G2098" t="s">
        <v>72</v>
      </c>
      <c r="H2098" t="s">
        <v>782</v>
      </c>
      <c r="I2098">
        <v>2020</v>
      </c>
      <c r="M2098" t="s">
        <v>72</v>
      </c>
      <c r="N2098" t="s">
        <v>782</v>
      </c>
      <c r="O2098">
        <v>2020</v>
      </c>
    </row>
    <row r="2099" spans="7:15" x14ac:dyDescent="0.25">
      <c r="G2099" t="s">
        <v>72</v>
      </c>
      <c r="H2099" t="s">
        <v>782</v>
      </c>
      <c r="I2099">
        <v>2018</v>
      </c>
      <c r="M2099" t="s">
        <v>72</v>
      </c>
      <c r="N2099" t="s">
        <v>782</v>
      </c>
      <c r="O2099">
        <v>2018</v>
      </c>
    </row>
    <row r="2100" spans="7:15" x14ac:dyDescent="0.25">
      <c r="G2100" t="s">
        <v>72</v>
      </c>
      <c r="H2100" t="s">
        <v>782</v>
      </c>
      <c r="I2100">
        <v>2007</v>
      </c>
      <c r="M2100" t="s">
        <v>72</v>
      </c>
      <c r="N2100" t="s">
        <v>782</v>
      </c>
      <c r="O2100">
        <v>2007</v>
      </c>
    </row>
    <row r="2101" spans="7:15" x14ac:dyDescent="0.25">
      <c r="G2101" t="s">
        <v>72</v>
      </c>
      <c r="H2101" t="s">
        <v>782</v>
      </c>
      <c r="I2101">
        <v>2014</v>
      </c>
      <c r="M2101" t="s">
        <v>72</v>
      </c>
      <c r="N2101" t="s">
        <v>782</v>
      </c>
      <c r="O2101">
        <v>2014</v>
      </c>
    </row>
    <row r="2102" spans="7:15" x14ac:dyDescent="0.25">
      <c r="G2102" t="s">
        <v>72</v>
      </c>
      <c r="H2102" t="s">
        <v>782</v>
      </c>
      <c r="I2102">
        <v>2009</v>
      </c>
      <c r="M2102" t="s">
        <v>72</v>
      </c>
      <c r="N2102" t="s">
        <v>782</v>
      </c>
      <c r="O2102">
        <v>2009</v>
      </c>
    </row>
    <row r="2103" spans="7:15" x14ac:dyDescent="0.25">
      <c r="G2103" t="s">
        <v>72</v>
      </c>
      <c r="H2103" t="s">
        <v>782</v>
      </c>
      <c r="I2103">
        <v>2010</v>
      </c>
      <c r="M2103" t="s">
        <v>72</v>
      </c>
      <c r="N2103" t="s">
        <v>782</v>
      </c>
      <c r="O2103">
        <v>2010</v>
      </c>
    </row>
    <row r="2104" spans="7:15" x14ac:dyDescent="0.25">
      <c r="G2104" t="s">
        <v>72</v>
      </c>
      <c r="H2104" t="s">
        <v>782</v>
      </c>
      <c r="I2104">
        <v>2011</v>
      </c>
      <c r="M2104" t="s">
        <v>72</v>
      </c>
      <c r="N2104" t="s">
        <v>782</v>
      </c>
      <c r="O2104">
        <v>2011</v>
      </c>
    </row>
    <row r="2105" spans="7:15" x14ac:dyDescent="0.25">
      <c r="G2105" t="s">
        <v>72</v>
      </c>
      <c r="H2105" t="s">
        <v>782</v>
      </c>
      <c r="I2105">
        <v>2013</v>
      </c>
      <c r="M2105" t="s">
        <v>72</v>
      </c>
      <c r="N2105" t="s">
        <v>782</v>
      </c>
      <c r="O2105">
        <v>2013</v>
      </c>
    </row>
    <row r="2106" spans="7:15" x14ac:dyDescent="0.25">
      <c r="G2106" t="s">
        <v>72</v>
      </c>
      <c r="H2106" t="s">
        <v>782</v>
      </c>
      <c r="I2106">
        <v>2015</v>
      </c>
      <c r="M2106" t="s">
        <v>72</v>
      </c>
      <c r="N2106" t="s">
        <v>782</v>
      </c>
      <c r="O2106">
        <v>2015</v>
      </c>
    </row>
    <row r="2107" spans="7:15" x14ac:dyDescent="0.25">
      <c r="G2107" t="s">
        <v>72</v>
      </c>
      <c r="H2107" t="s">
        <v>782</v>
      </c>
      <c r="I2107">
        <v>2016</v>
      </c>
      <c r="M2107" t="s">
        <v>72</v>
      </c>
      <c r="N2107" t="s">
        <v>782</v>
      </c>
      <c r="O2107">
        <v>2016</v>
      </c>
    </row>
    <row r="2108" spans="7:15" x14ac:dyDescent="0.25">
      <c r="G2108" t="s">
        <v>72</v>
      </c>
      <c r="H2108" t="s">
        <v>782</v>
      </c>
      <c r="I2108">
        <v>2017</v>
      </c>
      <c r="M2108" t="s">
        <v>72</v>
      </c>
      <c r="N2108" t="s">
        <v>782</v>
      </c>
      <c r="O2108">
        <v>2017</v>
      </c>
    </row>
    <row r="2109" spans="7:15" x14ac:dyDescent="0.25">
      <c r="G2109" t="s">
        <v>72</v>
      </c>
      <c r="H2109" t="s">
        <v>782</v>
      </c>
      <c r="I2109">
        <v>2019</v>
      </c>
      <c r="M2109" t="s">
        <v>72</v>
      </c>
      <c r="N2109" t="s">
        <v>782</v>
      </c>
      <c r="O2109">
        <v>2019</v>
      </c>
    </row>
    <row r="2110" spans="7:15" x14ac:dyDescent="0.25">
      <c r="G2110" t="s">
        <v>72</v>
      </c>
      <c r="H2110" t="s">
        <v>782</v>
      </c>
      <c r="I2110">
        <v>2006</v>
      </c>
      <c r="M2110" t="s">
        <v>72</v>
      </c>
      <c r="N2110" t="s">
        <v>782</v>
      </c>
      <c r="O2110">
        <v>2006</v>
      </c>
    </row>
    <row r="2111" spans="7:15" x14ac:dyDescent="0.25">
      <c r="G2111" t="s">
        <v>72</v>
      </c>
      <c r="H2111" t="s">
        <v>783</v>
      </c>
      <c r="M2111" t="s">
        <v>72</v>
      </c>
      <c r="N2111" t="s">
        <v>783</v>
      </c>
    </row>
    <row r="2112" spans="7:15" x14ac:dyDescent="0.25">
      <c r="G2112" t="s">
        <v>72</v>
      </c>
      <c r="H2112" t="s">
        <v>783</v>
      </c>
      <c r="M2112" t="s">
        <v>72</v>
      </c>
      <c r="N2112" t="s">
        <v>783</v>
      </c>
    </row>
    <row r="2113" spans="7:14" x14ac:dyDescent="0.25">
      <c r="G2113" t="s">
        <v>72</v>
      </c>
      <c r="H2113" t="s">
        <v>783</v>
      </c>
      <c r="M2113" t="s">
        <v>72</v>
      </c>
      <c r="N2113" t="s">
        <v>783</v>
      </c>
    </row>
    <row r="2114" spans="7:14" x14ac:dyDescent="0.25">
      <c r="G2114" t="s">
        <v>72</v>
      </c>
      <c r="H2114" t="s">
        <v>783</v>
      </c>
      <c r="M2114" t="s">
        <v>72</v>
      </c>
      <c r="N2114" t="s">
        <v>783</v>
      </c>
    </row>
    <row r="2115" spans="7:14" x14ac:dyDescent="0.25">
      <c r="G2115" t="s">
        <v>72</v>
      </c>
      <c r="H2115" t="s">
        <v>783</v>
      </c>
      <c r="M2115" t="s">
        <v>72</v>
      </c>
      <c r="N2115" t="s">
        <v>783</v>
      </c>
    </row>
    <row r="2116" spans="7:14" x14ac:dyDescent="0.25">
      <c r="G2116" t="s">
        <v>72</v>
      </c>
      <c r="H2116" t="s">
        <v>783</v>
      </c>
      <c r="M2116" t="s">
        <v>72</v>
      </c>
      <c r="N2116" t="s">
        <v>783</v>
      </c>
    </row>
    <row r="2117" spans="7:14" x14ac:dyDescent="0.25">
      <c r="G2117" t="s">
        <v>72</v>
      </c>
      <c r="H2117" t="s">
        <v>783</v>
      </c>
      <c r="M2117" t="s">
        <v>72</v>
      </c>
      <c r="N2117" t="s">
        <v>783</v>
      </c>
    </row>
    <row r="2118" spans="7:14" x14ac:dyDescent="0.25">
      <c r="G2118" t="s">
        <v>72</v>
      </c>
      <c r="H2118" t="s">
        <v>783</v>
      </c>
      <c r="M2118" t="s">
        <v>72</v>
      </c>
      <c r="N2118" t="s">
        <v>783</v>
      </c>
    </row>
    <row r="2119" spans="7:14" x14ac:dyDescent="0.25">
      <c r="G2119" t="s">
        <v>72</v>
      </c>
      <c r="H2119" t="s">
        <v>783</v>
      </c>
      <c r="M2119" t="s">
        <v>72</v>
      </c>
      <c r="N2119" t="s">
        <v>783</v>
      </c>
    </row>
    <row r="2120" spans="7:14" x14ac:dyDescent="0.25">
      <c r="G2120" t="s">
        <v>72</v>
      </c>
      <c r="H2120" t="s">
        <v>783</v>
      </c>
      <c r="M2120" t="s">
        <v>72</v>
      </c>
      <c r="N2120" t="s">
        <v>783</v>
      </c>
    </row>
    <row r="2121" spans="7:14" x14ac:dyDescent="0.25">
      <c r="G2121" t="s">
        <v>72</v>
      </c>
      <c r="H2121" t="s">
        <v>783</v>
      </c>
      <c r="M2121" t="s">
        <v>72</v>
      </c>
      <c r="N2121" t="s">
        <v>783</v>
      </c>
    </row>
    <row r="2122" spans="7:14" x14ac:dyDescent="0.25">
      <c r="G2122" t="s">
        <v>72</v>
      </c>
      <c r="H2122" t="s">
        <v>783</v>
      </c>
      <c r="M2122" t="s">
        <v>72</v>
      </c>
      <c r="N2122" t="s">
        <v>783</v>
      </c>
    </row>
    <row r="2123" spans="7:14" x14ac:dyDescent="0.25">
      <c r="G2123" t="s">
        <v>72</v>
      </c>
      <c r="H2123" t="s">
        <v>783</v>
      </c>
      <c r="M2123" t="s">
        <v>72</v>
      </c>
      <c r="N2123" t="s">
        <v>783</v>
      </c>
    </row>
    <row r="2124" spans="7:14" x14ac:dyDescent="0.25">
      <c r="G2124" t="s">
        <v>72</v>
      </c>
      <c r="H2124" t="s">
        <v>783</v>
      </c>
      <c r="M2124" t="s">
        <v>72</v>
      </c>
      <c r="N2124" t="s">
        <v>783</v>
      </c>
    </row>
    <row r="2125" spans="7:14" x14ac:dyDescent="0.25">
      <c r="G2125" t="s">
        <v>72</v>
      </c>
      <c r="H2125" t="s">
        <v>783</v>
      </c>
      <c r="M2125" t="s">
        <v>72</v>
      </c>
      <c r="N2125" t="s">
        <v>783</v>
      </c>
    </row>
    <row r="2126" spans="7:14" x14ac:dyDescent="0.25">
      <c r="G2126" t="s">
        <v>72</v>
      </c>
      <c r="H2126" t="s">
        <v>784</v>
      </c>
      <c r="M2126" t="s">
        <v>72</v>
      </c>
      <c r="N2126" t="s">
        <v>784</v>
      </c>
    </row>
    <row r="2127" spans="7:14" x14ac:dyDescent="0.25">
      <c r="G2127" t="s">
        <v>72</v>
      </c>
      <c r="H2127" t="s">
        <v>784</v>
      </c>
      <c r="M2127" t="s">
        <v>72</v>
      </c>
      <c r="N2127" t="s">
        <v>784</v>
      </c>
    </row>
    <row r="2128" spans="7:14" x14ac:dyDescent="0.25">
      <c r="G2128" t="s">
        <v>72</v>
      </c>
      <c r="H2128" t="s">
        <v>784</v>
      </c>
      <c r="M2128" t="s">
        <v>72</v>
      </c>
      <c r="N2128" t="s">
        <v>784</v>
      </c>
    </row>
    <row r="2129" spans="7:17" x14ac:dyDescent="0.25">
      <c r="G2129" t="s">
        <v>72</v>
      </c>
      <c r="H2129" t="s">
        <v>784</v>
      </c>
      <c r="M2129" t="s">
        <v>72</v>
      </c>
      <c r="N2129" t="s">
        <v>784</v>
      </c>
    </row>
    <row r="2130" spans="7:17" x14ac:dyDescent="0.25">
      <c r="G2130" t="s">
        <v>72</v>
      </c>
      <c r="H2130" t="s">
        <v>784</v>
      </c>
      <c r="M2130" t="s">
        <v>72</v>
      </c>
      <c r="N2130" t="s">
        <v>784</v>
      </c>
    </row>
    <row r="2131" spans="7:17" x14ac:dyDescent="0.25">
      <c r="G2131" t="s">
        <v>72</v>
      </c>
      <c r="H2131" t="s">
        <v>784</v>
      </c>
      <c r="M2131" t="s">
        <v>72</v>
      </c>
      <c r="N2131" t="s">
        <v>784</v>
      </c>
    </row>
    <row r="2132" spans="7:17" x14ac:dyDescent="0.25">
      <c r="G2132" t="s">
        <v>72</v>
      </c>
      <c r="H2132" t="s">
        <v>784</v>
      </c>
      <c r="M2132" t="s">
        <v>72</v>
      </c>
      <c r="N2132" t="s">
        <v>784</v>
      </c>
    </row>
    <row r="2133" spans="7:17" x14ac:dyDescent="0.25">
      <c r="G2133" t="s">
        <v>72</v>
      </c>
      <c r="H2133" t="s">
        <v>784</v>
      </c>
      <c r="M2133" t="s">
        <v>72</v>
      </c>
      <c r="N2133" t="s">
        <v>784</v>
      </c>
    </row>
    <row r="2134" spans="7:17" x14ac:dyDescent="0.25">
      <c r="G2134" t="s">
        <v>72</v>
      </c>
      <c r="H2134" t="s">
        <v>784</v>
      </c>
      <c r="M2134" t="s">
        <v>72</v>
      </c>
      <c r="N2134" t="s">
        <v>784</v>
      </c>
    </row>
    <row r="2135" spans="7:17" x14ac:dyDescent="0.25">
      <c r="G2135" t="s">
        <v>72</v>
      </c>
      <c r="H2135" t="s">
        <v>784</v>
      </c>
      <c r="M2135" t="s">
        <v>72</v>
      </c>
      <c r="N2135" t="s">
        <v>784</v>
      </c>
    </row>
    <row r="2136" spans="7:17" x14ac:dyDescent="0.25">
      <c r="G2136" t="s">
        <v>72</v>
      </c>
      <c r="H2136" t="s">
        <v>784</v>
      </c>
      <c r="M2136" t="s">
        <v>72</v>
      </c>
      <c r="N2136" t="s">
        <v>784</v>
      </c>
    </row>
    <row r="2137" spans="7:17" x14ac:dyDescent="0.25">
      <c r="G2137" t="s">
        <v>72</v>
      </c>
      <c r="H2137" t="s">
        <v>784</v>
      </c>
      <c r="M2137" t="s">
        <v>72</v>
      </c>
      <c r="N2137" t="s">
        <v>784</v>
      </c>
    </row>
    <row r="2138" spans="7:17" x14ac:dyDescent="0.25">
      <c r="G2138" t="s">
        <v>72</v>
      </c>
      <c r="H2138" t="s">
        <v>784</v>
      </c>
      <c r="M2138" t="s">
        <v>72</v>
      </c>
      <c r="N2138" t="s">
        <v>784</v>
      </c>
    </row>
    <row r="2139" spans="7:17" x14ac:dyDescent="0.25">
      <c r="G2139" t="s">
        <v>72</v>
      </c>
      <c r="H2139" t="s">
        <v>784</v>
      </c>
      <c r="M2139" t="s">
        <v>72</v>
      </c>
      <c r="N2139" t="s">
        <v>784</v>
      </c>
    </row>
    <row r="2140" spans="7:17" x14ac:dyDescent="0.25">
      <c r="G2140" t="s">
        <v>72</v>
      </c>
      <c r="H2140" t="s">
        <v>784</v>
      </c>
      <c r="M2140" t="s">
        <v>72</v>
      </c>
      <c r="N2140" t="s">
        <v>784</v>
      </c>
    </row>
    <row r="2141" spans="7:17" x14ac:dyDescent="0.25">
      <c r="G2141" t="s">
        <v>72</v>
      </c>
      <c r="H2141" t="s">
        <v>785</v>
      </c>
      <c r="I2141">
        <v>2007</v>
      </c>
      <c r="J2141" t="s">
        <v>167</v>
      </c>
      <c r="K2141">
        <v>0</v>
      </c>
      <c r="M2141" t="s">
        <v>72</v>
      </c>
      <c r="N2141" t="s">
        <v>785</v>
      </c>
      <c r="O2141">
        <v>2007</v>
      </c>
      <c r="P2141" t="s">
        <v>167</v>
      </c>
      <c r="Q2141">
        <v>0</v>
      </c>
    </row>
    <row r="2142" spans="7:17" x14ac:dyDescent="0.25">
      <c r="G2142" t="s">
        <v>72</v>
      </c>
      <c r="H2142" t="s">
        <v>785</v>
      </c>
      <c r="I2142">
        <v>2010</v>
      </c>
      <c r="J2142" t="s">
        <v>167</v>
      </c>
      <c r="K2142">
        <v>0</v>
      </c>
      <c r="M2142" t="s">
        <v>72</v>
      </c>
      <c r="N2142" t="s">
        <v>785</v>
      </c>
      <c r="O2142">
        <v>2010</v>
      </c>
      <c r="P2142" t="s">
        <v>167</v>
      </c>
      <c r="Q2142">
        <v>0</v>
      </c>
    </row>
    <row r="2143" spans="7:17" x14ac:dyDescent="0.25">
      <c r="G2143" t="s">
        <v>72</v>
      </c>
      <c r="H2143" t="s">
        <v>785</v>
      </c>
      <c r="I2143">
        <v>2011</v>
      </c>
      <c r="J2143" t="s">
        <v>167</v>
      </c>
      <c r="K2143">
        <v>0</v>
      </c>
      <c r="M2143" t="s">
        <v>72</v>
      </c>
      <c r="N2143" t="s">
        <v>785</v>
      </c>
      <c r="O2143">
        <v>2011</v>
      </c>
      <c r="P2143" t="s">
        <v>167</v>
      </c>
      <c r="Q2143">
        <v>0</v>
      </c>
    </row>
    <row r="2144" spans="7:17" x14ac:dyDescent="0.25">
      <c r="G2144" t="s">
        <v>72</v>
      </c>
      <c r="H2144" t="s">
        <v>785</v>
      </c>
      <c r="I2144">
        <v>2014</v>
      </c>
      <c r="J2144" t="s">
        <v>167</v>
      </c>
      <c r="K2144">
        <v>0</v>
      </c>
      <c r="M2144" t="s">
        <v>72</v>
      </c>
      <c r="N2144" t="s">
        <v>785</v>
      </c>
      <c r="O2144">
        <v>2014</v>
      </c>
      <c r="P2144" t="s">
        <v>167</v>
      </c>
      <c r="Q2144">
        <v>0</v>
      </c>
    </row>
    <row r="2145" spans="7:17" x14ac:dyDescent="0.25">
      <c r="G2145" t="s">
        <v>72</v>
      </c>
      <c r="H2145" t="s">
        <v>785</v>
      </c>
      <c r="I2145">
        <v>2013</v>
      </c>
      <c r="J2145" t="s">
        <v>167</v>
      </c>
      <c r="K2145">
        <v>0</v>
      </c>
      <c r="M2145" t="s">
        <v>72</v>
      </c>
      <c r="N2145" t="s">
        <v>785</v>
      </c>
      <c r="O2145">
        <v>2013</v>
      </c>
      <c r="P2145" t="s">
        <v>167</v>
      </c>
      <c r="Q2145">
        <v>0</v>
      </c>
    </row>
    <row r="2146" spans="7:17" x14ac:dyDescent="0.25">
      <c r="G2146" t="s">
        <v>72</v>
      </c>
      <c r="H2146" t="s">
        <v>785</v>
      </c>
      <c r="I2146">
        <v>2008</v>
      </c>
      <c r="J2146" t="s">
        <v>167</v>
      </c>
      <c r="K2146">
        <v>0</v>
      </c>
      <c r="M2146" t="s">
        <v>72</v>
      </c>
      <c r="N2146" t="s">
        <v>785</v>
      </c>
      <c r="O2146">
        <v>2008</v>
      </c>
      <c r="P2146" t="s">
        <v>167</v>
      </c>
      <c r="Q2146">
        <v>0</v>
      </c>
    </row>
    <row r="2147" spans="7:17" x14ac:dyDescent="0.25">
      <c r="G2147" t="s">
        <v>72</v>
      </c>
      <c r="H2147" t="s">
        <v>785</v>
      </c>
      <c r="I2147">
        <v>2006</v>
      </c>
      <c r="J2147" t="s">
        <v>167</v>
      </c>
      <c r="K2147">
        <v>0</v>
      </c>
      <c r="M2147" t="s">
        <v>72</v>
      </c>
      <c r="N2147" t="s">
        <v>785</v>
      </c>
      <c r="O2147">
        <v>2006</v>
      </c>
      <c r="P2147" t="s">
        <v>167</v>
      </c>
      <c r="Q2147">
        <v>0</v>
      </c>
    </row>
    <row r="2148" spans="7:17" x14ac:dyDescent="0.25">
      <c r="G2148" t="s">
        <v>72</v>
      </c>
      <c r="H2148" t="s">
        <v>785</v>
      </c>
      <c r="I2148">
        <v>2009</v>
      </c>
      <c r="J2148" t="s">
        <v>167</v>
      </c>
      <c r="K2148">
        <v>0</v>
      </c>
      <c r="M2148" t="s">
        <v>72</v>
      </c>
      <c r="N2148" t="s">
        <v>785</v>
      </c>
      <c r="O2148">
        <v>2009</v>
      </c>
      <c r="P2148" t="s">
        <v>167</v>
      </c>
      <c r="Q2148">
        <v>0</v>
      </c>
    </row>
    <row r="2149" spans="7:17" x14ac:dyDescent="0.25">
      <c r="G2149" t="s">
        <v>72</v>
      </c>
      <c r="H2149" t="s">
        <v>785</v>
      </c>
      <c r="I2149">
        <v>2020</v>
      </c>
      <c r="J2149" t="s">
        <v>97</v>
      </c>
      <c r="K2149">
        <v>3</v>
      </c>
      <c r="M2149" t="s">
        <v>72</v>
      </c>
      <c r="N2149" t="s">
        <v>785</v>
      </c>
      <c r="O2149">
        <v>2020</v>
      </c>
      <c r="P2149" t="s">
        <v>1067</v>
      </c>
      <c r="Q2149">
        <v>3</v>
      </c>
    </row>
    <row r="2150" spans="7:17" x14ac:dyDescent="0.25">
      <c r="G2150" t="s">
        <v>72</v>
      </c>
      <c r="H2150" t="s">
        <v>785</v>
      </c>
      <c r="I2150">
        <v>2012</v>
      </c>
      <c r="J2150" t="s">
        <v>167</v>
      </c>
      <c r="K2150">
        <v>0</v>
      </c>
      <c r="M2150" t="s">
        <v>72</v>
      </c>
      <c r="N2150" t="s">
        <v>785</v>
      </c>
      <c r="O2150">
        <v>2012</v>
      </c>
      <c r="P2150" t="s">
        <v>167</v>
      </c>
      <c r="Q2150">
        <v>0</v>
      </c>
    </row>
    <row r="2151" spans="7:17" x14ac:dyDescent="0.25">
      <c r="G2151" t="s">
        <v>72</v>
      </c>
      <c r="H2151" t="s">
        <v>785</v>
      </c>
      <c r="I2151">
        <v>2019</v>
      </c>
      <c r="J2151" t="s">
        <v>97</v>
      </c>
      <c r="K2151">
        <v>3</v>
      </c>
      <c r="M2151" t="s">
        <v>72</v>
      </c>
      <c r="N2151" t="s">
        <v>785</v>
      </c>
      <c r="O2151">
        <v>2019</v>
      </c>
      <c r="P2151" t="s">
        <v>1067</v>
      </c>
      <c r="Q2151">
        <v>3</v>
      </c>
    </row>
    <row r="2152" spans="7:17" x14ac:dyDescent="0.25">
      <c r="G2152" t="s">
        <v>72</v>
      </c>
      <c r="H2152" t="s">
        <v>785</v>
      </c>
      <c r="I2152">
        <v>2018</v>
      </c>
      <c r="J2152" t="s">
        <v>167</v>
      </c>
      <c r="K2152">
        <v>0</v>
      </c>
      <c r="M2152" t="s">
        <v>72</v>
      </c>
      <c r="N2152" t="s">
        <v>785</v>
      </c>
      <c r="O2152">
        <v>2018</v>
      </c>
      <c r="P2152" t="s">
        <v>167</v>
      </c>
      <c r="Q2152">
        <v>0</v>
      </c>
    </row>
    <row r="2153" spans="7:17" x14ac:dyDescent="0.25">
      <c r="G2153" t="s">
        <v>72</v>
      </c>
      <c r="H2153" t="s">
        <v>785</v>
      </c>
      <c r="I2153">
        <v>2017</v>
      </c>
      <c r="J2153" t="s">
        <v>167</v>
      </c>
      <c r="K2153">
        <v>0</v>
      </c>
      <c r="M2153" t="s">
        <v>72</v>
      </c>
      <c r="N2153" t="s">
        <v>785</v>
      </c>
      <c r="O2153">
        <v>2017</v>
      </c>
      <c r="P2153" t="s">
        <v>167</v>
      </c>
      <c r="Q2153">
        <v>0</v>
      </c>
    </row>
    <row r="2154" spans="7:17" x14ac:dyDescent="0.25">
      <c r="G2154" t="s">
        <v>72</v>
      </c>
      <c r="H2154" t="s">
        <v>785</v>
      </c>
      <c r="I2154">
        <v>2016</v>
      </c>
      <c r="J2154" t="s">
        <v>167</v>
      </c>
      <c r="K2154">
        <v>0</v>
      </c>
      <c r="M2154" t="s">
        <v>72</v>
      </c>
      <c r="N2154" t="s">
        <v>785</v>
      </c>
      <c r="O2154">
        <v>2016</v>
      </c>
      <c r="P2154" t="s">
        <v>167</v>
      </c>
      <c r="Q2154">
        <v>0</v>
      </c>
    </row>
    <row r="2155" spans="7:17" x14ac:dyDescent="0.25">
      <c r="G2155" t="s">
        <v>72</v>
      </c>
      <c r="H2155" t="s">
        <v>785</v>
      </c>
      <c r="I2155">
        <v>2015</v>
      </c>
      <c r="J2155" t="s">
        <v>167</v>
      </c>
      <c r="K2155">
        <v>0</v>
      </c>
      <c r="M2155" t="s">
        <v>72</v>
      </c>
      <c r="N2155" t="s">
        <v>785</v>
      </c>
      <c r="O2155">
        <v>2015</v>
      </c>
      <c r="P2155" t="s">
        <v>167</v>
      </c>
      <c r="Q2155">
        <v>0</v>
      </c>
    </row>
    <row r="2156" spans="7:17" x14ac:dyDescent="0.25">
      <c r="G2156" t="s">
        <v>72</v>
      </c>
      <c r="H2156" t="s">
        <v>786</v>
      </c>
      <c r="I2156">
        <v>2019</v>
      </c>
      <c r="J2156" t="s">
        <v>658</v>
      </c>
      <c r="K2156">
        <v>3</v>
      </c>
      <c r="M2156" t="s">
        <v>72</v>
      </c>
      <c r="N2156" t="s">
        <v>786</v>
      </c>
      <c r="O2156">
        <v>2019</v>
      </c>
      <c r="P2156" t="s">
        <v>328</v>
      </c>
      <c r="Q2156">
        <v>3</v>
      </c>
    </row>
    <row r="2157" spans="7:17" x14ac:dyDescent="0.25">
      <c r="G2157" t="s">
        <v>72</v>
      </c>
      <c r="H2157" t="s">
        <v>786</v>
      </c>
      <c r="I2157">
        <v>2018</v>
      </c>
      <c r="J2157" t="s">
        <v>657</v>
      </c>
      <c r="K2157">
        <v>3</v>
      </c>
      <c r="M2157" t="s">
        <v>72</v>
      </c>
      <c r="N2157" t="s">
        <v>786</v>
      </c>
      <c r="O2157">
        <v>2018</v>
      </c>
      <c r="P2157" t="s">
        <v>328</v>
      </c>
      <c r="Q2157">
        <v>3</v>
      </c>
    </row>
    <row r="2158" spans="7:17" x14ac:dyDescent="0.25">
      <c r="G2158" t="s">
        <v>72</v>
      </c>
      <c r="H2158" t="s">
        <v>786</v>
      </c>
      <c r="I2158">
        <v>2016</v>
      </c>
      <c r="J2158" t="s">
        <v>657</v>
      </c>
      <c r="K2158">
        <v>3</v>
      </c>
      <c r="M2158" t="s">
        <v>72</v>
      </c>
      <c r="N2158" t="s">
        <v>786</v>
      </c>
      <c r="O2158">
        <v>2016</v>
      </c>
      <c r="P2158" t="s">
        <v>328</v>
      </c>
      <c r="Q2158">
        <v>3</v>
      </c>
    </row>
    <row r="2159" spans="7:17" x14ac:dyDescent="0.25">
      <c r="G2159" t="s">
        <v>72</v>
      </c>
      <c r="H2159" t="s">
        <v>786</v>
      </c>
      <c r="I2159">
        <v>2015</v>
      </c>
      <c r="J2159" t="s">
        <v>658</v>
      </c>
      <c r="K2159">
        <v>3</v>
      </c>
      <c r="M2159" t="s">
        <v>72</v>
      </c>
      <c r="N2159" t="s">
        <v>786</v>
      </c>
      <c r="O2159">
        <v>2015</v>
      </c>
      <c r="P2159" t="s">
        <v>328</v>
      </c>
      <c r="Q2159">
        <v>3</v>
      </c>
    </row>
    <row r="2160" spans="7:17" x14ac:dyDescent="0.25">
      <c r="G2160" t="s">
        <v>72</v>
      </c>
      <c r="H2160" t="s">
        <v>786</v>
      </c>
      <c r="M2160" t="s">
        <v>72</v>
      </c>
      <c r="N2160" t="s">
        <v>786</v>
      </c>
    </row>
    <row r="2161" spans="7:17" x14ac:dyDescent="0.25">
      <c r="G2161" t="s">
        <v>72</v>
      </c>
      <c r="H2161" t="s">
        <v>786</v>
      </c>
      <c r="I2161">
        <v>2010</v>
      </c>
      <c r="J2161" t="s">
        <v>657</v>
      </c>
      <c r="K2161">
        <v>3</v>
      </c>
      <c r="M2161" t="s">
        <v>72</v>
      </c>
      <c r="N2161" t="s">
        <v>786</v>
      </c>
      <c r="O2161">
        <v>2010</v>
      </c>
      <c r="P2161" t="s">
        <v>328</v>
      </c>
      <c r="Q2161">
        <v>3</v>
      </c>
    </row>
    <row r="2162" spans="7:17" x14ac:dyDescent="0.25">
      <c r="G2162" t="s">
        <v>72</v>
      </c>
      <c r="H2162" t="s">
        <v>786</v>
      </c>
      <c r="M2162" t="s">
        <v>72</v>
      </c>
      <c r="N2162" t="s">
        <v>786</v>
      </c>
    </row>
    <row r="2163" spans="7:17" x14ac:dyDescent="0.25">
      <c r="G2163" t="s">
        <v>72</v>
      </c>
      <c r="H2163" t="s">
        <v>786</v>
      </c>
      <c r="M2163" t="s">
        <v>72</v>
      </c>
      <c r="N2163" t="s">
        <v>786</v>
      </c>
    </row>
    <row r="2164" spans="7:17" x14ac:dyDescent="0.25">
      <c r="G2164" t="s">
        <v>72</v>
      </c>
      <c r="H2164" t="s">
        <v>786</v>
      </c>
      <c r="I2164">
        <v>2014</v>
      </c>
      <c r="J2164" t="s">
        <v>657</v>
      </c>
      <c r="K2164">
        <v>3</v>
      </c>
      <c r="M2164" t="s">
        <v>72</v>
      </c>
      <c r="N2164" t="s">
        <v>786</v>
      </c>
      <c r="O2164">
        <v>2014</v>
      </c>
      <c r="P2164" t="s">
        <v>328</v>
      </c>
      <c r="Q2164">
        <v>3</v>
      </c>
    </row>
    <row r="2165" spans="7:17" x14ac:dyDescent="0.25">
      <c r="G2165" t="s">
        <v>72</v>
      </c>
      <c r="H2165" t="s">
        <v>786</v>
      </c>
      <c r="I2165">
        <v>2013</v>
      </c>
      <c r="J2165" t="s">
        <v>657</v>
      </c>
      <c r="K2165">
        <v>3</v>
      </c>
      <c r="M2165" t="s">
        <v>72</v>
      </c>
      <c r="N2165" t="s">
        <v>786</v>
      </c>
      <c r="O2165">
        <v>2013</v>
      </c>
      <c r="P2165" t="s">
        <v>328</v>
      </c>
      <c r="Q2165">
        <v>3</v>
      </c>
    </row>
    <row r="2166" spans="7:17" x14ac:dyDescent="0.25">
      <c r="G2166" t="s">
        <v>72</v>
      </c>
      <c r="H2166" t="s">
        <v>786</v>
      </c>
      <c r="I2166">
        <v>2012</v>
      </c>
      <c r="J2166" t="s">
        <v>657</v>
      </c>
      <c r="K2166">
        <v>3</v>
      </c>
      <c r="M2166" t="s">
        <v>72</v>
      </c>
      <c r="N2166" t="s">
        <v>786</v>
      </c>
      <c r="O2166">
        <v>2012</v>
      </c>
      <c r="P2166" t="s">
        <v>328</v>
      </c>
      <c r="Q2166">
        <v>3</v>
      </c>
    </row>
    <row r="2167" spans="7:17" x14ac:dyDescent="0.25">
      <c r="G2167" t="s">
        <v>72</v>
      </c>
      <c r="H2167" t="s">
        <v>786</v>
      </c>
      <c r="I2167">
        <v>2011</v>
      </c>
      <c r="J2167" t="s">
        <v>657</v>
      </c>
      <c r="K2167">
        <v>3</v>
      </c>
      <c r="M2167" t="s">
        <v>72</v>
      </c>
      <c r="N2167" t="s">
        <v>786</v>
      </c>
      <c r="O2167">
        <v>2011</v>
      </c>
      <c r="P2167" t="s">
        <v>328</v>
      </c>
      <c r="Q2167">
        <v>3</v>
      </c>
    </row>
    <row r="2168" spans="7:17" x14ac:dyDescent="0.25">
      <c r="G2168" t="s">
        <v>72</v>
      </c>
      <c r="H2168" t="s">
        <v>786</v>
      </c>
      <c r="I2168">
        <v>2017</v>
      </c>
      <c r="J2168" t="s">
        <v>657</v>
      </c>
      <c r="K2168">
        <v>3</v>
      </c>
      <c r="M2168" t="s">
        <v>72</v>
      </c>
      <c r="N2168" t="s">
        <v>786</v>
      </c>
      <c r="O2168">
        <v>2017</v>
      </c>
      <c r="P2168" t="s">
        <v>1068</v>
      </c>
      <c r="Q2168">
        <v>3</v>
      </c>
    </row>
    <row r="2169" spans="7:17" x14ac:dyDescent="0.25">
      <c r="G2169" t="s">
        <v>72</v>
      </c>
      <c r="H2169" t="s">
        <v>786</v>
      </c>
      <c r="I2169">
        <v>2020</v>
      </c>
      <c r="J2169" t="s">
        <v>658</v>
      </c>
      <c r="K2169">
        <v>3</v>
      </c>
      <c r="M2169" t="s">
        <v>72</v>
      </c>
      <c r="N2169" t="s">
        <v>786</v>
      </c>
      <c r="O2169">
        <v>2020</v>
      </c>
      <c r="P2169" t="s">
        <v>328</v>
      </c>
      <c r="Q2169">
        <v>3</v>
      </c>
    </row>
    <row r="2170" spans="7:17" x14ac:dyDescent="0.25">
      <c r="G2170" t="s">
        <v>72</v>
      </c>
      <c r="H2170" t="s">
        <v>786</v>
      </c>
      <c r="I2170">
        <v>2021</v>
      </c>
      <c r="J2170" t="s">
        <v>658</v>
      </c>
      <c r="K2170">
        <v>3</v>
      </c>
      <c r="M2170" t="s">
        <v>72</v>
      </c>
      <c r="N2170" t="s">
        <v>786</v>
      </c>
      <c r="O2170">
        <v>2021</v>
      </c>
      <c r="P2170" t="s">
        <v>328</v>
      </c>
      <c r="Q2170">
        <v>3</v>
      </c>
    </row>
    <row r="2171" spans="7:17" x14ac:dyDescent="0.25">
      <c r="G2171" t="s">
        <v>72</v>
      </c>
      <c r="H2171" t="s">
        <v>787</v>
      </c>
      <c r="M2171" t="s">
        <v>72</v>
      </c>
      <c r="N2171" t="s">
        <v>787</v>
      </c>
    </row>
    <row r="2172" spans="7:17" x14ac:dyDescent="0.25">
      <c r="G2172" t="s">
        <v>72</v>
      </c>
      <c r="H2172" t="s">
        <v>787</v>
      </c>
      <c r="M2172" t="s">
        <v>72</v>
      </c>
      <c r="N2172" t="s">
        <v>787</v>
      </c>
    </row>
    <row r="2173" spans="7:17" x14ac:dyDescent="0.25">
      <c r="G2173" t="s">
        <v>72</v>
      </c>
      <c r="H2173" t="s">
        <v>787</v>
      </c>
      <c r="M2173" t="s">
        <v>72</v>
      </c>
      <c r="N2173" t="s">
        <v>787</v>
      </c>
    </row>
    <row r="2174" spans="7:17" x14ac:dyDescent="0.25">
      <c r="G2174" t="s">
        <v>72</v>
      </c>
      <c r="H2174" t="s">
        <v>787</v>
      </c>
      <c r="M2174" t="s">
        <v>72</v>
      </c>
      <c r="N2174" t="s">
        <v>787</v>
      </c>
    </row>
    <row r="2175" spans="7:17" x14ac:dyDescent="0.25">
      <c r="G2175" t="s">
        <v>72</v>
      </c>
      <c r="H2175" t="s">
        <v>787</v>
      </c>
      <c r="M2175" t="s">
        <v>72</v>
      </c>
      <c r="N2175" t="s">
        <v>787</v>
      </c>
    </row>
    <row r="2176" spans="7:17" x14ac:dyDescent="0.25">
      <c r="G2176" t="s">
        <v>72</v>
      </c>
      <c r="H2176" t="s">
        <v>787</v>
      </c>
      <c r="M2176" t="s">
        <v>72</v>
      </c>
      <c r="N2176" t="s">
        <v>787</v>
      </c>
    </row>
    <row r="2177" spans="7:14" x14ac:dyDescent="0.25">
      <c r="G2177" t="s">
        <v>72</v>
      </c>
      <c r="H2177" t="s">
        <v>787</v>
      </c>
      <c r="M2177" t="s">
        <v>72</v>
      </c>
      <c r="N2177" t="s">
        <v>787</v>
      </c>
    </row>
    <row r="2178" spans="7:14" x14ac:dyDescent="0.25">
      <c r="G2178" t="s">
        <v>72</v>
      </c>
      <c r="H2178" t="s">
        <v>787</v>
      </c>
      <c r="M2178" t="s">
        <v>72</v>
      </c>
      <c r="N2178" t="s">
        <v>787</v>
      </c>
    </row>
    <row r="2179" spans="7:14" x14ac:dyDescent="0.25">
      <c r="G2179" t="s">
        <v>72</v>
      </c>
      <c r="H2179" t="s">
        <v>787</v>
      </c>
      <c r="M2179" t="s">
        <v>72</v>
      </c>
      <c r="N2179" t="s">
        <v>787</v>
      </c>
    </row>
    <row r="2180" spans="7:14" x14ac:dyDescent="0.25">
      <c r="G2180" t="s">
        <v>72</v>
      </c>
      <c r="H2180" t="s">
        <v>787</v>
      </c>
      <c r="M2180" t="s">
        <v>72</v>
      </c>
      <c r="N2180" t="s">
        <v>787</v>
      </c>
    </row>
    <row r="2181" spans="7:14" x14ac:dyDescent="0.25">
      <c r="G2181" t="s">
        <v>72</v>
      </c>
      <c r="H2181" t="s">
        <v>787</v>
      </c>
      <c r="M2181" t="s">
        <v>72</v>
      </c>
      <c r="N2181" t="s">
        <v>787</v>
      </c>
    </row>
    <row r="2182" spans="7:14" x14ac:dyDescent="0.25">
      <c r="G2182" t="s">
        <v>72</v>
      </c>
      <c r="H2182" t="s">
        <v>787</v>
      </c>
      <c r="M2182" t="s">
        <v>72</v>
      </c>
      <c r="N2182" t="s">
        <v>787</v>
      </c>
    </row>
    <row r="2183" spans="7:14" x14ac:dyDescent="0.25">
      <c r="G2183" t="s">
        <v>72</v>
      </c>
      <c r="H2183" t="s">
        <v>787</v>
      </c>
      <c r="M2183" t="s">
        <v>72</v>
      </c>
      <c r="N2183" t="s">
        <v>787</v>
      </c>
    </row>
    <row r="2184" spans="7:14" x14ac:dyDescent="0.25">
      <c r="G2184" t="s">
        <v>72</v>
      </c>
      <c r="H2184" t="s">
        <v>787</v>
      </c>
      <c r="M2184" t="s">
        <v>72</v>
      </c>
      <c r="N2184" t="s">
        <v>787</v>
      </c>
    </row>
    <row r="2185" spans="7:14" x14ac:dyDescent="0.25">
      <c r="G2185" t="s">
        <v>72</v>
      </c>
      <c r="H2185" t="s">
        <v>787</v>
      </c>
      <c r="M2185" t="s">
        <v>72</v>
      </c>
      <c r="N2185" t="s">
        <v>787</v>
      </c>
    </row>
    <row r="2186" spans="7:14" x14ac:dyDescent="0.25">
      <c r="G2186" t="s">
        <v>72</v>
      </c>
      <c r="H2186" t="s">
        <v>788</v>
      </c>
      <c r="M2186" t="s">
        <v>72</v>
      </c>
      <c r="N2186" t="s">
        <v>788</v>
      </c>
    </row>
    <row r="2187" spans="7:14" x14ac:dyDescent="0.25">
      <c r="G2187" t="s">
        <v>72</v>
      </c>
      <c r="H2187" t="s">
        <v>788</v>
      </c>
      <c r="M2187" t="s">
        <v>72</v>
      </c>
      <c r="N2187" t="s">
        <v>788</v>
      </c>
    </row>
    <row r="2188" spans="7:14" x14ac:dyDescent="0.25">
      <c r="G2188" t="s">
        <v>72</v>
      </c>
      <c r="H2188" t="s">
        <v>788</v>
      </c>
      <c r="M2188" t="s">
        <v>72</v>
      </c>
      <c r="N2188" t="s">
        <v>788</v>
      </c>
    </row>
    <row r="2189" spans="7:14" x14ac:dyDescent="0.25">
      <c r="G2189" t="s">
        <v>72</v>
      </c>
      <c r="H2189" t="s">
        <v>788</v>
      </c>
      <c r="M2189" t="s">
        <v>72</v>
      </c>
      <c r="N2189" t="s">
        <v>788</v>
      </c>
    </row>
    <row r="2190" spans="7:14" x14ac:dyDescent="0.25">
      <c r="G2190" t="s">
        <v>72</v>
      </c>
      <c r="H2190" t="s">
        <v>788</v>
      </c>
      <c r="M2190" t="s">
        <v>72</v>
      </c>
      <c r="N2190" t="s">
        <v>788</v>
      </c>
    </row>
    <row r="2191" spans="7:14" x14ac:dyDescent="0.25">
      <c r="G2191" t="s">
        <v>72</v>
      </c>
      <c r="H2191" t="s">
        <v>788</v>
      </c>
      <c r="M2191" t="s">
        <v>72</v>
      </c>
      <c r="N2191" t="s">
        <v>788</v>
      </c>
    </row>
    <row r="2192" spans="7:14" x14ac:dyDescent="0.25">
      <c r="G2192" t="s">
        <v>72</v>
      </c>
      <c r="H2192" t="s">
        <v>788</v>
      </c>
      <c r="M2192" t="s">
        <v>72</v>
      </c>
      <c r="N2192" t="s">
        <v>788</v>
      </c>
    </row>
    <row r="2193" spans="7:17" x14ac:dyDescent="0.25">
      <c r="G2193" t="s">
        <v>72</v>
      </c>
      <c r="H2193" t="s">
        <v>788</v>
      </c>
      <c r="M2193" t="s">
        <v>72</v>
      </c>
      <c r="N2193" t="s">
        <v>788</v>
      </c>
    </row>
    <row r="2194" spans="7:17" x14ac:dyDescent="0.25">
      <c r="G2194" t="s">
        <v>72</v>
      </c>
      <c r="H2194" t="s">
        <v>788</v>
      </c>
      <c r="M2194" t="s">
        <v>72</v>
      </c>
      <c r="N2194" t="s">
        <v>788</v>
      </c>
    </row>
    <row r="2195" spans="7:17" x14ac:dyDescent="0.25">
      <c r="G2195" t="s">
        <v>72</v>
      </c>
      <c r="H2195" t="s">
        <v>788</v>
      </c>
      <c r="M2195" t="s">
        <v>72</v>
      </c>
      <c r="N2195" t="s">
        <v>788</v>
      </c>
    </row>
    <row r="2196" spans="7:17" x14ac:dyDescent="0.25">
      <c r="G2196" t="s">
        <v>72</v>
      </c>
      <c r="H2196" t="s">
        <v>788</v>
      </c>
      <c r="M2196" t="s">
        <v>72</v>
      </c>
      <c r="N2196" t="s">
        <v>788</v>
      </c>
    </row>
    <row r="2197" spans="7:17" x14ac:dyDescent="0.25">
      <c r="G2197" t="s">
        <v>72</v>
      </c>
      <c r="H2197" t="s">
        <v>788</v>
      </c>
      <c r="M2197" t="s">
        <v>72</v>
      </c>
      <c r="N2197" t="s">
        <v>788</v>
      </c>
    </row>
    <row r="2198" spans="7:17" x14ac:dyDescent="0.25">
      <c r="G2198" t="s">
        <v>72</v>
      </c>
      <c r="H2198" t="s">
        <v>788</v>
      </c>
      <c r="M2198" t="s">
        <v>72</v>
      </c>
      <c r="N2198" t="s">
        <v>788</v>
      </c>
    </row>
    <row r="2199" spans="7:17" x14ac:dyDescent="0.25">
      <c r="G2199" t="s">
        <v>72</v>
      </c>
      <c r="H2199" t="s">
        <v>788</v>
      </c>
      <c r="M2199" t="s">
        <v>72</v>
      </c>
      <c r="N2199" t="s">
        <v>788</v>
      </c>
    </row>
    <row r="2200" spans="7:17" x14ac:dyDescent="0.25">
      <c r="G2200" t="s">
        <v>72</v>
      </c>
      <c r="H2200" t="s">
        <v>788</v>
      </c>
      <c r="M2200" t="s">
        <v>72</v>
      </c>
      <c r="N2200" t="s">
        <v>788</v>
      </c>
    </row>
    <row r="2201" spans="7:17" x14ac:dyDescent="0.25">
      <c r="G2201" t="s">
        <v>72</v>
      </c>
      <c r="H2201" t="s">
        <v>789</v>
      </c>
      <c r="I2201">
        <v>2020</v>
      </c>
      <c r="J2201" t="s">
        <v>174</v>
      </c>
      <c r="K2201">
        <v>1</v>
      </c>
      <c r="M2201" t="s">
        <v>72</v>
      </c>
      <c r="N2201" t="s">
        <v>789</v>
      </c>
      <c r="O2201">
        <v>2020</v>
      </c>
      <c r="P2201" t="s">
        <v>985</v>
      </c>
      <c r="Q2201">
        <v>1</v>
      </c>
    </row>
    <row r="2202" spans="7:17" x14ac:dyDescent="0.25">
      <c r="G2202" t="s">
        <v>72</v>
      </c>
      <c r="H2202" t="s">
        <v>789</v>
      </c>
      <c r="I2202">
        <v>2018</v>
      </c>
      <c r="J2202" t="s">
        <v>174</v>
      </c>
      <c r="K2202">
        <v>1</v>
      </c>
      <c r="M2202" t="s">
        <v>72</v>
      </c>
      <c r="N2202" t="s">
        <v>789</v>
      </c>
      <c r="O2202">
        <v>2018</v>
      </c>
      <c r="P2202" t="s">
        <v>985</v>
      </c>
      <c r="Q2202">
        <v>1</v>
      </c>
    </row>
    <row r="2203" spans="7:17" x14ac:dyDescent="0.25">
      <c r="G2203" t="s">
        <v>72</v>
      </c>
      <c r="H2203" t="s">
        <v>789</v>
      </c>
      <c r="I2203">
        <v>2017</v>
      </c>
      <c r="J2203" t="s">
        <v>174</v>
      </c>
      <c r="K2203">
        <v>1</v>
      </c>
      <c r="M2203" t="s">
        <v>72</v>
      </c>
      <c r="N2203" t="s">
        <v>789</v>
      </c>
      <c r="O2203">
        <v>2017</v>
      </c>
      <c r="P2203" t="s">
        <v>985</v>
      </c>
      <c r="Q2203">
        <v>1</v>
      </c>
    </row>
    <row r="2204" spans="7:17" x14ac:dyDescent="0.25">
      <c r="G2204" t="s">
        <v>72</v>
      </c>
      <c r="H2204" t="s">
        <v>789</v>
      </c>
      <c r="I2204">
        <v>2016</v>
      </c>
      <c r="J2204" t="s">
        <v>174</v>
      </c>
      <c r="K2204">
        <v>1</v>
      </c>
      <c r="M2204" t="s">
        <v>72</v>
      </c>
      <c r="N2204" t="s">
        <v>789</v>
      </c>
      <c r="O2204">
        <v>2016</v>
      </c>
      <c r="P2204" t="s">
        <v>985</v>
      </c>
      <c r="Q2204">
        <v>1</v>
      </c>
    </row>
    <row r="2205" spans="7:17" x14ac:dyDescent="0.25">
      <c r="G2205" t="s">
        <v>72</v>
      </c>
      <c r="H2205" t="s">
        <v>789</v>
      </c>
      <c r="I2205">
        <v>2015</v>
      </c>
      <c r="J2205" t="s">
        <v>174</v>
      </c>
      <c r="K2205">
        <v>1</v>
      </c>
      <c r="M2205" t="s">
        <v>72</v>
      </c>
      <c r="N2205" t="s">
        <v>789</v>
      </c>
      <c r="O2205">
        <v>2015</v>
      </c>
      <c r="P2205" t="s">
        <v>985</v>
      </c>
      <c r="Q2205">
        <v>1</v>
      </c>
    </row>
    <row r="2206" spans="7:17" x14ac:dyDescent="0.25">
      <c r="G2206" t="s">
        <v>72</v>
      </c>
      <c r="H2206" t="s">
        <v>789</v>
      </c>
      <c r="I2206">
        <v>2014</v>
      </c>
      <c r="J2206" t="s">
        <v>174</v>
      </c>
      <c r="K2206">
        <v>1</v>
      </c>
      <c r="M2206" t="s">
        <v>72</v>
      </c>
      <c r="N2206" t="s">
        <v>789</v>
      </c>
      <c r="O2206">
        <v>2014</v>
      </c>
      <c r="P2206" t="s">
        <v>1038</v>
      </c>
      <c r="Q2206">
        <v>1</v>
      </c>
    </row>
    <row r="2207" spans="7:17" x14ac:dyDescent="0.25">
      <c r="G2207" t="s">
        <v>72</v>
      </c>
      <c r="H2207" t="s">
        <v>789</v>
      </c>
      <c r="I2207">
        <v>2013</v>
      </c>
      <c r="J2207" t="s">
        <v>174</v>
      </c>
      <c r="K2207">
        <v>1</v>
      </c>
      <c r="M2207" t="s">
        <v>72</v>
      </c>
      <c r="N2207" t="s">
        <v>789</v>
      </c>
      <c r="O2207">
        <v>2013</v>
      </c>
      <c r="P2207" t="s">
        <v>1038</v>
      </c>
      <c r="Q2207">
        <v>1</v>
      </c>
    </row>
    <row r="2208" spans="7:17" x14ac:dyDescent="0.25">
      <c r="G2208" t="s">
        <v>72</v>
      </c>
      <c r="H2208" t="s">
        <v>789</v>
      </c>
      <c r="I2208">
        <v>2012</v>
      </c>
      <c r="J2208" t="s">
        <v>174</v>
      </c>
      <c r="K2208">
        <v>1</v>
      </c>
      <c r="M2208" t="s">
        <v>72</v>
      </c>
      <c r="N2208" t="s">
        <v>789</v>
      </c>
      <c r="O2208">
        <v>2012</v>
      </c>
      <c r="P2208" t="s">
        <v>1038</v>
      </c>
      <c r="Q2208">
        <v>1</v>
      </c>
    </row>
    <row r="2209" spans="7:17" x14ac:dyDescent="0.25">
      <c r="G2209" t="s">
        <v>72</v>
      </c>
      <c r="H2209" t="s">
        <v>789</v>
      </c>
      <c r="I2209">
        <v>2011</v>
      </c>
      <c r="J2209" t="s">
        <v>174</v>
      </c>
      <c r="K2209">
        <v>1</v>
      </c>
      <c r="M2209" t="s">
        <v>72</v>
      </c>
      <c r="N2209" t="s">
        <v>789</v>
      </c>
      <c r="O2209">
        <v>2011</v>
      </c>
      <c r="P2209" t="s">
        <v>1038</v>
      </c>
      <c r="Q2209">
        <v>1</v>
      </c>
    </row>
    <row r="2210" spans="7:17" x14ac:dyDescent="0.25">
      <c r="G2210" t="s">
        <v>72</v>
      </c>
      <c r="H2210" t="s">
        <v>789</v>
      </c>
      <c r="I2210">
        <v>2009</v>
      </c>
      <c r="J2210" t="s">
        <v>174</v>
      </c>
      <c r="K2210">
        <v>1</v>
      </c>
      <c r="M2210" t="s">
        <v>72</v>
      </c>
      <c r="N2210" t="s">
        <v>789</v>
      </c>
      <c r="O2210">
        <v>2009</v>
      </c>
      <c r="P2210" t="s">
        <v>1029</v>
      </c>
      <c r="Q2210">
        <v>1</v>
      </c>
    </row>
    <row r="2211" spans="7:17" x14ac:dyDescent="0.25">
      <c r="G2211" t="s">
        <v>72</v>
      </c>
      <c r="H2211" t="s">
        <v>789</v>
      </c>
      <c r="I2211">
        <v>2019</v>
      </c>
      <c r="J2211" t="s">
        <v>174</v>
      </c>
      <c r="K2211">
        <v>1</v>
      </c>
      <c r="M2211" t="s">
        <v>72</v>
      </c>
      <c r="N2211" t="s">
        <v>789</v>
      </c>
      <c r="O2211">
        <v>2019</v>
      </c>
      <c r="P2211" t="s">
        <v>985</v>
      </c>
      <c r="Q2211">
        <v>1</v>
      </c>
    </row>
    <row r="2212" spans="7:17" x14ac:dyDescent="0.25">
      <c r="G2212" t="s">
        <v>72</v>
      </c>
      <c r="H2212" t="s">
        <v>789</v>
      </c>
      <c r="I2212">
        <v>2010</v>
      </c>
      <c r="J2212" t="s">
        <v>174</v>
      </c>
      <c r="K2212">
        <v>1</v>
      </c>
      <c r="M2212" t="s">
        <v>72</v>
      </c>
      <c r="N2212" t="s">
        <v>789</v>
      </c>
      <c r="O2212">
        <v>2010</v>
      </c>
      <c r="P2212" t="s">
        <v>1029</v>
      </c>
      <c r="Q2212">
        <v>1</v>
      </c>
    </row>
    <row r="2213" spans="7:17" x14ac:dyDescent="0.25">
      <c r="G2213" t="s">
        <v>72</v>
      </c>
      <c r="H2213" t="s">
        <v>790</v>
      </c>
      <c r="M2213" t="s">
        <v>72</v>
      </c>
      <c r="N2213" t="s">
        <v>790</v>
      </c>
    </row>
    <row r="2214" spans="7:17" x14ac:dyDescent="0.25">
      <c r="G2214" t="s">
        <v>72</v>
      </c>
      <c r="H2214" t="s">
        <v>790</v>
      </c>
      <c r="M2214" t="s">
        <v>72</v>
      </c>
      <c r="N2214" t="s">
        <v>790</v>
      </c>
    </row>
    <row r="2215" spans="7:17" x14ac:dyDescent="0.25">
      <c r="G2215" t="s">
        <v>72</v>
      </c>
      <c r="H2215" t="s">
        <v>790</v>
      </c>
      <c r="M2215" t="s">
        <v>72</v>
      </c>
      <c r="N2215" t="s">
        <v>790</v>
      </c>
    </row>
    <row r="2216" spans="7:17" x14ac:dyDescent="0.25">
      <c r="G2216" t="s">
        <v>72</v>
      </c>
      <c r="H2216" t="s">
        <v>790</v>
      </c>
      <c r="M2216" t="s">
        <v>72</v>
      </c>
      <c r="N2216" t="s">
        <v>790</v>
      </c>
    </row>
    <row r="2217" spans="7:17" x14ac:dyDescent="0.25">
      <c r="G2217" t="s">
        <v>72</v>
      </c>
      <c r="H2217" t="s">
        <v>790</v>
      </c>
      <c r="M2217" t="s">
        <v>72</v>
      </c>
      <c r="N2217" t="s">
        <v>790</v>
      </c>
    </row>
    <row r="2218" spans="7:17" x14ac:dyDescent="0.25">
      <c r="G2218" t="s">
        <v>72</v>
      </c>
      <c r="H2218" t="s">
        <v>790</v>
      </c>
      <c r="M2218" t="s">
        <v>72</v>
      </c>
      <c r="N2218" t="s">
        <v>790</v>
      </c>
    </row>
    <row r="2219" spans="7:17" x14ac:dyDescent="0.25">
      <c r="G2219" t="s">
        <v>72</v>
      </c>
      <c r="H2219" t="s">
        <v>790</v>
      </c>
      <c r="M2219" t="s">
        <v>72</v>
      </c>
      <c r="N2219" t="s">
        <v>790</v>
      </c>
    </row>
    <row r="2220" spans="7:17" x14ac:dyDescent="0.25">
      <c r="G2220" t="s">
        <v>72</v>
      </c>
      <c r="H2220" t="s">
        <v>790</v>
      </c>
      <c r="M2220" t="s">
        <v>72</v>
      </c>
      <c r="N2220" t="s">
        <v>790</v>
      </c>
    </row>
    <row r="2221" spans="7:17" x14ac:dyDescent="0.25">
      <c r="G2221" t="s">
        <v>72</v>
      </c>
      <c r="H2221" t="s">
        <v>790</v>
      </c>
      <c r="M2221" t="s">
        <v>72</v>
      </c>
      <c r="N2221" t="s">
        <v>790</v>
      </c>
    </row>
    <row r="2222" spans="7:17" x14ac:dyDescent="0.25">
      <c r="G2222" t="s">
        <v>72</v>
      </c>
      <c r="H2222" t="s">
        <v>790</v>
      </c>
      <c r="M2222" t="s">
        <v>72</v>
      </c>
      <c r="N2222" t="s">
        <v>790</v>
      </c>
    </row>
    <row r="2223" spans="7:17" x14ac:dyDescent="0.25">
      <c r="G2223" t="s">
        <v>72</v>
      </c>
      <c r="H2223" t="s">
        <v>790</v>
      </c>
      <c r="M2223" t="s">
        <v>72</v>
      </c>
      <c r="N2223" t="s">
        <v>790</v>
      </c>
    </row>
    <row r="2224" spans="7:17" x14ac:dyDescent="0.25">
      <c r="G2224" t="s">
        <v>72</v>
      </c>
      <c r="H2224" t="s">
        <v>790</v>
      </c>
      <c r="M2224" t="s">
        <v>72</v>
      </c>
      <c r="N2224" t="s">
        <v>790</v>
      </c>
    </row>
    <row r="2225" spans="7:14" x14ac:dyDescent="0.25">
      <c r="G2225" t="s">
        <v>72</v>
      </c>
      <c r="H2225" t="s">
        <v>790</v>
      </c>
      <c r="M2225" t="s">
        <v>72</v>
      </c>
      <c r="N2225" t="s">
        <v>790</v>
      </c>
    </row>
    <row r="2226" spans="7:14" x14ac:dyDescent="0.25">
      <c r="G2226" t="s">
        <v>72</v>
      </c>
      <c r="H2226" t="s">
        <v>790</v>
      </c>
      <c r="M2226" t="s">
        <v>72</v>
      </c>
      <c r="N2226" t="s">
        <v>790</v>
      </c>
    </row>
    <row r="2227" spans="7:14" x14ac:dyDescent="0.25">
      <c r="G2227" t="s">
        <v>72</v>
      </c>
      <c r="H2227" t="s">
        <v>790</v>
      </c>
      <c r="M2227" t="s">
        <v>72</v>
      </c>
      <c r="N2227" t="s">
        <v>790</v>
      </c>
    </row>
    <row r="2228" spans="7:14" x14ac:dyDescent="0.25">
      <c r="G2228" t="s">
        <v>72</v>
      </c>
      <c r="H2228" t="s">
        <v>791</v>
      </c>
      <c r="M2228" t="s">
        <v>72</v>
      </c>
      <c r="N2228" t="s">
        <v>791</v>
      </c>
    </row>
    <row r="2229" spans="7:14" x14ac:dyDescent="0.25">
      <c r="G2229" t="s">
        <v>72</v>
      </c>
      <c r="H2229" t="s">
        <v>791</v>
      </c>
      <c r="M2229" t="s">
        <v>72</v>
      </c>
      <c r="N2229" t="s">
        <v>791</v>
      </c>
    </row>
    <row r="2230" spans="7:14" x14ac:dyDescent="0.25">
      <c r="G2230" t="s">
        <v>72</v>
      </c>
      <c r="H2230" t="s">
        <v>791</v>
      </c>
      <c r="M2230" t="s">
        <v>72</v>
      </c>
      <c r="N2230" t="s">
        <v>791</v>
      </c>
    </row>
    <row r="2231" spans="7:14" x14ac:dyDescent="0.25">
      <c r="G2231" t="s">
        <v>72</v>
      </c>
      <c r="H2231" t="s">
        <v>791</v>
      </c>
      <c r="M2231" t="s">
        <v>72</v>
      </c>
      <c r="N2231" t="s">
        <v>791</v>
      </c>
    </row>
    <row r="2232" spans="7:14" x14ac:dyDescent="0.25">
      <c r="G2232" t="s">
        <v>72</v>
      </c>
      <c r="H2232" t="s">
        <v>791</v>
      </c>
      <c r="M2232" t="s">
        <v>72</v>
      </c>
      <c r="N2232" t="s">
        <v>791</v>
      </c>
    </row>
    <row r="2233" spans="7:14" x14ac:dyDescent="0.25">
      <c r="G2233" t="s">
        <v>72</v>
      </c>
      <c r="H2233" t="s">
        <v>791</v>
      </c>
      <c r="M2233" t="s">
        <v>72</v>
      </c>
      <c r="N2233" t="s">
        <v>791</v>
      </c>
    </row>
    <row r="2234" spans="7:14" x14ac:dyDescent="0.25">
      <c r="G2234" t="s">
        <v>72</v>
      </c>
      <c r="H2234" t="s">
        <v>791</v>
      </c>
      <c r="M2234" t="s">
        <v>72</v>
      </c>
      <c r="N2234" t="s">
        <v>791</v>
      </c>
    </row>
    <row r="2235" spans="7:14" x14ac:dyDescent="0.25">
      <c r="G2235" t="s">
        <v>72</v>
      </c>
      <c r="H2235" t="s">
        <v>791</v>
      </c>
      <c r="M2235" t="s">
        <v>72</v>
      </c>
      <c r="N2235" t="s">
        <v>791</v>
      </c>
    </row>
    <row r="2236" spans="7:14" x14ac:dyDescent="0.25">
      <c r="G2236" t="s">
        <v>72</v>
      </c>
      <c r="H2236" t="s">
        <v>791</v>
      </c>
      <c r="M2236" t="s">
        <v>72</v>
      </c>
      <c r="N2236" t="s">
        <v>791</v>
      </c>
    </row>
    <row r="2237" spans="7:14" x14ac:dyDescent="0.25">
      <c r="G2237" t="s">
        <v>72</v>
      </c>
      <c r="H2237" t="s">
        <v>791</v>
      </c>
      <c r="M2237" t="s">
        <v>72</v>
      </c>
      <c r="N2237" t="s">
        <v>791</v>
      </c>
    </row>
    <row r="2238" spans="7:14" x14ac:dyDescent="0.25">
      <c r="G2238" t="s">
        <v>72</v>
      </c>
      <c r="H2238" t="s">
        <v>791</v>
      </c>
      <c r="M2238" t="s">
        <v>72</v>
      </c>
      <c r="N2238" t="s">
        <v>791</v>
      </c>
    </row>
    <row r="2239" spans="7:14" x14ac:dyDescent="0.25">
      <c r="G2239" t="s">
        <v>72</v>
      </c>
      <c r="H2239" t="s">
        <v>791</v>
      </c>
      <c r="M2239" t="s">
        <v>72</v>
      </c>
      <c r="N2239" t="s">
        <v>791</v>
      </c>
    </row>
    <row r="2240" spans="7:14" x14ac:dyDescent="0.25">
      <c r="G2240" t="s">
        <v>72</v>
      </c>
      <c r="H2240" t="s">
        <v>791</v>
      </c>
      <c r="M2240" t="s">
        <v>72</v>
      </c>
      <c r="N2240" t="s">
        <v>791</v>
      </c>
    </row>
    <row r="2241" spans="7:14" x14ac:dyDescent="0.25">
      <c r="G2241" t="s">
        <v>72</v>
      </c>
      <c r="H2241" t="s">
        <v>791</v>
      </c>
      <c r="M2241" t="s">
        <v>72</v>
      </c>
      <c r="N2241" t="s">
        <v>791</v>
      </c>
    </row>
    <row r="2242" spans="7:14" x14ac:dyDescent="0.25">
      <c r="G2242" t="s">
        <v>72</v>
      </c>
      <c r="H2242" t="s">
        <v>791</v>
      </c>
      <c r="M2242" t="s">
        <v>72</v>
      </c>
      <c r="N2242" t="s">
        <v>791</v>
      </c>
    </row>
    <row r="2243" spans="7:14" x14ac:dyDescent="0.25">
      <c r="G2243" t="s">
        <v>72</v>
      </c>
      <c r="H2243" t="s">
        <v>792</v>
      </c>
      <c r="M2243" t="s">
        <v>72</v>
      </c>
      <c r="N2243" t="s">
        <v>792</v>
      </c>
    </row>
    <row r="2244" spans="7:14" x14ac:dyDescent="0.25">
      <c r="G2244" t="s">
        <v>72</v>
      </c>
      <c r="H2244" t="s">
        <v>792</v>
      </c>
      <c r="M2244" t="s">
        <v>72</v>
      </c>
      <c r="N2244" t="s">
        <v>792</v>
      </c>
    </row>
    <row r="2245" spans="7:14" x14ac:dyDescent="0.25">
      <c r="G2245" t="s">
        <v>72</v>
      </c>
      <c r="H2245" t="s">
        <v>792</v>
      </c>
      <c r="M2245" t="s">
        <v>72</v>
      </c>
      <c r="N2245" t="s">
        <v>792</v>
      </c>
    </row>
    <row r="2246" spans="7:14" x14ac:dyDescent="0.25">
      <c r="G2246" t="s">
        <v>72</v>
      </c>
      <c r="H2246" t="s">
        <v>792</v>
      </c>
      <c r="M2246" t="s">
        <v>72</v>
      </c>
      <c r="N2246" t="s">
        <v>792</v>
      </c>
    </row>
    <row r="2247" spans="7:14" x14ac:dyDescent="0.25">
      <c r="G2247" t="s">
        <v>72</v>
      </c>
      <c r="H2247" t="s">
        <v>792</v>
      </c>
      <c r="M2247" t="s">
        <v>72</v>
      </c>
      <c r="N2247" t="s">
        <v>792</v>
      </c>
    </row>
    <row r="2248" spans="7:14" x14ac:dyDescent="0.25">
      <c r="G2248" t="s">
        <v>72</v>
      </c>
      <c r="H2248" t="s">
        <v>792</v>
      </c>
      <c r="M2248" t="s">
        <v>72</v>
      </c>
      <c r="N2248" t="s">
        <v>792</v>
      </c>
    </row>
    <row r="2249" spans="7:14" x14ac:dyDescent="0.25">
      <c r="G2249" t="s">
        <v>72</v>
      </c>
      <c r="H2249" t="s">
        <v>792</v>
      </c>
      <c r="M2249" t="s">
        <v>72</v>
      </c>
      <c r="N2249" t="s">
        <v>792</v>
      </c>
    </row>
    <row r="2250" spans="7:14" x14ac:dyDescent="0.25">
      <c r="G2250" t="s">
        <v>72</v>
      </c>
      <c r="H2250" t="s">
        <v>792</v>
      </c>
      <c r="M2250" t="s">
        <v>72</v>
      </c>
      <c r="N2250" t="s">
        <v>792</v>
      </c>
    </row>
    <row r="2251" spans="7:14" x14ac:dyDescent="0.25">
      <c r="G2251" t="s">
        <v>72</v>
      </c>
      <c r="H2251" t="s">
        <v>792</v>
      </c>
      <c r="M2251" t="s">
        <v>72</v>
      </c>
      <c r="N2251" t="s">
        <v>792</v>
      </c>
    </row>
    <row r="2252" spans="7:14" x14ac:dyDescent="0.25">
      <c r="G2252" t="s">
        <v>72</v>
      </c>
      <c r="H2252" t="s">
        <v>792</v>
      </c>
      <c r="M2252" t="s">
        <v>72</v>
      </c>
      <c r="N2252" t="s">
        <v>792</v>
      </c>
    </row>
    <row r="2253" spans="7:14" x14ac:dyDescent="0.25">
      <c r="G2253" t="s">
        <v>72</v>
      </c>
      <c r="H2253" t="s">
        <v>792</v>
      </c>
      <c r="M2253" t="s">
        <v>72</v>
      </c>
      <c r="N2253" t="s">
        <v>792</v>
      </c>
    </row>
    <row r="2254" spans="7:14" x14ac:dyDescent="0.25">
      <c r="G2254" t="s">
        <v>72</v>
      </c>
      <c r="H2254" t="s">
        <v>792</v>
      </c>
      <c r="M2254" t="s">
        <v>72</v>
      </c>
      <c r="N2254" t="s">
        <v>792</v>
      </c>
    </row>
    <row r="2255" spans="7:14" x14ac:dyDescent="0.25">
      <c r="G2255" t="s">
        <v>72</v>
      </c>
      <c r="H2255" t="s">
        <v>792</v>
      </c>
      <c r="M2255" t="s">
        <v>72</v>
      </c>
      <c r="N2255" t="s">
        <v>792</v>
      </c>
    </row>
    <row r="2256" spans="7:14" x14ac:dyDescent="0.25">
      <c r="G2256" t="s">
        <v>72</v>
      </c>
      <c r="H2256" t="s">
        <v>792</v>
      </c>
      <c r="M2256" t="s">
        <v>72</v>
      </c>
      <c r="N2256" t="s">
        <v>792</v>
      </c>
    </row>
    <row r="2257" spans="7:17" x14ac:dyDescent="0.25">
      <c r="G2257" t="s">
        <v>72</v>
      </c>
      <c r="H2257" t="s">
        <v>792</v>
      </c>
      <c r="M2257" t="s">
        <v>72</v>
      </c>
      <c r="N2257" t="s">
        <v>792</v>
      </c>
    </row>
    <row r="2258" spans="7:17" x14ac:dyDescent="0.25">
      <c r="G2258" t="s">
        <v>72</v>
      </c>
      <c r="H2258" t="s">
        <v>793</v>
      </c>
      <c r="M2258" t="s">
        <v>72</v>
      </c>
      <c r="N2258" t="s">
        <v>793</v>
      </c>
    </row>
    <row r="2259" spans="7:17" x14ac:dyDescent="0.25">
      <c r="G2259" t="s">
        <v>72</v>
      </c>
      <c r="H2259" t="s">
        <v>793</v>
      </c>
      <c r="M2259" t="s">
        <v>72</v>
      </c>
      <c r="N2259" t="s">
        <v>793</v>
      </c>
    </row>
    <row r="2260" spans="7:17" x14ac:dyDescent="0.25">
      <c r="G2260" t="s">
        <v>72</v>
      </c>
      <c r="H2260" t="s">
        <v>793</v>
      </c>
      <c r="M2260" t="s">
        <v>72</v>
      </c>
      <c r="N2260" t="s">
        <v>793</v>
      </c>
    </row>
    <row r="2261" spans="7:17" x14ac:dyDescent="0.25">
      <c r="G2261" t="s">
        <v>72</v>
      </c>
      <c r="H2261" t="s">
        <v>793</v>
      </c>
      <c r="I2261">
        <v>2017</v>
      </c>
      <c r="J2261" t="s">
        <v>350</v>
      </c>
      <c r="K2261">
        <v>1</v>
      </c>
      <c r="M2261" t="s">
        <v>72</v>
      </c>
      <c r="N2261" t="s">
        <v>793</v>
      </c>
      <c r="O2261">
        <v>2017</v>
      </c>
      <c r="P2261" t="s">
        <v>1069</v>
      </c>
      <c r="Q2261">
        <v>2</v>
      </c>
    </row>
    <row r="2262" spans="7:17" x14ac:dyDescent="0.25">
      <c r="G2262" t="s">
        <v>72</v>
      </c>
      <c r="H2262" t="s">
        <v>793</v>
      </c>
      <c r="M2262" t="s">
        <v>72</v>
      </c>
      <c r="N2262" t="s">
        <v>793</v>
      </c>
    </row>
    <row r="2263" spans="7:17" x14ac:dyDescent="0.25">
      <c r="G2263" t="s">
        <v>72</v>
      </c>
      <c r="H2263" t="s">
        <v>793</v>
      </c>
      <c r="M2263" t="s">
        <v>72</v>
      </c>
      <c r="N2263" t="s">
        <v>793</v>
      </c>
    </row>
    <row r="2264" spans="7:17" x14ac:dyDescent="0.25">
      <c r="G2264" t="s">
        <v>72</v>
      </c>
      <c r="H2264" t="s">
        <v>793</v>
      </c>
      <c r="M2264" t="s">
        <v>72</v>
      </c>
      <c r="N2264" t="s">
        <v>793</v>
      </c>
    </row>
    <row r="2265" spans="7:17" x14ac:dyDescent="0.25">
      <c r="G2265" t="s">
        <v>72</v>
      </c>
      <c r="H2265" t="s">
        <v>793</v>
      </c>
      <c r="M2265" t="s">
        <v>72</v>
      </c>
      <c r="N2265" t="s">
        <v>793</v>
      </c>
    </row>
    <row r="2266" spans="7:17" x14ac:dyDescent="0.25">
      <c r="G2266" t="s">
        <v>72</v>
      </c>
      <c r="H2266" t="s">
        <v>793</v>
      </c>
      <c r="I2266">
        <v>2018</v>
      </c>
      <c r="J2266" t="s">
        <v>371</v>
      </c>
      <c r="K2266">
        <v>3</v>
      </c>
      <c r="M2266" t="s">
        <v>72</v>
      </c>
      <c r="N2266" t="s">
        <v>793</v>
      </c>
      <c r="O2266">
        <v>2018</v>
      </c>
      <c r="P2266" t="s">
        <v>1070</v>
      </c>
      <c r="Q2266">
        <v>3</v>
      </c>
    </row>
    <row r="2267" spans="7:17" x14ac:dyDescent="0.25">
      <c r="G2267" t="s">
        <v>72</v>
      </c>
      <c r="H2267" t="s">
        <v>793</v>
      </c>
      <c r="M2267" t="s">
        <v>72</v>
      </c>
      <c r="N2267" t="s">
        <v>793</v>
      </c>
    </row>
    <row r="2268" spans="7:17" x14ac:dyDescent="0.25">
      <c r="G2268" t="s">
        <v>72</v>
      </c>
      <c r="H2268" t="s">
        <v>793</v>
      </c>
      <c r="M2268" t="s">
        <v>72</v>
      </c>
      <c r="N2268" t="s">
        <v>793</v>
      </c>
    </row>
    <row r="2269" spans="7:17" x14ac:dyDescent="0.25">
      <c r="G2269" t="s">
        <v>72</v>
      </c>
      <c r="H2269" t="s">
        <v>793</v>
      </c>
      <c r="M2269" t="s">
        <v>72</v>
      </c>
      <c r="N2269" t="s">
        <v>793</v>
      </c>
    </row>
    <row r="2270" spans="7:17" x14ac:dyDescent="0.25">
      <c r="G2270" t="s">
        <v>72</v>
      </c>
      <c r="H2270" t="s">
        <v>793</v>
      </c>
      <c r="I2270">
        <v>2017</v>
      </c>
      <c r="J2270" t="s">
        <v>350</v>
      </c>
      <c r="K2270">
        <v>1</v>
      </c>
      <c r="M2270" t="s">
        <v>72</v>
      </c>
      <c r="N2270" t="s">
        <v>793</v>
      </c>
      <c r="O2270">
        <v>2017</v>
      </c>
      <c r="P2270" t="s">
        <v>1071</v>
      </c>
      <c r="Q2270">
        <v>1</v>
      </c>
    </row>
    <row r="2271" spans="7:17" x14ac:dyDescent="0.25">
      <c r="G2271" t="s">
        <v>72</v>
      </c>
      <c r="H2271" t="s">
        <v>793</v>
      </c>
      <c r="M2271" t="s">
        <v>72</v>
      </c>
      <c r="N2271" t="s">
        <v>793</v>
      </c>
    </row>
    <row r="2272" spans="7:17" x14ac:dyDescent="0.25">
      <c r="G2272" t="s">
        <v>72</v>
      </c>
      <c r="H2272" t="s">
        <v>793</v>
      </c>
      <c r="M2272" t="s">
        <v>72</v>
      </c>
      <c r="N2272" t="s">
        <v>793</v>
      </c>
    </row>
    <row r="2273" spans="7:15" x14ac:dyDescent="0.25">
      <c r="G2273" t="s">
        <v>72</v>
      </c>
      <c r="H2273" t="s">
        <v>794</v>
      </c>
      <c r="M2273" t="s">
        <v>72</v>
      </c>
      <c r="N2273" t="s">
        <v>794</v>
      </c>
    </row>
    <row r="2274" spans="7:15" x14ac:dyDescent="0.25">
      <c r="G2274" t="s">
        <v>72</v>
      </c>
      <c r="H2274" t="s">
        <v>794</v>
      </c>
      <c r="M2274" t="s">
        <v>72</v>
      </c>
      <c r="N2274" t="s">
        <v>794</v>
      </c>
    </row>
    <row r="2275" spans="7:15" x14ac:dyDescent="0.25">
      <c r="G2275" t="s">
        <v>72</v>
      </c>
      <c r="H2275" t="s">
        <v>794</v>
      </c>
      <c r="M2275" t="s">
        <v>72</v>
      </c>
      <c r="N2275" t="s">
        <v>794</v>
      </c>
    </row>
    <row r="2276" spans="7:15" x14ac:dyDescent="0.25">
      <c r="G2276" t="s">
        <v>72</v>
      </c>
      <c r="H2276" t="s">
        <v>794</v>
      </c>
      <c r="M2276" t="s">
        <v>72</v>
      </c>
      <c r="N2276" t="s">
        <v>794</v>
      </c>
    </row>
    <row r="2277" spans="7:15" x14ac:dyDescent="0.25">
      <c r="G2277" t="s">
        <v>72</v>
      </c>
      <c r="H2277" t="s">
        <v>794</v>
      </c>
      <c r="M2277" t="s">
        <v>72</v>
      </c>
      <c r="N2277" t="s">
        <v>794</v>
      </c>
    </row>
    <row r="2278" spans="7:15" x14ac:dyDescent="0.25">
      <c r="G2278" t="s">
        <v>72</v>
      </c>
      <c r="H2278" t="s">
        <v>794</v>
      </c>
      <c r="M2278" t="s">
        <v>72</v>
      </c>
      <c r="N2278" t="s">
        <v>794</v>
      </c>
    </row>
    <row r="2279" spans="7:15" x14ac:dyDescent="0.25">
      <c r="G2279" t="s">
        <v>72</v>
      </c>
      <c r="H2279" t="s">
        <v>794</v>
      </c>
      <c r="M2279" t="s">
        <v>72</v>
      </c>
      <c r="N2279" t="s">
        <v>794</v>
      </c>
    </row>
    <row r="2280" spans="7:15" x14ac:dyDescent="0.25">
      <c r="G2280" t="s">
        <v>72</v>
      </c>
      <c r="H2280" t="s">
        <v>794</v>
      </c>
      <c r="M2280" t="s">
        <v>72</v>
      </c>
      <c r="N2280" t="s">
        <v>794</v>
      </c>
    </row>
    <row r="2281" spans="7:15" x14ac:dyDescent="0.25">
      <c r="G2281" t="s">
        <v>72</v>
      </c>
      <c r="H2281" t="s">
        <v>794</v>
      </c>
      <c r="M2281" t="s">
        <v>72</v>
      </c>
      <c r="N2281" t="s">
        <v>794</v>
      </c>
    </row>
    <row r="2282" spans="7:15" x14ac:dyDescent="0.25">
      <c r="G2282" t="s">
        <v>72</v>
      </c>
      <c r="H2282" t="s">
        <v>794</v>
      </c>
      <c r="M2282" t="s">
        <v>72</v>
      </c>
      <c r="N2282" t="s">
        <v>794</v>
      </c>
    </row>
    <row r="2283" spans="7:15" x14ac:dyDescent="0.25">
      <c r="G2283" t="s">
        <v>72</v>
      </c>
      <c r="H2283" t="s">
        <v>794</v>
      </c>
      <c r="M2283" t="s">
        <v>72</v>
      </c>
      <c r="N2283" t="s">
        <v>794</v>
      </c>
    </row>
    <row r="2284" spans="7:15" x14ac:dyDescent="0.25">
      <c r="G2284" t="s">
        <v>72</v>
      </c>
      <c r="H2284" t="s">
        <v>794</v>
      </c>
      <c r="M2284" t="s">
        <v>72</v>
      </c>
      <c r="N2284" t="s">
        <v>794</v>
      </c>
    </row>
    <row r="2285" spans="7:15" x14ac:dyDescent="0.25">
      <c r="G2285" t="s">
        <v>72</v>
      </c>
      <c r="H2285" t="s">
        <v>794</v>
      </c>
      <c r="M2285" t="s">
        <v>72</v>
      </c>
      <c r="N2285" t="s">
        <v>794</v>
      </c>
    </row>
    <row r="2286" spans="7:15" x14ac:dyDescent="0.25">
      <c r="G2286" t="s">
        <v>72</v>
      </c>
      <c r="H2286" t="s">
        <v>794</v>
      </c>
      <c r="M2286" t="s">
        <v>72</v>
      </c>
      <c r="N2286" t="s">
        <v>794</v>
      </c>
    </row>
    <row r="2287" spans="7:15" x14ac:dyDescent="0.25">
      <c r="G2287" t="s">
        <v>72</v>
      </c>
      <c r="H2287" t="s">
        <v>794</v>
      </c>
      <c r="M2287" t="s">
        <v>72</v>
      </c>
      <c r="N2287" t="s">
        <v>794</v>
      </c>
    </row>
    <row r="2288" spans="7:15" x14ac:dyDescent="0.25">
      <c r="G2288" t="s">
        <v>72</v>
      </c>
      <c r="H2288" t="s">
        <v>795</v>
      </c>
      <c r="I2288">
        <v>2018</v>
      </c>
      <c r="M2288" t="s">
        <v>72</v>
      </c>
      <c r="N2288" t="s">
        <v>795</v>
      </c>
      <c r="O2288">
        <v>2018</v>
      </c>
    </row>
    <row r="2289" spans="7:15" x14ac:dyDescent="0.25">
      <c r="G2289" t="s">
        <v>72</v>
      </c>
      <c r="H2289" t="s">
        <v>795</v>
      </c>
      <c r="I2289">
        <v>2006</v>
      </c>
      <c r="M2289" t="s">
        <v>72</v>
      </c>
      <c r="N2289" t="s">
        <v>795</v>
      </c>
      <c r="O2289">
        <v>2006</v>
      </c>
    </row>
    <row r="2290" spans="7:15" x14ac:dyDescent="0.25">
      <c r="G2290" t="s">
        <v>72</v>
      </c>
      <c r="H2290" t="s">
        <v>795</v>
      </c>
      <c r="I2290">
        <v>2015</v>
      </c>
      <c r="M2290" t="s">
        <v>72</v>
      </c>
      <c r="N2290" t="s">
        <v>795</v>
      </c>
      <c r="O2290">
        <v>2015</v>
      </c>
    </row>
    <row r="2291" spans="7:15" x14ac:dyDescent="0.25">
      <c r="G2291" t="s">
        <v>72</v>
      </c>
      <c r="H2291" t="s">
        <v>795</v>
      </c>
      <c r="I2291">
        <v>2008</v>
      </c>
      <c r="M2291" t="s">
        <v>72</v>
      </c>
      <c r="N2291" t="s">
        <v>795</v>
      </c>
      <c r="O2291">
        <v>2008</v>
      </c>
    </row>
    <row r="2292" spans="7:15" x14ac:dyDescent="0.25">
      <c r="G2292" t="s">
        <v>72</v>
      </c>
      <c r="H2292" t="s">
        <v>795</v>
      </c>
      <c r="I2292">
        <v>2013</v>
      </c>
      <c r="M2292" t="s">
        <v>72</v>
      </c>
      <c r="N2292" t="s">
        <v>795</v>
      </c>
      <c r="O2292">
        <v>2013</v>
      </c>
    </row>
    <row r="2293" spans="7:15" x14ac:dyDescent="0.25">
      <c r="G2293" t="s">
        <v>72</v>
      </c>
      <c r="H2293" t="s">
        <v>795</v>
      </c>
      <c r="I2293">
        <v>2007</v>
      </c>
      <c r="M2293" t="s">
        <v>72</v>
      </c>
      <c r="N2293" t="s">
        <v>795</v>
      </c>
      <c r="O2293">
        <v>2007</v>
      </c>
    </row>
    <row r="2294" spans="7:15" x14ac:dyDescent="0.25">
      <c r="G2294" t="s">
        <v>72</v>
      </c>
      <c r="H2294" t="s">
        <v>795</v>
      </c>
      <c r="I2294">
        <v>2009</v>
      </c>
      <c r="M2294" t="s">
        <v>72</v>
      </c>
      <c r="N2294" t="s">
        <v>795</v>
      </c>
      <c r="O2294">
        <v>2009</v>
      </c>
    </row>
    <row r="2295" spans="7:15" x14ac:dyDescent="0.25">
      <c r="G2295" t="s">
        <v>72</v>
      </c>
      <c r="H2295" t="s">
        <v>795</v>
      </c>
      <c r="I2295">
        <v>2014</v>
      </c>
      <c r="M2295" t="s">
        <v>72</v>
      </c>
      <c r="N2295" t="s">
        <v>795</v>
      </c>
      <c r="O2295">
        <v>2014</v>
      </c>
    </row>
    <row r="2296" spans="7:15" x14ac:dyDescent="0.25">
      <c r="G2296" t="s">
        <v>72</v>
      </c>
      <c r="H2296" t="s">
        <v>795</v>
      </c>
      <c r="I2296">
        <v>2012</v>
      </c>
      <c r="M2296" t="s">
        <v>72</v>
      </c>
      <c r="N2296" t="s">
        <v>795</v>
      </c>
      <c r="O2296">
        <v>2012</v>
      </c>
    </row>
    <row r="2297" spans="7:15" x14ac:dyDescent="0.25">
      <c r="G2297" t="s">
        <v>72</v>
      </c>
      <c r="H2297" t="s">
        <v>795</v>
      </c>
      <c r="I2297">
        <v>2010</v>
      </c>
      <c r="M2297" t="s">
        <v>72</v>
      </c>
      <c r="N2297" t="s">
        <v>795</v>
      </c>
      <c r="O2297">
        <v>2010</v>
      </c>
    </row>
    <row r="2298" spans="7:15" x14ac:dyDescent="0.25">
      <c r="G2298" t="s">
        <v>72</v>
      </c>
      <c r="H2298" t="s">
        <v>795</v>
      </c>
      <c r="I2298">
        <v>2019</v>
      </c>
      <c r="M2298" t="s">
        <v>72</v>
      </c>
      <c r="N2298" t="s">
        <v>795</v>
      </c>
      <c r="O2298">
        <v>2019</v>
      </c>
    </row>
    <row r="2299" spans="7:15" x14ac:dyDescent="0.25">
      <c r="G2299" t="s">
        <v>72</v>
      </c>
      <c r="H2299" t="s">
        <v>795</v>
      </c>
      <c r="I2299">
        <v>2016</v>
      </c>
      <c r="M2299" t="s">
        <v>72</v>
      </c>
      <c r="N2299" t="s">
        <v>795</v>
      </c>
      <c r="O2299">
        <v>2016</v>
      </c>
    </row>
    <row r="2300" spans="7:15" x14ac:dyDescent="0.25">
      <c r="G2300" t="s">
        <v>72</v>
      </c>
      <c r="H2300" t="s">
        <v>795</v>
      </c>
      <c r="I2300">
        <v>2020</v>
      </c>
      <c r="M2300" t="s">
        <v>72</v>
      </c>
      <c r="N2300" t="s">
        <v>795</v>
      </c>
      <c r="O2300">
        <v>2020</v>
      </c>
    </row>
    <row r="2301" spans="7:15" x14ac:dyDescent="0.25">
      <c r="G2301" t="s">
        <v>72</v>
      </c>
      <c r="H2301" t="s">
        <v>795</v>
      </c>
      <c r="I2301">
        <v>2017</v>
      </c>
      <c r="M2301" t="s">
        <v>72</v>
      </c>
      <c r="N2301" t="s">
        <v>795</v>
      </c>
      <c r="O2301">
        <v>2017</v>
      </c>
    </row>
    <row r="2302" spans="7:15" x14ac:dyDescent="0.25">
      <c r="G2302" t="s">
        <v>72</v>
      </c>
      <c r="H2302" t="s">
        <v>795</v>
      </c>
      <c r="I2302">
        <v>2011</v>
      </c>
      <c r="M2302" t="s">
        <v>72</v>
      </c>
      <c r="N2302" t="s">
        <v>795</v>
      </c>
      <c r="O2302">
        <v>2011</v>
      </c>
    </row>
    <row r="2303" spans="7:15" x14ac:dyDescent="0.25">
      <c r="G2303" t="s">
        <v>72</v>
      </c>
      <c r="H2303" t="s">
        <v>796</v>
      </c>
      <c r="M2303" t="s">
        <v>72</v>
      </c>
      <c r="N2303" t="s">
        <v>796</v>
      </c>
    </row>
    <row r="2304" spans="7:15" x14ac:dyDescent="0.25">
      <c r="G2304" t="s">
        <v>72</v>
      </c>
      <c r="H2304" t="s">
        <v>796</v>
      </c>
      <c r="M2304" t="s">
        <v>72</v>
      </c>
      <c r="N2304" t="s">
        <v>796</v>
      </c>
    </row>
    <row r="2305" spans="7:17" x14ac:dyDescent="0.25">
      <c r="G2305" t="s">
        <v>72</v>
      </c>
      <c r="H2305" t="s">
        <v>796</v>
      </c>
      <c r="M2305" t="s">
        <v>72</v>
      </c>
      <c r="N2305" t="s">
        <v>796</v>
      </c>
    </row>
    <row r="2306" spans="7:17" x14ac:dyDescent="0.25">
      <c r="G2306" t="s">
        <v>72</v>
      </c>
      <c r="H2306" t="s">
        <v>796</v>
      </c>
      <c r="M2306" t="s">
        <v>72</v>
      </c>
      <c r="N2306" t="s">
        <v>796</v>
      </c>
    </row>
    <row r="2307" spans="7:17" x14ac:dyDescent="0.25">
      <c r="G2307" t="s">
        <v>72</v>
      </c>
      <c r="H2307" t="s">
        <v>796</v>
      </c>
      <c r="M2307" t="s">
        <v>72</v>
      </c>
      <c r="N2307" t="s">
        <v>796</v>
      </c>
    </row>
    <row r="2308" spans="7:17" x14ac:dyDescent="0.25">
      <c r="G2308" t="s">
        <v>72</v>
      </c>
      <c r="H2308" t="s">
        <v>796</v>
      </c>
      <c r="I2308">
        <v>2019</v>
      </c>
      <c r="J2308" t="s">
        <v>97</v>
      </c>
      <c r="K2308">
        <v>3</v>
      </c>
      <c r="M2308" t="s">
        <v>72</v>
      </c>
      <c r="N2308" t="s">
        <v>796</v>
      </c>
      <c r="O2308">
        <v>2019</v>
      </c>
      <c r="P2308" t="s">
        <v>1072</v>
      </c>
      <c r="Q2308">
        <v>3</v>
      </c>
    </row>
    <row r="2309" spans="7:17" x14ac:dyDescent="0.25">
      <c r="G2309" t="s">
        <v>72</v>
      </c>
      <c r="H2309" t="s">
        <v>796</v>
      </c>
      <c r="M2309" t="s">
        <v>72</v>
      </c>
      <c r="N2309" t="s">
        <v>796</v>
      </c>
    </row>
    <row r="2310" spans="7:17" x14ac:dyDescent="0.25">
      <c r="G2310" t="s">
        <v>72</v>
      </c>
      <c r="H2310" t="s">
        <v>796</v>
      </c>
      <c r="M2310" t="s">
        <v>72</v>
      </c>
      <c r="N2310" t="s">
        <v>796</v>
      </c>
    </row>
    <row r="2311" spans="7:17" x14ac:dyDescent="0.25">
      <c r="G2311" t="s">
        <v>72</v>
      </c>
      <c r="H2311" t="s">
        <v>796</v>
      </c>
      <c r="M2311" t="s">
        <v>72</v>
      </c>
      <c r="N2311" t="s">
        <v>796</v>
      </c>
    </row>
    <row r="2312" spans="7:17" x14ac:dyDescent="0.25">
      <c r="G2312" t="s">
        <v>72</v>
      </c>
      <c r="H2312" t="s">
        <v>796</v>
      </c>
      <c r="M2312" t="s">
        <v>72</v>
      </c>
      <c r="N2312" t="s">
        <v>796</v>
      </c>
    </row>
    <row r="2313" spans="7:17" x14ac:dyDescent="0.25">
      <c r="G2313" t="s">
        <v>72</v>
      </c>
      <c r="H2313" t="s">
        <v>796</v>
      </c>
      <c r="I2313">
        <v>2020</v>
      </c>
      <c r="J2313" t="s">
        <v>97</v>
      </c>
      <c r="K2313">
        <v>3</v>
      </c>
      <c r="M2313" t="s">
        <v>72</v>
      </c>
      <c r="N2313" t="s">
        <v>796</v>
      </c>
      <c r="O2313">
        <v>2020</v>
      </c>
      <c r="P2313" t="s">
        <v>1072</v>
      </c>
      <c r="Q2313">
        <v>3</v>
      </c>
    </row>
    <row r="2314" spans="7:17" x14ac:dyDescent="0.25">
      <c r="G2314" t="s">
        <v>72</v>
      </c>
      <c r="H2314" t="s">
        <v>796</v>
      </c>
      <c r="I2314">
        <v>2018</v>
      </c>
      <c r="J2314" t="s">
        <v>97</v>
      </c>
      <c r="K2314">
        <v>3</v>
      </c>
      <c r="M2314" t="s">
        <v>72</v>
      </c>
      <c r="N2314" t="s">
        <v>796</v>
      </c>
      <c r="O2314">
        <v>2018</v>
      </c>
      <c r="P2314" t="s">
        <v>1072</v>
      </c>
      <c r="Q2314">
        <v>3</v>
      </c>
    </row>
    <row r="2315" spans="7:17" x14ac:dyDescent="0.25">
      <c r="G2315" t="s">
        <v>72</v>
      </c>
      <c r="H2315" t="s">
        <v>796</v>
      </c>
      <c r="I2315">
        <v>2016</v>
      </c>
      <c r="J2315" t="s">
        <v>97</v>
      </c>
      <c r="K2315">
        <v>3</v>
      </c>
      <c r="M2315" t="s">
        <v>72</v>
      </c>
      <c r="N2315" t="s">
        <v>796</v>
      </c>
      <c r="O2315">
        <v>2016</v>
      </c>
      <c r="P2315" t="s">
        <v>1073</v>
      </c>
      <c r="Q2315">
        <v>3</v>
      </c>
    </row>
    <row r="2316" spans="7:17" x14ac:dyDescent="0.25">
      <c r="G2316" t="s">
        <v>72</v>
      </c>
      <c r="H2316" t="s">
        <v>796</v>
      </c>
      <c r="I2316">
        <v>2017</v>
      </c>
      <c r="J2316" t="s">
        <v>97</v>
      </c>
      <c r="K2316">
        <v>3</v>
      </c>
      <c r="M2316" t="s">
        <v>72</v>
      </c>
      <c r="N2316" t="s">
        <v>796</v>
      </c>
      <c r="O2316">
        <v>2017</v>
      </c>
      <c r="P2316" t="s">
        <v>1072</v>
      </c>
      <c r="Q2316">
        <v>3</v>
      </c>
    </row>
    <row r="2317" spans="7:17" x14ac:dyDescent="0.25">
      <c r="G2317" t="s">
        <v>72</v>
      </c>
      <c r="H2317" t="s">
        <v>796</v>
      </c>
      <c r="M2317" t="s">
        <v>72</v>
      </c>
      <c r="N2317" t="s">
        <v>796</v>
      </c>
    </row>
    <row r="2318" spans="7:17" x14ac:dyDescent="0.25">
      <c r="G2318" t="s">
        <v>72</v>
      </c>
      <c r="H2318" t="s">
        <v>797</v>
      </c>
      <c r="J2318" t="s">
        <v>659</v>
      </c>
      <c r="K2318">
        <v>0</v>
      </c>
      <c r="M2318" t="s">
        <v>72</v>
      </c>
      <c r="N2318" t="s">
        <v>797</v>
      </c>
      <c r="P2318" t="s">
        <v>659</v>
      </c>
      <c r="Q2318">
        <v>0</v>
      </c>
    </row>
    <row r="2319" spans="7:17" x14ac:dyDescent="0.25">
      <c r="G2319" t="s">
        <v>72</v>
      </c>
      <c r="H2319" t="s">
        <v>797</v>
      </c>
      <c r="J2319" t="s">
        <v>659</v>
      </c>
      <c r="K2319">
        <v>0</v>
      </c>
      <c r="M2319" t="s">
        <v>72</v>
      </c>
      <c r="N2319" t="s">
        <v>797</v>
      </c>
      <c r="P2319" t="s">
        <v>659</v>
      </c>
      <c r="Q2319">
        <v>0</v>
      </c>
    </row>
    <row r="2320" spans="7:17" x14ac:dyDescent="0.25">
      <c r="G2320" t="s">
        <v>72</v>
      </c>
      <c r="H2320" t="s">
        <v>797</v>
      </c>
      <c r="J2320" t="s">
        <v>659</v>
      </c>
      <c r="K2320">
        <v>0</v>
      </c>
      <c r="M2320" t="s">
        <v>72</v>
      </c>
      <c r="N2320" t="s">
        <v>797</v>
      </c>
      <c r="P2320" t="s">
        <v>659</v>
      </c>
      <c r="Q2320">
        <v>0</v>
      </c>
    </row>
    <row r="2321" spans="7:17" x14ac:dyDescent="0.25">
      <c r="G2321" t="s">
        <v>72</v>
      </c>
      <c r="H2321" t="s">
        <v>797</v>
      </c>
      <c r="J2321" t="s">
        <v>659</v>
      </c>
      <c r="K2321">
        <v>0</v>
      </c>
      <c r="M2321" t="s">
        <v>72</v>
      </c>
      <c r="N2321" t="s">
        <v>797</v>
      </c>
      <c r="P2321" t="s">
        <v>659</v>
      </c>
      <c r="Q2321">
        <v>0</v>
      </c>
    </row>
    <row r="2322" spans="7:17" x14ac:dyDescent="0.25">
      <c r="G2322" t="s">
        <v>72</v>
      </c>
      <c r="H2322" t="s">
        <v>797</v>
      </c>
      <c r="J2322" t="s">
        <v>659</v>
      </c>
      <c r="K2322">
        <v>0</v>
      </c>
      <c r="M2322" t="s">
        <v>72</v>
      </c>
      <c r="N2322" t="s">
        <v>797</v>
      </c>
      <c r="P2322" t="s">
        <v>659</v>
      </c>
      <c r="Q2322">
        <v>0</v>
      </c>
    </row>
    <row r="2323" spans="7:17" x14ac:dyDescent="0.25">
      <c r="G2323" t="s">
        <v>72</v>
      </c>
      <c r="H2323" t="s">
        <v>797</v>
      </c>
      <c r="J2323" t="s">
        <v>659</v>
      </c>
      <c r="K2323">
        <v>0</v>
      </c>
      <c r="M2323" t="s">
        <v>72</v>
      </c>
      <c r="N2323" t="s">
        <v>797</v>
      </c>
      <c r="P2323" t="s">
        <v>659</v>
      </c>
      <c r="Q2323">
        <v>0</v>
      </c>
    </row>
    <row r="2324" spans="7:17" x14ac:dyDescent="0.25">
      <c r="G2324" t="s">
        <v>72</v>
      </c>
      <c r="H2324" t="s">
        <v>797</v>
      </c>
      <c r="J2324" t="s">
        <v>659</v>
      </c>
      <c r="K2324">
        <v>0</v>
      </c>
      <c r="M2324" t="s">
        <v>72</v>
      </c>
      <c r="N2324" t="s">
        <v>797</v>
      </c>
      <c r="P2324" t="s">
        <v>659</v>
      </c>
      <c r="Q2324">
        <v>0</v>
      </c>
    </row>
    <row r="2325" spans="7:17" x14ac:dyDescent="0.25">
      <c r="G2325" t="s">
        <v>72</v>
      </c>
      <c r="H2325" t="s">
        <v>797</v>
      </c>
      <c r="J2325" t="s">
        <v>659</v>
      </c>
      <c r="K2325">
        <v>0</v>
      </c>
      <c r="M2325" t="s">
        <v>72</v>
      </c>
      <c r="N2325" t="s">
        <v>797</v>
      </c>
      <c r="P2325" t="s">
        <v>659</v>
      </c>
      <c r="Q2325">
        <v>0</v>
      </c>
    </row>
    <row r="2326" spans="7:17" x14ac:dyDescent="0.25">
      <c r="G2326" t="s">
        <v>72</v>
      </c>
      <c r="H2326" t="s">
        <v>797</v>
      </c>
      <c r="J2326" t="s">
        <v>659</v>
      </c>
      <c r="K2326">
        <v>0</v>
      </c>
      <c r="M2326" t="s">
        <v>72</v>
      </c>
      <c r="N2326" t="s">
        <v>797</v>
      </c>
      <c r="P2326" t="s">
        <v>659</v>
      </c>
      <c r="Q2326">
        <v>0</v>
      </c>
    </row>
    <row r="2327" spans="7:17" x14ac:dyDescent="0.25">
      <c r="G2327" t="s">
        <v>72</v>
      </c>
      <c r="H2327" t="s">
        <v>797</v>
      </c>
      <c r="J2327" t="s">
        <v>659</v>
      </c>
      <c r="K2327">
        <v>0</v>
      </c>
      <c r="M2327" t="s">
        <v>72</v>
      </c>
      <c r="N2327" t="s">
        <v>797</v>
      </c>
      <c r="P2327" t="s">
        <v>659</v>
      </c>
      <c r="Q2327">
        <v>0</v>
      </c>
    </row>
    <row r="2328" spans="7:17" x14ac:dyDescent="0.25">
      <c r="G2328" t="s">
        <v>72</v>
      </c>
      <c r="H2328" t="s">
        <v>797</v>
      </c>
      <c r="J2328" t="s">
        <v>659</v>
      </c>
      <c r="K2328">
        <v>0</v>
      </c>
      <c r="M2328" t="s">
        <v>72</v>
      </c>
      <c r="N2328" t="s">
        <v>797</v>
      </c>
      <c r="P2328" t="s">
        <v>659</v>
      </c>
      <c r="Q2328">
        <v>0</v>
      </c>
    </row>
    <row r="2329" spans="7:17" x14ac:dyDescent="0.25">
      <c r="G2329" t="s">
        <v>72</v>
      </c>
      <c r="H2329" t="s">
        <v>797</v>
      </c>
      <c r="J2329" t="s">
        <v>659</v>
      </c>
      <c r="K2329">
        <v>0</v>
      </c>
      <c r="M2329" t="s">
        <v>72</v>
      </c>
      <c r="N2329" t="s">
        <v>797</v>
      </c>
      <c r="P2329" t="s">
        <v>659</v>
      </c>
      <c r="Q2329">
        <v>0</v>
      </c>
    </row>
    <row r="2330" spans="7:17" x14ac:dyDescent="0.25">
      <c r="G2330" t="s">
        <v>72</v>
      </c>
      <c r="H2330" t="s">
        <v>797</v>
      </c>
      <c r="J2330" t="s">
        <v>659</v>
      </c>
      <c r="K2330">
        <v>0</v>
      </c>
      <c r="M2330" t="s">
        <v>72</v>
      </c>
      <c r="N2330" t="s">
        <v>797</v>
      </c>
      <c r="P2330" t="s">
        <v>659</v>
      </c>
      <c r="Q2330">
        <v>0</v>
      </c>
    </row>
    <row r="2331" spans="7:17" x14ac:dyDescent="0.25">
      <c r="G2331" t="s">
        <v>72</v>
      </c>
      <c r="H2331" t="s">
        <v>797</v>
      </c>
      <c r="J2331" t="s">
        <v>659</v>
      </c>
      <c r="K2331">
        <v>0</v>
      </c>
      <c r="M2331" t="s">
        <v>72</v>
      </c>
      <c r="N2331" t="s">
        <v>797</v>
      </c>
      <c r="P2331" t="s">
        <v>659</v>
      </c>
      <c r="Q2331">
        <v>0</v>
      </c>
    </row>
    <row r="2332" spans="7:17" x14ac:dyDescent="0.25">
      <c r="G2332" t="s">
        <v>72</v>
      </c>
      <c r="H2332" t="s">
        <v>797</v>
      </c>
      <c r="J2332" t="s">
        <v>659</v>
      </c>
      <c r="K2332">
        <v>0</v>
      </c>
      <c r="M2332" t="s">
        <v>72</v>
      </c>
      <c r="N2332" t="s">
        <v>797</v>
      </c>
      <c r="P2332" t="s">
        <v>659</v>
      </c>
      <c r="Q2332">
        <v>0</v>
      </c>
    </row>
    <row r="2333" spans="7:17" x14ac:dyDescent="0.25">
      <c r="G2333" t="s">
        <v>72</v>
      </c>
      <c r="H2333" t="s">
        <v>798</v>
      </c>
      <c r="M2333" t="s">
        <v>72</v>
      </c>
      <c r="N2333" t="s">
        <v>798</v>
      </c>
    </row>
    <row r="2334" spans="7:17" x14ac:dyDescent="0.25">
      <c r="G2334" t="s">
        <v>72</v>
      </c>
      <c r="H2334" t="s">
        <v>798</v>
      </c>
      <c r="M2334" t="s">
        <v>72</v>
      </c>
      <c r="N2334" t="s">
        <v>798</v>
      </c>
    </row>
    <row r="2335" spans="7:17" x14ac:dyDescent="0.25">
      <c r="G2335" t="s">
        <v>72</v>
      </c>
      <c r="H2335" t="s">
        <v>798</v>
      </c>
      <c r="M2335" t="s">
        <v>72</v>
      </c>
      <c r="N2335" t="s">
        <v>798</v>
      </c>
    </row>
    <row r="2336" spans="7:17" x14ac:dyDescent="0.25">
      <c r="G2336" t="s">
        <v>72</v>
      </c>
      <c r="H2336" t="s">
        <v>798</v>
      </c>
      <c r="M2336" t="s">
        <v>72</v>
      </c>
      <c r="N2336" t="s">
        <v>798</v>
      </c>
    </row>
    <row r="2337" spans="7:17" x14ac:dyDescent="0.25">
      <c r="G2337" t="s">
        <v>72</v>
      </c>
      <c r="H2337" t="s">
        <v>798</v>
      </c>
      <c r="M2337" t="s">
        <v>72</v>
      </c>
      <c r="N2337" t="s">
        <v>798</v>
      </c>
    </row>
    <row r="2338" spans="7:17" x14ac:dyDescent="0.25">
      <c r="G2338" t="s">
        <v>72</v>
      </c>
      <c r="H2338" t="s">
        <v>798</v>
      </c>
      <c r="M2338" t="s">
        <v>72</v>
      </c>
      <c r="N2338" t="s">
        <v>798</v>
      </c>
    </row>
    <row r="2339" spans="7:17" x14ac:dyDescent="0.25">
      <c r="G2339" t="s">
        <v>72</v>
      </c>
      <c r="H2339" t="s">
        <v>798</v>
      </c>
      <c r="M2339" t="s">
        <v>72</v>
      </c>
      <c r="N2339" t="s">
        <v>798</v>
      </c>
    </row>
    <row r="2340" spans="7:17" x14ac:dyDescent="0.25">
      <c r="G2340" t="s">
        <v>72</v>
      </c>
      <c r="H2340" t="s">
        <v>798</v>
      </c>
      <c r="M2340" t="s">
        <v>72</v>
      </c>
      <c r="N2340" t="s">
        <v>798</v>
      </c>
    </row>
    <row r="2341" spans="7:17" x14ac:dyDescent="0.25">
      <c r="G2341" t="s">
        <v>72</v>
      </c>
      <c r="H2341" t="s">
        <v>798</v>
      </c>
      <c r="M2341" t="s">
        <v>72</v>
      </c>
      <c r="N2341" t="s">
        <v>798</v>
      </c>
    </row>
    <row r="2342" spans="7:17" x14ac:dyDescent="0.25">
      <c r="G2342" t="s">
        <v>72</v>
      </c>
      <c r="H2342" t="s">
        <v>798</v>
      </c>
      <c r="M2342" t="s">
        <v>72</v>
      </c>
      <c r="N2342" t="s">
        <v>798</v>
      </c>
    </row>
    <row r="2343" spans="7:17" x14ac:dyDescent="0.25">
      <c r="G2343" t="s">
        <v>72</v>
      </c>
      <c r="H2343" t="s">
        <v>798</v>
      </c>
      <c r="M2343" t="s">
        <v>72</v>
      </c>
      <c r="N2343" t="s">
        <v>798</v>
      </c>
    </row>
    <row r="2344" spans="7:17" x14ac:dyDescent="0.25">
      <c r="G2344" t="s">
        <v>72</v>
      </c>
      <c r="H2344" t="s">
        <v>798</v>
      </c>
      <c r="M2344" t="s">
        <v>72</v>
      </c>
      <c r="N2344" t="s">
        <v>798</v>
      </c>
    </row>
    <row r="2345" spans="7:17" x14ac:dyDescent="0.25">
      <c r="G2345" t="s">
        <v>72</v>
      </c>
      <c r="H2345" t="s">
        <v>798</v>
      </c>
      <c r="M2345" t="s">
        <v>72</v>
      </c>
      <c r="N2345" t="s">
        <v>798</v>
      </c>
    </row>
    <row r="2346" spans="7:17" x14ac:dyDescent="0.25">
      <c r="G2346" t="s">
        <v>72</v>
      </c>
      <c r="H2346" t="s">
        <v>798</v>
      </c>
      <c r="M2346" t="s">
        <v>72</v>
      </c>
      <c r="N2346" t="s">
        <v>798</v>
      </c>
    </row>
    <row r="2347" spans="7:17" x14ac:dyDescent="0.25">
      <c r="G2347" t="s">
        <v>72</v>
      </c>
      <c r="H2347" t="s">
        <v>798</v>
      </c>
      <c r="M2347" t="s">
        <v>72</v>
      </c>
      <c r="N2347" t="s">
        <v>798</v>
      </c>
    </row>
    <row r="2348" spans="7:17" x14ac:dyDescent="0.25">
      <c r="G2348" t="s">
        <v>72</v>
      </c>
      <c r="H2348" t="s">
        <v>799</v>
      </c>
      <c r="M2348" t="s">
        <v>72</v>
      </c>
      <c r="N2348" t="s">
        <v>799</v>
      </c>
    </row>
    <row r="2349" spans="7:17" x14ac:dyDescent="0.25">
      <c r="G2349" t="s">
        <v>72</v>
      </c>
      <c r="H2349" t="s">
        <v>799</v>
      </c>
      <c r="M2349" t="s">
        <v>72</v>
      </c>
      <c r="N2349" t="s">
        <v>799</v>
      </c>
    </row>
    <row r="2350" spans="7:17" x14ac:dyDescent="0.25">
      <c r="G2350" t="s">
        <v>72</v>
      </c>
      <c r="H2350" t="s">
        <v>799</v>
      </c>
      <c r="I2350">
        <v>2013</v>
      </c>
      <c r="J2350" t="s">
        <v>199</v>
      </c>
      <c r="K2350">
        <v>3</v>
      </c>
      <c r="M2350" t="s">
        <v>72</v>
      </c>
      <c r="N2350" t="s">
        <v>799</v>
      </c>
      <c r="O2350">
        <v>2013</v>
      </c>
      <c r="P2350" t="s">
        <v>329</v>
      </c>
      <c r="Q2350">
        <v>2</v>
      </c>
    </row>
    <row r="2351" spans="7:17" x14ac:dyDescent="0.25">
      <c r="G2351" t="s">
        <v>72</v>
      </c>
      <c r="H2351" t="s">
        <v>799</v>
      </c>
      <c r="I2351">
        <v>2014</v>
      </c>
      <c r="J2351" t="s">
        <v>199</v>
      </c>
      <c r="K2351">
        <v>3</v>
      </c>
      <c r="M2351" t="s">
        <v>72</v>
      </c>
      <c r="N2351" t="s">
        <v>799</v>
      </c>
      <c r="O2351">
        <v>2014</v>
      </c>
      <c r="P2351" t="s">
        <v>329</v>
      </c>
      <c r="Q2351">
        <v>2</v>
      </c>
    </row>
    <row r="2352" spans="7:17" x14ac:dyDescent="0.25">
      <c r="G2352" t="s">
        <v>72</v>
      </c>
      <c r="H2352" t="s">
        <v>799</v>
      </c>
      <c r="I2352">
        <v>2015</v>
      </c>
      <c r="J2352" t="s">
        <v>199</v>
      </c>
      <c r="K2352">
        <v>3</v>
      </c>
      <c r="M2352" t="s">
        <v>72</v>
      </c>
      <c r="N2352" t="s">
        <v>799</v>
      </c>
      <c r="O2352">
        <v>2015</v>
      </c>
      <c r="P2352" t="s">
        <v>329</v>
      </c>
      <c r="Q2352">
        <v>2</v>
      </c>
    </row>
    <row r="2353" spans="7:17" x14ac:dyDescent="0.25">
      <c r="G2353" t="s">
        <v>72</v>
      </c>
      <c r="H2353" t="s">
        <v>799</v>
      </c>
      <c r="I2353">
        <v>2016</v>
      </c>
      <c r="J2353" t="s">
        <v>199</v>
      </c>
      <c r="K2353">
        <v>3</v>
      </c>
      <c r="M2353" t="s">
        <v>72</v>
      </c>
      <c r="N2353" t="s">
        <v>799</v>
      </c>
      <c r="O2353">
        <v>2016</v>
      </c>
      <c r="P2353" t="s">
        <v>329</v>
      </c>
      <c r="Q2353">
        <v>2</v>
      </c>
    </row>
    <row r="2354" spans="7:17" x14ac:dyDescent="0.25">
      <c r="G2354" t="s">
        <v>72</v>
      </c>
      <c r="H2354" t="s">
        <v>799</v>
      </c>
      <c r="I2354">
        <v>2017</v>
      </c>
      <c r="J2354" t="s">
        <v>199</v>
      </c>
      <c r="K2354">
        <v>3</v>
      </c>
      <c r="M2354" t="s">
        <v>72</v>
      </c>
      <c r="N2354" t="s">
        <v>799</v>
      </c>
      <c r="O2354">
        <v>2017</v>
      </c>
      <c r="P2354" t="s">
        <v>329</v>
      </c>
      <c r="Q2354">
        <v>2</v>
      </c>
    </row>
    <row r="2355" spans="7:17" x14ac:dyDescent="0.25">
      <c r="G2355" t="s">
        <v>72</v>
      </c>
      <c r="H2355" t="s">
        <v>799</v>
      </c>
      <c r="I2355">
        <v>2019</v>
      </c>
      <c r="J2355" t="s">
        <v>199</v>
      </c>
      <c r="K2355">
        <v>3</v>
      </c>
      <c r="M2355" t="s">
        <v>72</v>
      </c>
      <c r="N2355" t="s">
        <v>799</v>
      </c>
      <c r="O2355">
        <v>2019</v>
      </c>
      <c r="P2355" t="s">
        <v>329</v>
      </c>
      <c r="Q2355">
        <v>2</v>
      </c>
    </row>
    <row r="2356" spans="7:17" x14ac:dyDescent="0.25">
      <c r="G2356" t="s">
        <v>72</v>
      </c>
      <c r="H2356" t="s">
        <v>799</v>
      </c>
      <c r="I2356">
        <v>2021</v>
      </c>
      <c r="J2356" t="s">
        <v>199</v>
      </c>
      <c r="K2356">
        <v>3</v>
      </c>
      <c r="M2356" t="s">
        <v>72</v>
      </c>
      <c r="N2356" t="s">
        <v>799</v>
      </c>
      <c r="O2356">
        <v>2021</v>
      </c>
      <c r="P2356" t="s">
        <v>329</v>
      </c>
      <c r="Q2356">
        <v>2</v>
      </c>
    </row>
    <row r="2357" spans="7:17" x14ac:dyDescent="0.25">
      <c r="G2357" t="s">
        <v>72</v>
      </c>
      <c r="H2357" t="s">
        <v>799</v>
      </c>
      <c r="M2357" t="s">
        <v>72</v>
      </c>
      <c r="N2357" t="s">
        <v>799</v>
      </c>
    </row>
    <row r="2358" spans="7:17" x14ac:dyDescent="0.25">
      <c r="G2358" t="s">
        <v>72</v>
      </c>
      <c r="H2358" t="s">
        <v>799</v>
      </c>
      <c r="I2358">
        <v>2012</v>
      </c>
      <c r="J2358" t="s">
        <v>199</v>
      </c>
      <c r="K2358">
        <v>3</v>
      </c>
      <c r="M2358" t="s">
        <v>72</v>
      </c>
      <c r="N2358" t="s">
        <v>799</v>
      </c>
      <c r="O2358">
        <v>2012</v>
      </c>
      <c r="P2358" t="s">
        <v>329</v>
      </c>
      <c r="Q2358">
        <v>2</v>
      </c>
    </row>
    <row r="2359" spans="7:17" x14ac:dyDescent="0.25">
      <c r="G2359" t="s">
        <v>72</v>
      </c>
      <c r="H2359" t="s">
        <v>799</v>
      </c>
      <c r="I2359">
        <v>2018</v>
      </c>
      <c r="J2359" t="s">
        <v>199</v>
      </c>
      <c r="K2359">
        <v>3</v>
      </c>
      <c r="M2359" t="s">
        <v>72</v>
      </c>
      <c r="N2359" t="s">
        <v>799</v>
      </c>
      <c r="O2359">
        <v>2018</v>
      </c>
      <c r="P2359" t="s">
        <v>329</v>
      </c>
      <c r="Q2359">
        <v>2</v>
      </c>
    </row>
    <row r="2360" spans="7:17" x14ac:dyDescent="0.25">
      <c r="G2360" t="s">
        <v>72</v>
      </c>
      <c r="H2360" t="s">
        <v>799</v>
      </c>
      <c r="I2360">
        <v>2020</v>
      </c>
      <c r="J2360" t="s">
        <v>199</v>
      </c>
      <c r="K2360">
        <v>3</v>
      </c>
      <c r="M2360" t="s">
        <v>72</v>
      </c>
      <c r="N2360" t="s">
        <v>799</v>
      </c>
      <c r="O2360">
        <v>2020</v>
      </c>
      <c r="P2360" t="s">
        <v>329</v>
      </c>
      <c r="Q2360">
        <v>2</v>
      </c>
    </row>
    <row r="2361" spans="7:17" x14ac:dyDescent="0.25">
      <c r="G2361" t="s">
        <v>72</v>
      </c>
      <c r="H2361" t="s">
        <v>799</v>
      </c>
      <c r="M2361" t="s">
        <v>72</v>
      </c>
      <c r="N2361" t="s">
        <v>799</v>
      </c>
    </row>
    <row r="2362" spans="7:17" x14ac:dyDescent="0.25">
      <c r="G2362" t="s">
        <v>72</v>
      </c>
      <c r="H2362" t="s">
        <v>799</v>
      </c>
      <c r="M2362" t="s">
        <v>72</v>
      </c>
      <c r="N2362" t="s">
        <v>799</v>
      </c>
    </row>
    <row r="2363" spans="7:17" x14ac:dyDescent="0.25">
      <c r="G2363" t="s">
        <v>72</v>
      </c>
      <c r="H2363" t="s">
        <v>800</v>
      </c>
      <c r="I2363">
        <v>2013</v>
      </c>
      <c r="M2363" t="s">
        <v>72</v>
      </c>
      <c r="N2363" t="s">
        <v>800</v>
      </c>
      <c r="O2363">
        <v>2013</v>
      </c>
    </row>
    <row r="2364" spans="7:17" x14ac:dyDescent="0.25">
      <c r="G2364" t="s">
        <v>72</v>
      </c>
      <c r="H2364" t="s">
        <v>800</v>
      </c>
      <c r="I2364">
        <v>2014</v>
      </c>
      <c r="M2364" t="s">
        <v>72</v>
      </c>
      <c r="N2364" t="s">
        <v>800</v>
      </c>
      <c r="O2364">
        <v>2014</v>
      </c>
    </row>
    <row r="2365" spans="7:17" x14ac:dyDescent="0.25">
      <c r="G2365" t="s">
        <v>72</v>
      </c>
      <c r="H2365" t="s">
        <v>800</v>
      </c>
      <c r="I2365">
        <v>2006</v>
      </c>
      <c r="M2365" t="s">
        <v>72</v>
      </c>
      <c r="N2365" t="s">
        <v>800</v>
      </c>
      <c r="O2365">
        <v>2006</v>
      </c>
    </row>
    <row r="2366" spans="7:17" x14ac:dyDescent="0.25">
      <c r="G2366" t="s">
        <v>72</v>
      </c>
      <c r="H2366" t="s">
        <v>800</v>
      </c>
      <c r="I2366">
        <v>2007</v>
      </c>
      <c r="M2366" t="s">
        <v>72</v>
      </c>
      <c r="N2366" t="s">
        <v>800</v>
      </c>
      <c r="O2366">
        <v>2007</v>
      </c>
    </row>
    <row r="2367" spans="7:17" x14ac:dyDescent="0.25">
      <c r="G2367" t="s">
        <v>72</v>
      </c>
      <c r="H2367" t="s">
        <v>800</v>
      </c>
      <c r="I2367">
        <v>2008</v>
      </c>
      <c r="M2367" t="s">
        <v>72</v>
      </c>
      <c r="N2367" t="s">
        <v>800</v>
      </c>
      <c r="O2367">
        <v>2008</v>
      </c>
    </row>
    <row r="2368" spans="7:17" x14ac:dyDescent="0.25">
      <c r="G2368" t="s">
        <v>72</v>
      </c>
      <c r="H2368" t="s">
        <v>800</v>
      </c>
      <c r="I2368">
        <v>2009</v>
      </c>
      <c r="M2368" t="s">
        <v>72</v>
      </c>
      <c r="N2368" t="s">
        <v>800</v>
      </c>
      <c r="O2368">
        <v>2009</v>
      </c>
    </row>
    <row r="2369" spans="7:17" x14ac:dyDescent="0.25">
      <c r="G2369" t="s">
        <v>72</v>
      </c>
      <c r="H2369" t="s">
        <v>800</v>
      </c>
      <c r="I2369">
        <v>2011</v>
      </c>
      <c r="M2369" t="s">
        <v>72</v>
      </c>
      <c r="N2369" t="s">
        <v>800</v>
      </c>
      <c r="O2369">
        <v>2011</v>
      </c>
    </row>
    <row r="2370" spans="7:17" x14ac:dyDescent="0.25">
      <c r="G2370" t="s">
        <v>72</v>
      </c>
      <c r="H2370" t="s">
        <v>800</v>
      </c>
      <c r="I2370">
        <v>2015</v>
      </c>
      <c r="M2370" t="s">
        <v>72</v>
      </c>
      <c r="N2370" t="s">
        <v>800</v>
      </c>
      <c r="O2370">
        <v>2015</v>
      </c>
    </row>
    <row r="2371" spans="7:17" x14ac:dyDescent="0.25">
      <c r="G2371" t="s">
        <v>72</v>
      </c>
      <c r="H2371" t="s">
        <v>800</v>
      </c>
      <c r="I2371">
        <v>2016</v>
      </c>
      <c r="M2371" t="s">
        <v>72</v>
      </c>
      <c r="N2371" t="s">
        <v>800</v>
      </c>
      <c r="O2371">
        <v>2016</v>
      </c>
    </row>
    <row r="2372" spans="7:17" x14ac:dyDescent="0.25">
      <c r="G2372" t="s">
        <v>72</v>
      </c>
      <c r="H2372" t="s">
        <v>800</v>
      </c>
      <c r="I2372">
        <v>2017</v>
      </c>
      <c r="M2372" t="s">
        <v>72</v>
      </c>
      <c r="N2372" t="s">
        <v>800</v>
      </c>
      <c r="O2372">
        <v>2017</v>
      </c>
    </row>
    <row r="2373" spans="7:17" x14ac:dyDescent="0.25">
      <c r="G2373" t="s">
        <v>72</v>
      </c>
      <c r="H2373" t="s">
        <v>800</v>
      </c>
      <c r="I2373">
        <v>2018</v>
      </c>
      <c r="M2373" t="s">
        <v>72</v>
      </c>
      <c r="N2373" t="s">
        <v>800</v>
      </c>
      <c r="O2373">
        <v>2018</v>
      </c>
    </row>
    <row r="2374" spans="7:17" x14ac:dyDescent="0.25">
      <c r="G2374" t="s">
        <v>72</v>
      </c>
      <c r="H2374" t="s">
        <v>800</v>
      </c>
      <c r="I2374">
        <v>2019</v>
      </c>
      <c r="M2374" t="s">
        <v>72</v>
      </c>
      <c r="N2374" t="s">
        <v>800</v>
      </c>
      <c r="O2374">
        <v>2019</v>
      </c>
    </row>
    <row r="2375" spans="7:17" x14ac:dyDescent="0.25">
      <c r="G2375" t="s">
        <v>72</v>
      </c>
      <c r="H2375" t="s">
        <v>800</v>
      </c>
      <c r="I2375">
        <v>2020</v>
      </c>
      <c r="M2375" t="s">
        <v>72</v>
      </c>
      <c r="N2375" t="s">
        <v>800</v>
      </c>
      <c r="O2375">
        <v>2020</v>
      </c>
    </row>
    <row r="2376" spans="7:17" x14ac:dyDescent="0.25">
      <c r="G2376" t="s">
        <v>72</v>
      </c>
      <c r="H2376" t="s">
        <v>800</v>
      </c>
      <c r="I2376">
        <v>2012</v>
      </c>
      <c r="M2376" t="s">
        <v>72</v>
      </c>
      <c r="N2376" t="s">
        <v>800</v>
      </c>
      <c r="O2376">
        <v>2012</v>
      </c>
    </row>
    <row r="2377" spans="7:17" x14ac:dyDescent="0.25">
      <c r="G2377" t="s">
        <v>72</v>
      </c>
      <c r="H2377" t="s">
        <v>800</v>
      </c>
      <c r="I2377">
        <v>2010</v>
      </c>
      <c r="M2377" t="s">
        <v>72</v>
      </c>
      <c r="N2377" t="s">
        <v>800</v>
      </c>
      <c r="O2377">
        <v>2010</v>
      </c>
    </row>
    <row r="2378" spans="7:17" x14ac:dyDescent="0.25">
      <c r="G2378" t="s">
        <v>72</v>
      </c>
      <c r="H2378" t="s">
        <v>801</v>
      </c>
      <c r="I2378">
        <v>2019</v>
      </c>
      <c r="J2378" t="s">
        <v>360</v>
      </c>
      <c r="K2378">
        <v>1</v>
      </c>
      <c r="M2378" t="s">
        <v>72</v>
      </c>
      <c r="N2378" t="s">
        <v>801</v>
      </c>
      <c r="O2378">
        <v>2019</v>
      </c>
      <c r="P2378" t="s">
        <v>1074</v>
      </c>
      <c r="Q2378">
        <v>2</v>
      </c>
    </row>
    <row r="2379" spans="7:17" x14ac:dyDescent="0.25">
      <c r="G2379" t="s">
        <v>72</v>
      </c>
      <c r="H2379" t="s">
        <v>801</v>
      </c>
      <c r="I2379">
        <v>2018</v>
      </c>
      <c r="J2379" t="s">
        <v>360</v>
      </c>
      <c r="K2379">
        <v>1</v>
      </c>
      <c r="M2379" t="s">
        <v>72</v>
      </c>
      <c r="N2379" t="s">
        <v>801</v>
      </c>
      <c r="O2379">
        <v>2018</v>
      </c>
      <c r="P2379" t="s">
        <v>1075</v>
      </c>
      <c r="Q2379">
        <v>1</v>
      </c>
    </row>
    <row r="2380" spans="7:17" x14ac:dyDescent="0.25">
      <c r="G2380" t="s">
        <v>72</v>
      </c>
      <c r="H2380" t="s">
        <v>801</v>
      </c>
      <c r="I2380">
        <v>2017</v>
      </c>
      <c r="J2380" t="s">
        <v>360</v>
      </c>
      <c r="K2380">
        <v>1</v>
      </c>
      <c r="M2380" t="s">
        <v>72</v>
      </c>
      <c r="N2380" t="s">
        <v>801</v>
      </c>
      <c r="O2380">
        <v>2017</v>
      </c>
      <c r="P2380" t="s">
        <v>1076</v>
      </c>
      <c r="Q2380">
        <v>1</v>
      </c>
    </row>
    <row r="2381" spans="7:17" x14ac:dyDescent="0.25">
      <c r="G2381" t="s">
        <v>72</v>
      </c>
      <c r="H2381" t="s">
        <v>801</v>
      </c>
      <c r="I2381">
        <v>2016</v>
      </c>
      <c r="J2381" t="s">
        <v>200</v>
      </c>
      <c r="K2381">
        <v>1</v>
      </c>
      <c r="M2381" t="s">
        <v>72</v>
      </c>
      <c r="N2381" t="s">
        <v>801</v>
      </c>
      <c r="O2381">
        <v>2016</v>
      </c>
      <c r="P2381" t="s">
        <v>1077</v>
      </c>
      <c r="Q2381">
        <v>1</v>
      </c>
    </row>
    <row r="2382" spans="7:17" x14ac:dyDescent="0.25">
      <c r="G2382" t="s">
        <v>72</v>
      </c>
      <c r="H2382" t="s">
        <v>801</v>
      </c>
      <c r="I2382">
        <v>2015</v>
      </c>
      <c r="J2382" t="s">
        <v>200</v>
      </c>
      <c r="K2382">
        <v>1</v>
      </c>
      <c r="M2382" t="s">
        <v>72</v>
      </c>
      <c r="N2382" t="s">
        <v>801</v>
      </c>
      <c r="O2382">
        <v>2015</v>
      </c>
      <c r="P2382" t="s">
        <v>1078</v>
      </c>
      <c r="Q2382">
        <v>3</v>
      </c>
    </row>
    <row r="2383" spans="7:17" x14ac:dyDescent="0.25">
      <c r="G2383" t="s">
        <v>72</v>
      </c>
      <c r="H2383" t="s">
        <v>801</v>
      </c>
      <c r="I2383">
        <v>2020</v>
      </c>
      <c r="J2383" t="s">
        <v>360</v>
      </c>
      <c r="K2383">
        <v>1</v>
      </c>
      <c r="M2383" t="s">
        <v>72</v>
      </c>
      <c r="N2383" t="s">
        <v>801</v>
      </c>
      <c r="O2383">
        <v>2020</v>
      </c>
      <c r="P2383" t="s">
        <v>1079</v>
      </c>
      <c r="Q2383">
        <v>1</v>
      </c>
    </row>
    <row r="2384" spans="7:17" x14ac:dyDescent="0.25">
      <c r="G2384" t="s">
        <v>72</v>
      </c>
      <c r="H2384" t="s">
        <v>801</v>
      </c>
      <c r="I2384">
        <v>2013</v>
      </c>
      <c r="J2384" t="s">
        <v>200</v>
      </c>
      <c r="K2384">
        <v>1</v>
      </c>
      <c r="M2384" t="s">
        <v>72</v>
      </c>
      <c r="N2384" t="s">
        <v>801</v>
      </c>
      <c r="O2384">
        <v>2013</v>
      </c>
      <c r="P2384" t="s">
        <v>1080</v>
      </c>
      <c r="Q2384">
        <v>1</v>
      </c>
    </row>
    <row r="2385" spans="7:17" x14ac:dyDescent="0.25">
      <c r="G2385" t="s">
        <v>72</v>
      </c>
      <c r="H2385" t="s">
        <v>801</v>
      </c>
      <c r="I2385">
        <v>2010</v>
      </c>
      <c r="M2385" t="s">
        <v>72</v>
      </c>
      <c r="N2385" t="s">
        <v>801</v>
      </c>
      <c r="O2385">
        <v>2010</v>
      </c>
    </row>
    <row r="2386" spans="7:17" x14ac:dyDescent="0.25">
      <c r="G2386" t="s">
        <v>72</v>
      </c>
      <c r="H2386" t="s">
        <v>801</v>
      </c>
      <c r="I2386">
        <v>2011</v>
      </c>
      <c r="J2386" t="s">
        <v>200</v>
      </c>
      <c r="K2386">
        <v>1</v>
      </c>
      <c r="M2386" t="s">
        <v>72</v>
      </c>
      <c r="N2386" t="s">
        <v>801</v>
      </c>
      <c r="O2386">
        <v>2011</v>
      </c>
      <c r="P2386" t="s">
        <v>1080</v>
      </c>
      <c r="Q2386">
        <v>1</v>
      </c>
    </row>
    <row r="2387" spans="7:17" x14ac:dyDescent="0.25">
      <c r="G2387" t="s">
        <v>72</v>
      </c>
      <c r="H2387" t="s">
        <v>801</v>
      </c>
      <c r="I2387">
        <v>2009</v>
      </c>
      <c r="M2387" t="s">
        <v>72</v>
      </c>
      <c r="N2387" t="s">
        <v>801</v>
      </c>
      <c r="O2387">
        <v>2009</v>
      </c>
    </row>
    <row r="2388" spans="7:17" x14ac:dyDescent="0.25">
      <c r="G2388" t="s">
        <v>72</v>
      </c>
      <c r="H2388" t="s">
        <v>801</v>
      </c>
      <c r="I2388">
        <v>2008</v>
      </c>
      <c r="M2388" t="s">
        <v>72</v>
      </c>
      <c r="N2388" t="s">
        <v>801</v>
      </c>
      <c r="O2388">
        <v>2008</v>
      </c>
    </row>
    <row r="2389" spans="7:17" x14ac:dyDescent="0.25">
      <c r="G2389" t="s">
        <v>72</v>
      </c>
      <c r="H2389" t="s">
        <v>801</v>
      </c>
      <c r="I2389">
        <v>2007</v>
      </c>
      <c r="M2389" t="s">
        <v>72</v>
      </c>
      <c r="N2389" t="s">
        <v>801</v>
      </c>
      <c r="O2389">
        <v>2007</v>
      </c>
    </row>
    <row r="2390" spans="7:17" x14ac:dyDescent="0.25">
      <c r="G2390" t="s">
        <v>72</v>
      </c>
      <c r="H2390" t="s">
        <v>801</v>
      </c>
      <c r="I2390">
        <v>2006</v>
      </c>
      <c r="M2390" t="s">
        <v>72</v>
      </c>
      <c r="N2390" t="s">
        <v>801</v>
      </c>
      <c r="O2390">
        <v>2006</v>
      </c>
    </row>
    <row r="2391" spans="7:17" x14ac:dyDescent="0.25">
      <c r="G2391" t="s">
        <v>72</v>
      </c>
      <c r="H2391" t="s">
        <v>801</v>
      </c>
      <c r="I2391">
        <v>2012</v>
      </c>
      <c r="J2391" t="s">
        <v>200</v>
      </c>
      <c r="K2391">
        <v>1</v>
      </c>
      <c r="M2391" t="s">
        <v>72</v>
      </c>
      <c r="N2391" t="s">
        <v>801</v>
      </c>
      <c r="O2391">
        <v>2012</v>
      </c>
      <c r="P2391" t="s">
        <v>1080</v>
      </c>
      <c r="Q2391">
        <v>1</v>
      </c>
    </row>
    <row r="2392" spans="7:17" x14ac:dyDescent="0.25">
      <c r="G2392" t="s">
        <v>72</v>
      </c>
      <c r="H2392" t="s">
        <v>801</v>
      </c>
      <c r="I2392">
        <v>2014</v>
      </c>
      <c r="J2392" t="s">
        <v>200</v>
      </c>
      <c r="K2392">
        <v>1</v>
      </c>
      <c r="M2392" t="s">
        <v>72</v>
      </c>
      <c r="N2392" t="s">
        <v>801</v>
      </c>
      <c r="O2392">
        <v>2014</v>
      </c>
      <c r="P2392" t="s">
        <v>1081</v>
      </c>
      <c r="Q2392">
        <v>1</v>
      </c>
    </row>
    <row r="2393" spans="7:17" x14ac:dyDescent="0.25">
      <c r="G2393" t="s">
        <v>72</v>
      </c>
      <c r="H2393" t="s">
        <v>802</v>
      </c>
      <c r="M2393" t="s">
        <v>72</v>
      </c>
      <c r="N2393" t="s">
        <v>802</v>
      </c>
    </row>
    <row r="2394" spans="7:17" x14ac:dyDescent="0.25">
      <c r="G2394" t="s">
        <v>72</v>
      </c>
      <c r="H2394" t="s">
        <v>802</v>
      </c>
      <c r="M2394" t="s">
        <v>72</v>
      </c>
      <c r="N2394" t="s">
        <v>802</v>
      </c>
    </row>
    <row r="2395" spans="7:17" x14ac:dyDescent="0.25">
      <c r="G2395" t="s">
        <v>72</v>
      </c>
      <c r="H2395" t="s">
        <v>802</v>
      </c>
      <c r="M2395" t="s">
        <v>72</v>
      </c>
      <c r="N2395" t="s">
        <v>802</v>
      </c>
    </row>
    <row r="2396" spans="7:17" x14ac:dyDescent="0.25">
      <c r="G2396" t="s">
        <v>72</v>
      </c>
      <c r="H2396" t="s">
        <v>802</v>
      </c>
      <c r="M2396" t="s">
        <v>72</v>
      </c>
      <c r="N2396" t="s">
        <v>802</v>
      </c>
    </row>
    <row r="2397" spans="7:17" x14ac:dyDescent="0.25">
      <c r="G2397" t="s">
        <v>72</v>
      </c>
      <c r="H2397" t="s">
        <v>802</v>
      </c>
      <c r="M2397" t="s">
        <v>72</v>
      </c>
      <c r="N2397" t="s">
        <v>802</v>
      </c>
    </row>
    <row r="2398" spans="7:17" x14ac:dyDescent="0.25">
      <c r="G2398" t="s">
        <v>72</v>
      </c>
      <c r="H2398" t="s">
        <v>802</v>
      </c>
      <c r="M2398" t="s">
        <v>72</v>
      </c>
      <c r="N2398" t="s">
        <v>802</v>
      </c>
    </row>
    <row r="2399" spans="7:17" x14ac:dyDescent="0.25">
      <c r="G2399" t="s">
        <v>72</v>
      </c>
      <c r="H2399" t="s">
        <v>802</v>
      </c>
      <c r="M2399" t="s">
        <v>72</v>
      </c>
      <c r="N2399" t="s">
        <v>802</v>
      </c>
    </row>
    <row r="2400" spans="7:17" x14ac:dyDescent="0.25">
      <c r="G2400" t="s">
        <v>72</v>
      </c>
      <c r="H2400" t="s">
        <v>802</v>
      </c>
      <c r="M2400" t="s">
        <v>72</v>
      </c>
      <c r="N2400" t="s">
        <v>802</v>
      </c>
    </row>
    <row r="2401" spans="7:15" x14ac:dyDescent="0.25">
      <c r="G2401" t="s">
        <v>72</v>
      </c>
      <c r="H2401" t="s">
        <v>802</v>
      </c>
      <c r="M2401" t="s">
        <v>72</v>
      </c>
      <c r="N2401" t="s">
        <v>802</v>
      </c>
    </row>
    <row r="2402" spans="7:15" x14ac:dyDescent="0.25">
      <c r="G2402" t="s">
        <v>72</v>
      </c>
      <c r="H2402" t="s">
        <v>802</v>
      </c>
      <c r="M2402" t="s">
        <v>72</v>
      </c>
      <c r="N2402" t="s">
        <v>802</v>
      </c>
    </row>
    <row r="2403" spans="7:15" x14ac:dyDescent="0.25">
      <c r="G2403" t="s">
        <v>72</v>
      </c>
      <c r="H2403" t="s">
        <v>802</v>
      </c>
      <c r="M2403" t="s">
        <v>72</v>
      </c>
      <c r="N2403" t="s">
        <v>802</v>
      </c>
    </row>
    <row r="2404" spans="7:15" x14ac:dyDescent="0.25">
      <c r="G2404" t="s">
        <v>72</v>
      </c>
      <c r="H2404" t="s">
        <v>802</v>
      </c>
      <c r="M2404" t="s">
        <v>72</v>
      </c>
      <c r="N2404" t="s">
        <v>802</v>
      </c>
    </row>
    <row r="2405" spans="7:15" x14ac:dyDescent="0.25">
      <c r="G2405" t="s">
        <v>72</v>
      </c>
      <c r="H2405" t="s">
        <v>802</v>
      </c>
      <c r="M2405" t="s">
        <v>72</v>
      </c>
      <c r="N2405" t="s">
        <v>802</v>
      </c>
    </row>
    <row r="2406" spans="7:15" x14ac:dyDescent="0.25">
      <c r="G2406" t="s">
        <v>72</v>
      </c>
      <c r="H2406" t="s">
        <v>802</v>
      </c>
      <c r="M2406" t="s">
        <v>72</v>
      </c>
      <c r="N2406" t="s">
        <v>802</v>
      </c>
    </row>
    <row r="2407" spans="7:15" x14ac:dyDescent="0.25">
      <c r="G2407" t="s">
        <v>72</v>
      </c>
      <c r="H2407" t="s">
        <v>802</v>
      </c>
      <c r="M2407" t="s">
        <v>72</v>
      </c>
      <c r="N2407" t="s">
        <v>802</v>
      </c>
    </row>
    <row r="2408" spans="7:15" x14ac:dyDescent="0.25">
      <c r="G2408" t="s">
        <v>72</v>
      </c>
      <c r="H2408" t="s">
        <v>803</v>
      </c>
      <c r="I2408">
        <v>2013</v>
      </c>
      <c r="M2408" t="s">
        <v>72</v>
      </c>
      <c r="N2408" t="s">
        <v>803</v>
      </c>
      <c r="O2408">
        <v>2013</v>
      </c>
    </row>
    <row r="2409" spans="7:15" x14ac:dyDescent="0.25">
      <c r="G2409" t="s">
        <v>72</v>
      </c>
      <c r="H2409" t="s">
        <v>803</v>
      </c>
      <c r="I2409">
        <v>2020</v>
      </c>
      <c r="M2409" t="s">
        <v>72</v>
      </c>
      <c r="N2409" t="s">
        <v>803</v>
      </c>
      <c r="O2409">
        <v>2020</v>
      </c>
    </row>
    <row r="2410" spans="7:15" x14ac:dyDescent="0.25">
      <c r="G2410" t="s">
        <v>72</v>
      </c>
      <c r="H2410" t="s">
        <v>803</v>
      </c>
      <c r="I2410">
        <v>2006</v>
      </c>
      <c r="M2410" t="s">
        <v>72</v>
      </c>
      <c r="N2410" t="s">
        <v>803</v>
      </c>
      <c r="O2410">
        <v>2006</v>
      </c>
    </row>
    <row r="2411" spans="7:15" x14ac:dyDescent="0.25">
      <c r="G2411" t="s">
        <v>72</v>
      </c>
      <c r="H2411" t="s">
        <v>803</v>
      </c>
      <c r="I2411">
        <v>2008</v>
      </c>
      <c r="M2411" t="s">
        <v>72</v>
      </c>
      <c r="N2411" t="s">
        <v>803</v>
      </c>
      <c r="O2411">
        <v>2008</v>
      </c>
    </row>
    <row r="2412" spans="7:15" x14ac:dyDescent="0.25">
      <c r="G2412" t="s">
        <v>72</v>
      </c>
      <c r="H2412" t="s">
        <v>803</v>
      </c>
      <c r="I2412">
        <v>2010</v>
      </c>
      <c r="M2412" t="s">
        <v>72</v>
      </c>
      <c r="N2412" t="s">
        <v>803</v>
      </c>
      <c r="O2412">
        <v>2010</v>
      </c>
    </row>
    <row r="2413" spans="7:15" x14ac:dyDescent="0.25">
      <c r="G2413" t="s">
        <v>72</v>
      </c>
      <c r="H2413" t="s">
        <v>803</v>
      </c>
      <c r="I2413">
        <v>2011</v>
      </c>
      <c r="M2413" t="s">
        <v>72</v>
      </c>
      <c r="N2413" t="s">
        <v>803</v>
      </c>
      <c r="O2413">
        <v>2011</v>
      </c>
    </row>
    <row r="2414" spans="7:15" x14ac:dyDescent="0.25">
      <c r="G2414" t="s">
        <v>72</v>
      </c>
      <c r="H2414" t="s">
        <v>803</v>
      </c>
      <c r="I2414">
        <v>2012</v>
      </c>
      <c r="M2414" t="s">
        <v>72</v>
      </c>
      <c r="N2414" t="s">
        <v>803</v>
      </c>
      <c r="O2414">
        <v>2012</v>
      </c>
    </row>
    <row r="2415" spans="7:15" x14ac:dyDescent="0.25">
      <c r="G2415" t="s">
        <v>72</v>
      </c>
      <c r="H2415" t="s">
        <v>803</v>
      </c>
      <c r="I2415">
        <v>2009</v>
      </c>
      <c r="M2415" t="s">
        <v>72</v>
      </c>
      <c r="N2415" t="s">
        <v>803</v>
      </c>
      <c r="O2415">
        <v>2009</v>
      </c>
    </row>
    <row r="2416" spans="7:15" x14ac:dyDescent="0.25">
      <c r="G2416" t="s">
        <v>72</v>
      </c>
      <c r="H2416" t="s">
        <v>803</v>
      </c>
      <c r="I2416">
        <v>2014</v>
      </c>
      <c r="M2416" t="s">
        <v>72</v>
      </c>
      <c r="N2416" t="s">
        <v>803</v>
      </c>
      <c r="O2416">
        <v>2014</v>
      </c>
    </row>
    <row r="2417" spans="7:15" x14ac:dyDescent="0.25">
      <c r="G2417" t="s">
        <v>72</v>
      </c>
      <c r="H2417" t="s">
        <v>803</v>
      </c>
      <c r="I2417">
        <v>2016</v>
      </c>
      <c r="M2417" t="s">
        <v>72</v>
      </c>
      <c r="N2417" t="s">
        <v>803</v>
      </c>
      <c r="O2417">
        <v>2016</v>
      </c>
    </row>
    <row r="2418" spans="7:15" x14ac:dyDescent="0.25">
      <c r="G2418" t="s">
        <v>72</v>
      </c>
      <c r="H2418" t="s">
        <v>803</v>
      </c>
      <c r="I2418">
        <v>2017</v>
      </c>
      <c r="M2418" t="s">
        <v>72</v>
      </c>
      <c r="N2418" t="s">
        <v>803</v>
      </c>
      <c r="O2418">
        <v>2017</v>
      </c>
    </row>
    <row r="2419" spans="7:15" x14ac:dyDescent="0.25">
      <c r="G2419" t="s">
        <v>72</v>
      </c>
      <c r="H2419" t="s">
        <v>803</v>
      </c>
      <c r="I2419">
        <v>2019</v>
      </c>
      <c r="M2419" t="s">
        <v>72</v>
      </c>
      <c r="N2419" t="s">
        <v>803</v>
      </c>
      <c r="O2419">
        <v>2019</v>
      </c>
    </row>
    <row r="2420" spans="7:15" x14ac:dyDescent="0.25">
      <c r="G2420" t="s">
        <v>72</v>
      </c>
      <c r="H2420" t="s">
        <v>803</v>
      </c>
      <c r="I2420">
        <v>2015</v>
      </c>
      <c r="M2420" t="s">
        <v>72</v>
      </c>
      <c r="N2420" t="s">
        <v>803</v>
      </c>
      <c r="O2420">
        <v>2015</v>
      </c>
    </row>
    <row r="2421" spans="7:15" x14ac:dyDescent="0.25">
      <c r="G2421" t="s">
        <v>72</v>
      </c>
      <c r="H2421" t="s">
        <v>803</v>
      </c>
      <c r="I2421">
        <v>2007</v>
      </c>
      <c r="M2421" t="s">
        <v>72</v>
      </c>
      <c r="N2421" t="s">
        <v>803</v>
      </c>
      <c r="O2421">
        <v>2007</v>
      </c>
    </row>
    <row r="2422" spans="7:15" x14ac:dyDescent="0.25">
      <c r="G2422" t="s">
        <v>72</v>
      </c>
      <c r="H2422" t="s">
        <v>803</v>
      </c>
      <c r="I2422">
        <v>2018</v>
      </c>
      <c r="M2422" t="s">
        <v>72</v>
      </c>
      <c r="N2422" t="s">
        <v>803</v>
      </c>
      <c r="O2422">
        <v>2018</v>
      </c>
    </row>
    <row r="2423" spans="7:15" x14ac:dyDescent="0.25">
      <c r="G2423" t="s">
        <v>72</v>
      </c>
      <c r="H2423" t="s">
        <v>804</v>
      </c>
      <c r="M2423" t="s">
        <v>72</v>
      </c>
      <c r="N2423" t="s">
        <v>804</v>
      </c>
    </row>
    <row r="2424" spans="7:15" x14ac:dyDescent="0.25">
      <c r="G2424" t="s">
        <v>72</v>
      </c>
      <c r="H2424" t="s">
        <v>804</v>
      </c>
      <c r="M2424" t="s">
        <v>72</v>
      </c>
      <c r="N2424" t="s">
        <v>804</v>
      </c>
    </row>
    <row r="2425" spans="7:15" x14ac:dyDescent="0.25">
      <c r="G2425" t="s">
        <v>72</v>
      </c>
      <c r="H2425" t="s">
        <v>804</v>
      </c>
      <c r="M2425" t="s">
        <v>72</v>
      </c>
      <c r="N2425" t="s">
        <v>804</v>
      </c>
    </row>
    <row r="2426" spans="7:15" x14ac:dyDescent="0.25">
      <c r="G2426" t="s">
        <v>72</v>
      </c>
      <c r="H2426" t="s">
        <v>804</v>
      </c>
      <c r="M2426" t="s">
        <v>72</v>
      </c>
      <c r="N2426" t="s">
        <v>804</v>
      </c>
    </row>
    <row r="2427" spans="7:15" x14ac:dyDescent="0.25">
      <c r="G2427" t="s">
        <v>72</v>
      </c>
      <c r="H2427" t="s">
        <v>804</v>
      </c>
      <c r="M2427" t="s">
        <v>72</v>
      </c>
      <c r="N2427" t="s">
        <v>804</v>
      </c>
    </row>
    <row r="2428" spans="7:15" x14ac:dyDescent="0.25">
      <c r="G2428" t="s">
        <v>72</v>
      </c>
      <c r="H2428" t="s">
        <v>804</v>
      </c>
      <c r="M2428" t="s">
        <v>72</v>
      </c>
      <c r="N2428" t="s">
        <v>804</v>
      </c>
    </row>
    <row r="2429" spans="7:15" x14ac:dyDescent="0.25">
      <c r="G2429" t="s">
        <v>72</v>
      </c>
      <c r="H2429" t="s">
        <v>804</v>
      </c>
      <c r="M2429" t="s">
        <v>72</v>
      </c>
      <c r="N2429" t="s">
        <v>804</v>
      </c>
    </row>
    <row r="2430" spans="7:15" x14ac:dyDescent="0.25">
      <c r="G2430" t="s">
        <v>72</v>
      </c>
      <c r="H2430" t="s">
        <v>804</v>
      </c>
      <c r="M2430" t="s">
        <v>72</v>
      </c>
      <c r="N2430" t="s">
        <v>804</v>
      </c>
    </row>
    <row r="2431" spans="7:15" x14ac:dyDescent="0.25">
      <c r="G2431" t="s">
        <v>72</v>
      </c>
      <c r="H2431" t="s">
        <v>804</v>
      </c>
      <c r="M2431" t="s">
        <v>72</v>
      </c>
      <c r="N2431" t="s">
        <v>804</v>
      </c>
    </row>
    <row r="2432" spans="7:15" x14ac:dyDescent="0.25">
      <c r="G2432" t="s">
        <v>72</v>
      </c>
      <c r="H2432" t="s">
        <v>804</v>
      </c>
      <c r="M2432" t="s">
        <v>72</v>
      </c>
      <c r="N2432" t="s">
        <v>804</v>
      </c>
    </row>
    <row r="2433" spans="7:14" x14ac:dyDescent="0.25">
      <c r="G2433" t="s">
        <v>72</v>
      </c>
      <c r="H2433" t="s">
        <v>804</v>
      </c>
      <c r="M2433" t="s">
        <v>72</v>
      </c>
      <c r="N2433" t="s">
        <v>804</v>
      </c>
    </row>
    <row r="2434" spans="7:14" x14ac:dyDescent="0.25">
      <c r="G2434" t="s">
        <v>72</v>
      </c>
      <c r="H2434" t="s">
        <v>804</v>
      </c>
      <c r="M2434" t="s">
        <v>72</v>
      </c>
      <c r="N2434" t="s">
        <v>804</v>
      </c>
    </row>
    <row r="2435" spans="7:14" x14ac:dyDescent="0.25">
      <c r="G2435" t="s">
        <v>72</v>
      </c>
      <c r="H2435" t="s">
        <v>804</v>
      </c>
      <c r="M2435" t="s">
        <v>72</v>
      </c>
      <c r="N2435" t="s">
        <v>804</v>
      </c>
    </row>
    <row r="2436" spans="7:14" x14ac:dyDescent="0.25">
      <c r="G2436" t="s">
        <v>72</v>
      </c>
      <c r="H2436" t="s">
        <v>804</v>
      </c>
      <c r="M2436" t="s">
        <v>72</v>
      </c>
      <c r="N2436" t="s">
        <v>804</v>
      </c>
    </row>
    <row r="2437" spans="7:14" x14ac:dyDescent="0.25">
      <c r="G2437" t="s">
        <v>72</v>
      </c>
      <c r="H2437" t="s">
        <v>804</v>
      </c>
      <c r="M2437" t="s">
        <v>72</v>
      </c>
      <c r="N2437" t="s">
        <v>804</v>
      </c>
    </row>
    <row r="2438" spans="7:14" x14ac:dyDescent="0.25">
      <c r="G2438" t="s">
        <v>72</v>
      </c>
      <c r="H2438" t="s">
        <v>805</v>
      </c>
      <c r="M2438" t="s">
        <v>72</v>
      </c>
      <c r="N2438" t="s">
        <v>805</v>
      </c>
    </row>
    <row r="2439" spans="7:14" x14ac:dyDescent="0.25">
      <c r="G2439" t="s">
        <v>72</v>
      </c>
      <c r="H2439" t="s">
        <v>805</v>
      </c>
      <c r="M2439" t="s">
        <v>72</v>
      </c>
      <c r="N2439" t="s">
        <v>805</v>
      </c>
    </row>
    <row r="2440" spans="7:14" x14ac:dyDescent="0.25">
      <c r="G2440" t="s">
        <v>72</v>
      </c>
      <c r="H2440" t="s">
        <v>805</v>
      </c>
      <c r="M2440" t="s">
        <v>72</v>
      </c>
      <c r="N2440" t="s">
        <v>805</v>
      </c>
    </row>
    <row r="2441" spans="7:14" x14ac:dyDescent="0.25">
      <c r="G2441" t="s">
        <v>72</v>
      </c>
      <c r="H2441" t="s">
        <v>805</v>
      </c>
      <c r="M2441" t="s">
        <v>72</v>
      </c>
      <c r="N2441" t="s">
        <v>805</v>
      </c>
    </row>
    <row r="2442" spans="7:14" x14ac:dyDescent="0.25">
      <c r="G2442" t="s">
        <v>72</v>
      </c>
      <c r="H2442" t="s">
        <v>805</v>
      </c>
      <c r="M2442" t="s">
        <v>72</v>
      </c>
      <c r="N2442" t="s">
        <v>805</v>
      </c>
    </row>
    <row r="2443" spans="7:14" x14ac:dyDescent="0.25">
      <c r="G2443" t="s">
        <v>72</v>
      </c>
      <c r="H2443" t="s">
        <v>805</v>
      </c>
      <c r="M2443" t="s">
        <v>72</v>
      </c>
      <c r="N2443" t="s">
        <v>805</v>
      </c>
    </row>
    <row r="2444" spans="7:14" x14ac:dyDescent="0.25">
      <c r="G2444" t="s">
        <v>72</v>
      </c>
      <c r="H2444" t="s">
        <v>805</v>
      </c>
      <c r="M2444" t="s">
        <v>72</v>
      </c>
      <c r="N2444" t="s">
        <v>805</v>
      </c>
    </row>
    <row r="2445" spans="7:14" x14ac:dyDescent="0.25">
      <c r="G2445" t="s">
        <v>72</v>
      </c>
      <c r="H2445" t="s">
        <v>805</v>
      </c>
      <c r="M2445" t="s">
        <v>72</v>
      </c>
      <c r="N2445" t="s">
        <v>805</v>
      </c>
    </row>
    <row r="2446" spans="7:14" x14ac:dyDescent="0.25">
      <c r="G2446" t="s">
        <v>72</v>
      </c>
      <c r="H2446" t="s">
        <v>805</v>
      </c>
      <c r="M2446" t="s">
        <v>72</v>
      </c>
      <c r="N2446" t="s">
        <v>805</v>
      </c>
    </row>
    <row r="2447" spans="7:14" x14ac:dyDescent="0.25">
      <c r="G2447" t="s">
        <v>72</v>
      </c>
      <c r="H2447" t="s">
        <v>805</v>
      </c>
      <c r="M2447" t="s">
        <v>72</v>
      </c>
      <c r="N2447" t="s">
        <v>805</v>
      </c>
    </row>
    <row r="2448" spans="7:14" x14ac:dyDescent="0.25">
      <c r="G2448" t="s">
        <v>72</v>
      </c>
      <c r="H2448" t="s">
        <v>805</v>
      </c>
      <c r="M2448" t="s">
        <v>72</v>
      </c>
      <c r="N2448" t="s">
        <v>805</v>
      </c>
    </row>
    <row r="2449" spans="7:17" x14ac:dyDescent="0.25">
      <c r="G2449" t="s">
        <v>72</v>
      </c>
      <c r="H2449" t="s">
        <v>805</v>
      </c>
      <c r="M2449" t="s">
        <v>72</v>
      </c>
      <c r="N2449" t="s">
        <v>805</v>
      </c>
    </row>
    <row r="2450" spans="7:17" x14ac:dyDescent="0.25">
      <c r="G2450" t="s">
        <v>72</v>
      </c>
      <c r="H2450" t="s">
        <v>805</v>
      </c>
      <c r="M2450" t="s">
        <v>72</v>
      </c>
      <c r="N2450" t="s">
        <v>805</v>
      </c>
    </row>
    <row r="2451" spans="7:17" x14ac:dyDescent="0.25">
      <c r="G2451" t="s">
        <v>72</v>
      </c>
      <c r="H2451" t="s">
        <v>805</v>
      </c>
      <c r="M2451" t="s">
        <v>72</v>
      </c>
      <c r="N2451" t="s">
        <v>805</v>
      </c>
    </row>
    <row r="2452" spans="7:17" x14ac:dyDescent="0.25">
      <c r="G2452" t="s">
        <v>72</v>
      </c>
      <c r="H2452" t="s">
        <v>805</v>
      </c>
      <c r="M2452" t="s">
        <v>72</v>
      </c>
      <c r="N2452" t="s">
        <v>805</v>
      </c>
    </row>
    <row r="2453" spans="7:17" x14ac:dyDescent="0.25">
      <c r="G2453" t="s">
        <v>72</v>
      </c>
      <c r="H2453" t="s">
        <v>806</v>
      </c>
      <c r="I2453">
        <v>2020</v>
      </c>
      <c r="J2453" t="s">
        <v>167</v>
      </c>
      <c r="K2453">
        <v>0</v>
      </c>
      <c r="M2453" t="s">
        <v>72</v>
      </c>
      <c r="N2453" t="s">
        <v>806</v>
      </c>
      <c r="O2453">
        <v>2020</v>
      </c>
      <c r="P2453" t="s">
        <v>167</v>
      </c>
      <c r="Q2453">
        <v>0</v>
      </c>
    </row>
    <row r="2454" spans="7:17" x14ac:dyDescent="0.25">
      <c r="G2454" t="s">
        <v>72</v>
      </c>
      <c r="H2454" t="s">
        <v>806</v>
      </c>
      <c r="I2454">
        <v>2007</v>
      </c>
      <c r="J2454" t="s">
        <v>167</v>
      </c>
      <c r="K2454">
        <v>0</v>
      </c>
      <c r="M2454" t="s">
        <v>72</v>
      </c>
      <c r="N2454" t="s">
        <v>806</v>
      </c>
      <c r="O2454">
        <v>2007</v>
      </c>
      <c r="P2454" t="s">
        <v>167</v>
      </c>
      <c r="Q2454">
        <v>0</v>
      </c>
    </row>
    <row r="2455" spans="7:17" x14ac:dyDescent="0.25">
      <c r="G2455" t="s">
        <v>72</v>
      </c>
      <c r="H2455" t="s">
        <v>806</v>
      </c>
      <c r="I2455">
        <v>2006</v>
      </c>
      <c r="J2455" t="s">
        <v>167</v>
      </c>
      <c r="K2455">
        <v>0</v>
      </c>
      <c r="M2455" t="s">
        <v>72</v>
      </c>
      <c r="N2455" t="s">
        <v>806</v>
      </c>
      <c r="O2455">
        <v>2006</v>
      </c>
      <c r="P2455" t="s">
        <v>167</v>
      </c>
      <c r="Q2455">
        <v>0</v>
      </c>
    </row>
    <row r="2456" spans="7:17" x14ac:dyDescent="0.25">
      <c r="G2456" t="s">
        <v>72</v>
      </c>
      <c r="H2456" t="s">
        <v>806</v>
      </c>
      <c r="I2456">
        <v>2008</v>
      </c>
      <c r="J2456" t="s">
        <v>167</v>
      </c>
      <c r="K2456">
        <v>0</v>
      </c>
      <c r="M2456" t="s">
        <v>72</v>
      </c>
      <c r="N2456" t="s">
        <v>806</v>
      </c>
      <c r="O2456">
        <v>2008</v>
      </c>
      <c r="P2456" t="s">
        <v>167</v>
      </c>
      <c r="Q2456">
        <v>0</v>
      </c>
    </row>
    <row r="2457" spans="7:17" x14ac:dyDescent="0.25">
      <c r="G2457" t="s">
        <v>72</v>
      </c>
      <c r="H2457" t="s">
        <v>806</v>
      </c>
      <c r="I2457">
        <v>2009</v>
      </c>
      <c r="J2457" t="s">
        <v>167</v>
      </c>
      <c r="K2457">
        <v>0</v>
      </c>
      <c r="M2457" t="s">
        <v>72</v>
      </c>
      <c r="N2457" t="s">
        <v>806</v>
      </c>
      <c r="O2457">
        <v>2009</v>
      </c>
      <c r="P2457" t="s">
        <v>167</v>
      </c>
      <c r="Q2457">
        <v>0</v>
      </c>
    </row>
    <row r="2458" spans="7:17" x14ac:dyDescent="0.25">
      <c r="G2458" t="s">
        <v>72</v>
      </c>
      <c r="H2458" t="s">
        <v>806</v>
      </c>
      <c r="I2458">
        <v>2010</v>
      </c>
      <c r="J2458" t="s">
        <v>167</v>
      </c>
      <c r="K2458">
        <v>0</v>
      </c>
      <c r="M2458" t="s">
        <v>72</v>
      </c>
      <c r="N2458" t="s">
        <v>806</v>
      </c>
      <c r="O2458">
        <v>2010</v>
      </c>
      <c r="P2458" t="s">
        <v>167</v>
      </c>
      <c r="Q2458">
        <v>0</v>
      </c>
    </row>
    <row r="2459" spans="7:17" x14ac:dyDescent="0.25">
      <c r="G2459" t="s">
        <v>72</v>
      </c>
      <c r="H2459" t="s">
        <v>806</v>
      </c>
      <c r="I2459">
        <v>2011</v>
      </c>
      <c r="J2459" t="s">
        <v>167</v>
      </c>
      <c r="K2459">
        <v>0</v>
      </c>
      <c r="M2459" t="s">
        <v>72</v>
      </c>
      <c r="N2459" t="s">
        <v>806</v>
      </c>
      <c r="O2459">
        <v>2011</v>
      </c>
      <c r="P2459" t="s">
        <v>167</v>
      </c>
      <c r="Q2459">
        <v>0</v>
      </c>
    </row>
    <row r="2460" spans="7:17" x14ac:dyDescent="0.25">
      <c r="G2460" t="s">
        <v>72</v>
      </c>
      <c r="H2460" t="s">
        <v>806</v>
      </c>
      <c r="I2460">
        <v>2014</v>
      </c>
      <c r="J2460" t="s">
        <v>167</v>
      </c>
      <c r="K2460">
        <v>0</v>
      </c>
      <c r="M2460" t="s">
        <v>72</v>
      </c>
      <c r="N2460" t="s">
        <v>806</v>
      </c>
      <c r="O2460">
        <v>2014</v>
      </c>
      <c r="P2460" t="s">
        <v>167</v>
      </c>
      <c r="Q2460">
        <v>0</v>
      </c>
    </row>
    <row r="2461" spans="7:17" x14ac:dyDescent="0.25">
      <c r="G2461" t="s">
        <v>72</v>
      </c>
      <c r="H2461" t="s">
        <v>806</v>
      </c>
      <c r="I2461">
        <v>2013</v>
      </c>
      <c r="J2461" t="s">
        <v>167</v>
      </c>
      <c r="K2461">
        <v>0</v>
      </c>
      <c r="M2461" t="s">
        <v>72</v>
      </c>
      <c r="N2461" t="s">
        <v>806</v>
      </c>
      <c r="O2461">
        <v>2013</v>
      </c>
      <c r="P2461" t="s">
        <v>167</v>
      </c>
      <c r="Q2461">
        <v>0</v>
      </c>
    </row>
    <row r="2462" spans="7:17" x14ac:dyDescent="0.25">
      <c r="G2462" t="s">
        <v>72</v>
      </c>
      <c r="H2462" t="s">
        <v>806</v>
      </c>
      <c r="I2462">
        <v>2015</v>
      </c>
      <c r="J2462" t="s">
        <v>167</v>
      </c>
      <c r="K2462">
        <v>0</v>
      </c>
      <c r="M2462" t="s">
        <v>72</v>
      </c>
      <c r="N2462" t="s">
        <v>806</v>
      </c>
      <c r="O2462">
        <v>2015</v>
      </c>
      <c r="P2462" t="s">
        <v>167</v>
      </c>
      <c r="Q2462">
        <v>0</v>
      </c>
    </row>
    <row r="2463" spans="7:17" x14ac:dyDescent="0.25">
      <c r="G2463" t="s">
        <v>72</v>
      </c>
      <c r="H2463" t="s">
        <v>806</v>
      </c>
      <c r="I2463">
        <v>2016</v>
      </c>
      <c r="J2463" t="s">
        <v>167</v>
      </c>
      <c r="K2463">
        <v>0</v>
      </c>
      <c r="M2463" t="s">
        <v>72</v>
      </c>
      <c r="N2463" t="s">
        <v>806</v>
      </c>
      <c r="O2463">
        <v>2016</v>
      </c>
      <c r="P2463" t="s">
        <v>167</v>
      </c>
      <c r="Q2463">
        <v>0</v>
      </c>
    </row>
    <row r="2464" spans="7:17" x14ac:dyDescent="0.25">
      <c r="G2464" t="s">
        <v>72</v>
      </c>
      <c r="H2464" t="s">
        <v>806</v>
      </c>
      <c r="I2464">
        <v>2017</v>
      </c>
      <c r="J2464" t="s">
        <v>167</v>
      </c>
      <c r="K2464">
        <v>0</v>
      </c>
      <c r="M2464" t="s">
        <v>72</v>
      </c>
      <c r="N2464" t="s">
        <v>806</v>
      </c>
      <c r="O2464">
        <v>2017</v>
      </c>
      <c r="P2464" t="s">
        <v>167</v>
      </c>
      <c r="Q2464">
        <v>0</v>
      </c>
    </row>
    <row r="2465" spans="7:17" x14ac:dyDescent="0.25">
      <c r="G2465" t="s">
        <v>72</v>
      </c>
      <c r="H2465" t="s">
        <v>806</v>
      </c>
      <c r="I2465">
        <v>2018</v>
      </c>
      <c r="J2465" t="s">
        <v>167</v>
      </c>
      <c r="K2465">
        <v>0</v>
      </c>
      <c r="M2465" t="s">
        <v>72</v>
      </c>
      <c r="N2465" t="s">
        <v>806</v>
      </c>
      <c r="O2465">
        <v>2018</v>
      </c>
      <c r="P2465" t="s">
        <v>167</v>
      </c>
      <c r="Q2465">
        <v>0</v>
      </c>
    </row>
    <row r="2466" spans="7:17" x14ac:dyDescent="0.25">
      <c r="G2466" t="s">
        <v>72</v>
      </c>
      <c r="H2466" t="s">
        <v>806</v>
      </c>
      <c r="I2466">
        <v>2019</v>
      </c>
      <c r="J2466" t="s">
        <v>167</v>
      </c>
      <c r="K2466">
        <v>0</v>
      </c>
      <c r="M2466" t="s">
        <v>72</v>
      </c>
      <c r="N2466" t="s">
        <v>806</v>
      </c>
      <c r="O2466">
        <v>2019</v>
      </c>
      <c r="P2466" t="s">
        <v>167</v>
      </c>
      <c r="Q2466">
        <v>0</v>
      </c>
    </row>
    <row r="2467" spans="7:17" x14ac:dyDescent="0.25">
      <c r="G2467" t="s">
        <v>72</v>
      </c>
      <c r="H2467" t="s">
        <v>806</v>
      </c>
      <c r="I2467">
        <v>2012</v>
      </c>
      <c r="J2467" t="s">
        <v>167</v>
      </c>
      <c r="K2467">
        <v>0</v>
      </c>
      <c r="M2467" t="s">
        <v>72</v>
      </c>
      <c r="N2467" t="s">
        <v>806</v>
      </c>
      <c r="O2467">
        <v>2012</v>
      </c>
      <c r="P2467" t="s">
        <v>167</v>
      </c>
      <c r="Q2467">
        <v>0</v>
      </c>
    </row>
    <row r="2468" spans="7:17" x14ac:dyDescent="0.25">
      <c r="G2468" t="s">
        <v>72</v>
      </c>
      <c r="H2468" t="s">
        <v>807</v>
      </c>
      <c r="M2468" t="s">
        <v>72</v>
      </c>
      <c r="N2468" t="s">
        <v>807</v>
      </c>
    </row>
    <row r="2469" spans="7:17" x14ac:dyDescent="0.25">
      <c r="G2469" t="s">
        <v>72</v>
      </c>
      <c r="H2469" t="s">
        <v>807</v>
      </c>
      <c r="M2469" t="s">
        <v>72</v>
      </c>
      <c r="N2469" t="s">
        <v>807</v>
      </c>
    </row>
    <row r="2470" spans="7:17" x14ac:dyDescent="0.25">
      <c r="G2470" t="s">
        <v>72</v>
      </c>
      <c r="H2470" t="s">
        <v>807</v>
      </c>
      <c r="M2470" t="s">
        <v>72</v>
      </c>
      <c r="N2470" t="s">
        <v>807</v>
      </c>
    </row>
    <row r="2471" spans="7:17" x14ac:dyDescent="0.25">
      <c r="G2471" t="s">
        <v>72</v>
      </c>
      <c r="H2471" t="s">
        <v>807</v>
      </c>
      <c r="M2471" t="s">
        <v>72</v>
      </c>
      <c r="N2471" t="s">
        <v>807</v>
      </c>
    </row>
    <row r="2472" spans="7:17" x14ac:dyDescent="0.25">
      <c r="G2472" t="s">
        <v>72</v>
      </c>
      <c r="H2472" t="s">
        <v>807</v>
      </c>
      <c r="M2472" t="s">
        <v>72</v>
      </c>
      <c r="N2472" t="s">
        <v>807</v>
      </c>
    </row>
    <row r="2473" spans="7:17" x14ac:dyDescent="0.25">
      <c r="G2473" t="s">
        <v>72</v>
      </c>
      <c r="H2473" t="s">
        <v>807</v>
      </c>
      <c r="M2473" t="s">
        <v>72</v>
      </c>
      <c r="N2473" t="s">
        <v>807</v>
      </c>
    </row>
    <row r="2474" spans="7:17" x14ac:dyDescent="0.25">
      <c r="G2474" t="s">
        <v>72</v>
      </c>
      <c r="H2474" t="s">
        <v>807</v>
      </c>
      <c r="M2474" t="s">
        <v>72</v>
      </c>
      <c r="N2474" t="s">
        <v>807</v>
      </c>
    </row>
    <row r="2475" spans="7:17" x14ac:dyDescent="0.25">
      <c r="G2475" t="s">
        <v>72</v>
      </c>
      <c r="H2475" t="s">
        <v>807</v>
      </c>
      <c r="M2475" t="s">
        <v>72</v>
      </c>
      <c r="N2475" t="s">
        <v>807</v>
      </c>
    </row>
    <row r="2476" spans="7:17" x14ac:dyDescent="0.25">
      <c r="G2476" t="s">
        <v>72</v>
      </c>
      <c r="H2476" t="s">
        <v>807</v>
      </c>
      <c r="M2476" t="s">
        <v>72</v>
      </c>
      <c r="N2476" t="s">
        <v>807</v>
      </c>
    </row>
    <row r="2477" spans="7:17" x14ac:dyDescent="0.25">
      <c r="G2477" t="s">
        <v>72</v>
      </c>
      <c r="H2477" t="s">
        <v>807</v>
      </c>
      <c r="M2477" t="s">
        <v>72</v>
      </c>
      <c r="N2477" t="s">
        <v>807</v>
      </c>
    </row>
    <row r="2478" spans="7:17" x14ac:dyDescent="0.25">
      <c r="G2478" t="s">
        <v>72</v>
      </c>
      <c r="H2478" t="s">
        <v>807</v>
      </c>
      <c r="M2478" t="s">
        <v>72</v>
      </c>
      <c r="N2478" t="s">
        <v>807</v>
      </c>
    </row>
    <row r="2479" spans="7:17" x14ac:dyDescent="0.25">
      <c r="G2479" t="s">
        <v>72</v>
      </c>
      <c r="H2479" t="s">
        <v>807</v>
      </c>
      <c r="M2479" t="s">
        <v>72</v>
      </c>
      <c r="N2479" t="s">
        <v>807</v>
      </c>
    </row>
    <row r="2480" spans="7:17" x14ac:dyDescent="0.25">
      <c r="G2480" t="s">
        <v>72</v>
      </c>
      <c r="H2480" t="s">
        <v>807</v>
      </c>
      <c r="M2480" t="s">
        <v>72</v>
      </c>
      <c r="N2480" t="s">
        <v>807</v>
      </c>
    </row>
    <row r="2481" spans="7:17" x14ac:dyDescent="0.25">
      <c r="G2481" t="s">
        <v>72</v>
      </c>
      <c r="H2481" t="s">
        <v>807</v>
      </c>
      <c r="M2481" t="s">
        <v>72</v>
      </c>
      <c r="N2481" t="s">
        <v>807</v>
      </c>
    </row>
    <row r="2482" spans="7:17" x14ac:dyDescent="0.25">
      <c r="G2482" t="s">
        <v>72</v>
      </c>
      <c r="H2482" t="s">
        <v>807</v>
      </c>
      <c r="M2482" t="s">
        <v>72</v>
      </c>
      <c r="N2482" t="s">
        <v>807</v>
      </c>
    </row>
    <row r="2483" spans="7:17" x14ac:dyDescent="0.25">
      <c r="G2483" t="s">
        <v>72</v>
      </c>
      <c r="H2483" t="s">
        <v>808</v>
      </c>
      <c r="I2483">
        <v>2006</v>
      </c>
      <c r="J2483" t="s">
        <v>117</v>
      </c>
      <c r="K2483">
        <v>1</v>
      </c>
      <c r="M2483" t="s">
        <v>72</v>
      </c>
      <c r="N2483" t="s">
        <v>808</v>
      </c>
      <c r="O2483">
        <v>2006</v>
      </c>
      <c r="P2483" t="s">
        <v>1082</v>
      </c>
      <c r="Q2483">
        <v>1</v>
      </c>
    </row>
    <row r="2484" spans="7:17" x14ac:dyDescent="0.25">
      <c r="G2484" t="s">
        <v>72</v>
      </c>
      <c r="H2484" t="s">
        <v>808</v>
      </c>
      <c r="I2484">
        <v>2014</v>
      </c>
      <c r="J2484" t="s">
        <v>117</v>
      </c>
      <c r="K2484">
        <v>1</v>
      </c>
      <c r="M2484" t="s">
        <v>72</v>
      </c>
      <c r="N2484" t="s">
        <v>808</v>
      </c>
      <c r="O2484">
        <v>2014</v>
      </c>
      <c r="P2484" t="s">
        <v>1082</v>
      </c>
      <c r="Q2484">
        <v>1</v>
      </c>
    </row>
    <row r="2485" spans="7:17" x14ac:dyDescent="0.25">
      <c r="G2485" t="s">
        <v>72</v>
      </c>
      <c r="H2485" t="s">
        <v>808</v>
      </c>
      <c r="I2485">
        <v>2007</v>
      </c>
      <c r="J2485" t="s">
        <v>117</v>
      </c>
      <c r="K2485">
        <v>1</v>
      </c>
      <c r="M2485" t="s">
        <v>72</v>
      </c>
      <c r="N2485" t="s">
        <v>808</v>
      </c>
      <c r="O2485">
        <v>2007</v>
      </c>
      <c r="P2485" t="s">
        <v>1082</v>
      </c>
      <c r="Q2485">
        <v>1</v>
      </c>
    </row>
    <row r="2486" spans="7:17" x14ac:dyDescent="0.25">
      <c r="G2486" t="s">
        <v>72</v>
      </c>
      <c r="H2486" t="s">
        <v>808</v>
      </c>
      <c r="I2486">
        <v>2008</v>
      </c>
      <c r="J2486" t="s">
        <v>117</v>
      </c>
      <c r="K2486">
        <v>1</v>
      </c>
      <c r="M2486" t="s">
        <v>72</v>
      </c>
      <c r="N2486" t="s">
        <v>808</v>
      </c>
      <c r="O2486">
        <v>2008</v>
      </c>
      <c r="P2486" t="s">
        <v>1083</v>
      </c>
      <c r="Q2486">
        <v>1</v>
      </c>
    </row>
    <row r="2487" spans="7:17" x14ac:dyDescent="0.25">
      <c r="G2487" t="s">
        <v>72</v>
      </c>
      <c r="H2487" t="s">
        <v>808</v>
      </c>
      <c r="I2487">
        <v>2009</v>
      </c>
      <c r="J2487" t="s">
        <v>117</v>
      </c>
      <c r="K2487">
        <v>1</v>
      </c>
      <c r="M2487" t="s">
        <v>72</v>
      </c>
      <c r="N2487" t="s">
        <v>808</v>
      </c>
      <c r="O2487">
        <v>2009</v>
      </c>
      <c r="P2487" t="s">
        <v>1082</v>
      </c>
      <c r="Q2487">
        <v>1</v>
      </c>
    </row>
    <row r="2488" spans="7:17" x14ac:dyDescent="0.25">
      <c r="G2488" t="s">
        <v>72</v>
      </c>
      <c r="H2488" t="s">
        <v>808</v>
      </c>
      <c r="I2488">
        <v>2010</v>
      </c>
      <c r="J2488" t="s">
        <v>117</v>
      </c>
      <c r="K2488">
        <v>1</v>
      </c>
      <c r="M2488" t="s">
        <v>72</v>
      </c>
      <c r="N2488" t="s">
        <v>808</v>
      </c>
      <c r="O2488">
        <v>2010</v>
      </c>
      <c r="P2488" t="s">
        <v>1082</v>
      </c>
      <c r="Q2488">
        <v>1</v>
      </c>
    </row>
    <row r="2489" spans="7:17" x14ac:dyDescent="0.25">
      <c r="G2489" t="s">
        <v>72</v>
      </c>
      <c r="H2489" t="s">
        <v>808</v>
      </c>
      <c r="I2489">
        <v>2012</v>
      </c>
      <c r="J2489" t="s">
        <v>117</v>
      </c>
      <c r="K2489">
        <v>1</v>
      </c>
      <c r="M2489" t="s">
        <v>72</v>
      </c>
      <c r="N2489" t="s">
        <v>808</v>
      </c>
      <c r="O2489">
        <v>2012</v>
      </c>
      <c r="P2489" t="s">
        <v>1082</v>
      </c>
      <c r="Q2489">
        <v>1</v>
      </c>
    </row>
    <row r="2490" spans="7:17" x14ac:dyDescent="0.25">
      <c r="G2490" t="s">
        <v>72</v>
      </c>
      <c r="H2490" t="s">
        <v>808</v>
      </c>
      <c r="I2490">
        <v>2021</v>
      </c>
      <c r="J2490" t="s">
        <v>117</v>
      </c>
      <c r="K2490">
        <v>1</v>
      </c>
      <c r="M2490" t="s">
        <v>72</v>
      </c>
      <c r="N2490" t="s">
        <v>808</v>
      </c>
      <c r="O2490">
        <v>2021</v>
      </c>
      <c r="P2490" t="s">
        <v>1082</v>
      </c>
      <c r="Q2490">
        <v>1</v>
      </c>
    </row>
    <row r="2491" spans="7:17" x14ac:dyDescent="0.25">
      <c r="G2491" t="s">
        <v>72</v>
      </c>
      <c r="H2491" t="s">
        <v>808</v>
      </c>
      <c r="I2491">
        <v>2011</v>
      </c>
      <c r="J2491" t="s">
        <v>117</v>
      </c>
      <c r="K2491">
        <v>1</v>
      </c>
      <c r="M2491" t="s">
        <v>72</v>
      </c>
      <c r="N2491" t="s">
        <v>808</v>
      </c>
      <c r="O2491">
        <v>2011</v>
      </c>
      <c r="P2491" t="s">
        <v>1082</v>
      </c>
      <c r="Q2491">
        <v>1</v>
      </c>
    </row>
    <row r="2492" spans="7:17" x14ac:dyDescent="0.25">
      <c r="G2492" t="s">
        <v>72</v>
      </c>
      <c r="H2492" t="s">
        <v>808</v>
      </c>
      <c r="I2492">
        <v>2013</v>
      </c>
      <c r="J2492" t="s">
        <v>117</v>
      </c>
      <c r="K2492">
        <v>1</v>
      </c>
      <c r="M2492" t="s">
        <v>72</v>
      </c>
      <c r="N2492" t="s">
        <v>808</v>
      </c>
      <c r="O2492">
        <v>2013</v>
      </c>
      <c r="P2492" t="s">
        <v>1082</v>
      </c>
      <c r="Q2492">
        <v>1</v>
      </c>
    </row>
    <row r="2493" spans="7:17" x14ac:dyDescent="0.25">
      <c r="G2493" t="s">
        <v>72</v>
      </c>
      <c r="H2493" t="s">
        <v>808</v>
      </c>
      <c r="I2493">
        <v>2015</v>
      </c>
      <c r="J2493" t="s">
        <v>117</v>
      </c>
      <c r="K2493">
        <v>1</v>
      </c>
      <c r="M2493" t="s">
        <v>72</v>
      </c>
      <c r="N2493" t="s">
        <v>808</v>
      </c>
      <c r="O2493">
        <v>2015</v>
      </c>
      <c r="P2493" t="s">
        <v>1082</v>
      </c>
      <c r="Q2493">
        <v>1</v>
      </c>
    </row>
    <row r="2494" spans="7:17" x14ac:dyDescent="0.25">
      <c r="G2494" t="s">
        <v>72</v>
      </c>
      <c r="H2494" t="s">
        <v>808</v>
      </c>
      <c r="I2494">
        <v>2020</v>
      </c>
      <c r="J2494" t="s">
        <v>117</v>
      </c>
      <c r="K2494">
        <v>1</v>
      </c>
      <c r="M2494" t="s">
        <v>72</v>
      </c>
      <c r="N2494" t="s">
        <v>808</v>
      </c>
      <c r="O2494">
        <v>2020</v>
      </c>
      <c r="P2494" t="s">
        <v>1082</v>
      </c>
      <c r="Q2494">
        <v>1</v>
      </c>
    </row>
    <row r="2495" spans="7:17" x14ac:dyDescent="0.25">
      <c r="G2495" t="s">
        <v>72</v>
      </c>
      <c r="H2495" t="s">
        <v>808</v>
      </c>
      <c r="I2495">
        <v>2019</v>
      </c>
      <c r="J2495" t="s">
        <v>117</v>
      </c>
      <c r="K2495">
        <v>1</v>
      </c>
      <c r="M2495" t="s">
        <v>72</v>
      </c>
      <c r="N2495" t="s">
        <v>808</v>
      </c>
      <c r="O2495">
        <v>2019</v>
      </c>
      <c r="P2495" t="s">
        <v>1082</v>
      </c>
      <c r="Q2495">
        <v>1</v>
      </c>
    </row>
    <row r="2496" spans="7:17" x14ac:dyDescent="0.25">
      <c r="G2496" t="s">
        <v>72</v>
      </c>
      <c r="H2496" t="s">
        <v>808</v>
      </c>
      <c r="I2496">
        <v>2018</v>
      </c>
      <c r="J2496" t="s">
        <v>117</v>
      </c>
      <c r="K2496">
        <v>1</v>
      </c>
      <c r="M2496" t="s">
        <v>72</v>
      </c>
      <c r="N2496" t="s">
        <v>808</v>
      </c>
      <c r="O2496">
        <v>2018</v>
      </c>
      <c r="P2496" t="s">
        <v>1082</v>
      </c>
      <c r="Q2496">
        <v>1</v>
      </c>
    </row>
    <row r="2497" spans="7:17" x14ac:dyDescent="0.25">
      <c r="G2497" t="s">
        <v>72</v>
      </c>
      <c r="H2497" t="s">
        <v>808</v>
      </c>
      <c r="I2497">
        <v>2017</v>
      </c>
      <c r="J2497" t="s">
        <v>117</v>
      </c>
      <c r="K2497">
        <v>1</v>
      </c>
      <c r="M2497" t="s">
        <v>72</v>
      </c>
      <c r="N2497" t="s">
        <v>808</v>
      </c>
      <c r="O2497">
        <v>2017</v>
      </c>
      <c r="P2497" t="s">
        <v>1082</v>
      </c>
      <c r="Q2497">
        <v>1</v>
      </c>
    </row>
    <row r="2498" spans="7:17" x14ac:dyDescent="0.25">
      <c r="G2498" t="s">
        <v>72</v>
      </c>
      <c r="H2498" t="s">
        <v>808</v>
      </c>
      <c r="I2498">
        <v>2016</v>
      </c>
      <c r="J2498" t="s">
        <v>117</v>
      </c>
      <c r="K2498">
        <v>1</v>
      </c>
      <c r="M2498" t="s">
        <v>72</v>
      </c>
      <c r="N2498" t="s">
        <v>808</v>
      </c>
      <c r="O2498">
        <v>2016</v>
      </c>
      <c r="P2498" t="s">
        <v>1082</v>
      </c>
      <c r="Q2498">
        <v>1</v>
      </c>
    </row>
    <row r="2499" spans="7:17" x14ac:dyDescent="0.25">
      <c r="G2499" t="s">
        <v>72</v>
      </c>
      <c r="H2499" t="s">
        <v>809</v>
      </c>
      <c r="I2499">
        <v>2011</v>
      </c>
      <c r="M2499" t="s">
        <v>72</v>
      </c>
      <c r="N2499" t="s">
        <v>809</v>
      </c>
      <c r="O2499">
        <v>2011</v>
      </c>
    </row>
    <row r="2500" spans="7:17" x14ac:dyDescent="0.25">
      <c r="G2500" t="s">
        <v>72</v>
      </c>
      <c r="H2500" t="s">
        <v>809</v>
      </c>
      <c r="I2500">
        <v>2006</v>
      </c>
      <c r="M2500" t="s">
        <v>72</v>
      </c>
      <c r="N2500" t="s">
        <v>809</v>
      </c>
      <c r="O2500">
        <v>2006</v>
      </c>
    </row>
    <row r="2501" spans="7:17" x14ac:dyDescent="0.25">
      <c r="G2501" t="s">
        <v>72</v>
      </c>
      <c r="H2501" t="s">
        <v>809</v>
      </c>
      <c r="I2501">
        <v>2007</v>
      </c>
      <c r="M2501" t="s">
        <v>72</v>
      </c>
      <c r="N2501" t="s">
        <v>809</v>
      </c>
      <c r="O2501">
        <v>2007</v>
      </c>
    </row>
    <row r="2502" spans="7:17" x14ac:dyDescent="0.25">
      <c r="G2502" t="s">
        <v>72</v>
      </c>
      <c r="H2502" t="s">
        <v>809</v>
      </c>
      <c r="I2502">
        <v>2008</v>
      </c>
      <c r="M2502" t="s">
        <v>72</v>
      </c>
      <c r="N2502" t="s">
        <v>809</v>
      </c>
      <c r="O2502">
        <v>2008</v>
      </c>
    </row>
    <row r="2503" spans="7:17" x14ac:dyDescent="0.25">
      <c r="G2503" t="s">
        <v>72</v>
      </c>
      <c r="H2503" t="s">
        <v>809</v>
      </c>
      <c r="I2503">
        <v>2009</v>
      </c>
      <c r="M2503" t="s">
        <v>72</v>
      </c>
      <c r="N2503" t="s">
        <v>809</v>
      </c>
      <c r="O2503">
        <v>2009</v>
      </c>
    </row>
    <row r="2504" spans="7:17" x14ac:dyDescent="0.25">
      <c r="G2504" t="s">
        <v>72</v>
      </c>
      <c r="H2504" t="s">
        <v>809</v>
      </c>
      <c r="I2504">
        <v>2010</v>
      </c>
      <c r="M2504" t="s">
        <v>72</v>
      </c>
      <c r="N2504" t="s">
        <v>809</v>
      </c>
      <c r="O2504">
        <v>2010</v>
      </c>
    </row>
    <row r="2505" spans="7:17" x14ac:dyDescent="0.25">
      <c r="G2505" t="s">
        <v>72</v>
      </c>
      <c r="H2505" t="s">
        <v>809</v>
      </c>
      <c r="I2505">
        <v>2014</v>
      </c>
      <c r="M2505" t="s">
        <v>72</v>
      </c>
      <c r="N2505" t="s">
        <v>809</v>
      </c>
      <c r="O2505">
        <v>2014</v>
      </c>
    </row>
    <row r="2506" spans="7:17" x14ac:dyDescent="0.25">
      <c r="G2506" t="s">
        <v>72</v>
      </c>
      <c r="H2506" t="s">
        <v>809</v>
      </c>
      <c r="I2506">
        <v>2012</v>
      </c>
      <c r="M2506" t="s">
        <v>72</v>
      </c>
      <c r="N2506" t="s">
        <v>809</v>
      </c>
      <c r="O2506">
        <v>2012</v>
      </c>
    </row>
    <row r="2507" spans="7:17" x14ac:dyDescent="0.25">
      <c r="G2507" t="s">
        <v>72</v>
      </c>
      <c r="H2507" t="s">
        <v>809</v>
      </c>
      <c r="I2507">
        <v>2013</v>
      </c>
      <c r="M2507" t="s">
        <v>72</v>
      </c>
      <c r="N2507" t="s">
        <v>809</v>
      </c>
      <c r="O2507">
        <v>2013</v>
      </c>
    </row>
    <row r="2508" spans="7:17" x14ac:dyDescent="0.25">
      <c r="G2508" t="s">
        <v>72</v>
      </c>
      <c r="H2508" t="s">
        <v>809</v>
      </c>
      <c r="I2508">
        <v>2015</v>
      </c>
      <c r="M2508" t="s">
        <v>72</v>
      </c>
      <c r="N2508" t="s">
        <v>809</v>
      </c>
      <c r="O2508">
        <v>2015</v>
      </c>
    </row>
    <row r="2509" spans="7:17" x14ac:dyDescent="0.25">
      <c r="G2509" t="s">
        <v>72</v>
      </c>
      <c r="H2509" t="s">
        <v>809</v>
      </c>
      <c r="I2509">
        <v>2016</v>
      </c>
      <c r="M2509" t="s">
        <v>72</v>
      </c>
      <c r="N2509" t="s">
        <v>809</v>
      </c>
      <c r="O2509">
        <v>2016</v>
      </c>
    </row>
    <row r="2510" spans="7:17" x14ac:dyDescent="0.25">
      <c r="G2510" t="s">
        <v>72</v>
      </c>
      <c r="H2510" t="s">
        <v>809</v>
      </c>
      <c r="I2510">
        <v>2017</v>
      </c>
      <c r="M2510" t="s">
        <v>72</v>
      </c>
      <c r="N2510" t="s">
        <v>809</v>
      </c>
      <c r="O2510">
        <v>2017</v>
      </c>
    </row>
    <row r="2511" spans="7:17" x14ac:dyDescent="0.25">
      <c r="G2511" t="s">
        <v>72</v>
      </c>
      <c r="H2511" t="s">
        <v>809</v>
      </c>
      <c r="I2511">
        <v>2018</v>
      </c>
      <c r="M2511" t="s">
        <v>72</v>
      </c>
      <c r="N2511" t="s">
        <v>809</v>
      </c>
      <c r="O2511">
        <v>2018</v>
      </c>
    </row>
    <row r="2512" spans="7:17" x14ac:dyDescent="0.25">
      <c r="G2512" t="s">
        <v>72</v>
      </c>
      <c r="H2512" t="s">
        <v>809</v>
      </c>
      <c r="I2512">
        <v>2020</v>
      </c>
      <c r="M2512" t="s">
        <v>72</v>
      </c>
      <c r="N2512" t="s">
        <v>809</v>
      </c>
      <c r="O2512">
        <v>2020</v>
      </c>
    </row>
    <row r="2513" spans="7:15" x14ac:dyDescent="0.25">
      <c r="G2513" t="s">
        <v>72</v>
      </c>
      <c r="H2513" t="s">
        <v>809</v>
      </c>
      <c r="I2513">
        <v>2019</v>
      </c>
      <c r="M2513" t="s">
        <v>72</v>
      </c>
      <c r="N2513" t="s">
        <v>809</v>
      </c>
      <c r="O2513">
        <v>2019</v>
      </c>
    </row>
    <row r="2514" spans="7:15" x14ac:dyDescent="0.25">
      <c r="G2514" t="s">
        <v>72</v>
      </c>
      <c r="H2514" t="s">
        <v>810</v>
      </c>
      <c r="I2514">
        <v>2010</v>
      </c>
      <c r="M2514" t="s">
        <v>72</v>
      </c>
      <c r="N2514" t="s">
        <v>810</v>
      </c>
      <c r="O2514">
        <v>2010</v>
      </c>
    </row>
    <row r="2515" spans="7:15" x14ac:dyDescent="0.25">
      <c r="G2515" t="s">
        <v>72</v>
      </c>
      <c r="H2515" t="s">
        <v>810</v>
      </c>
      <c r="I2515">
        <v>2009</v>
      </c>
      <c r="M2515" t="s">
        <v>72</v>
      </c>
      <c r="N2515" t="s">
        <v>810</v>
      </c>
      <c r="O2515">
        <v>2009</v>
      </c>
    </row>
    <row r="2516" spans="7:15" x14ac:dyDescent="0.25">
      <c r="G2516" t="s">
        <v>72</v>
      </c>
      <c r="H2516" t="s">
        <v>810</v>
      </c>
      <c r="I2516">
        <v>2008</v>
      </c>
      <c r="M2516" t="s">
        <v>72</v>
      </c>
      <c r="N2516" t="s">
        <v>810</v>
      </c>
      <c r="O2516">
        <v>2008</v>
      </c>
    </row>
    <row r="2517" spans="7:15" x14ac:dyDescent="0.25">
      <c r="G2517" t="s">
        <v>72</v>
      </c>
      <c r="H2517" t="s">
        <v>810</v>
      </c>
      <c r="I2517">
        <v>2020</v>
      </c>
      <c r="M2517" t="s">
        <v>72</v>
      </c>
      <c r="N2517" t="s">
        <v>810</v>
      </c>
      <c r="O2517">
        <v>2020</v>
      </c>
    </row>
    <row r="2518" spans="7:15" x14ac:dyDescent="0.25">
      <c r="G2518" t="s">
        <v>72</v>
      </c>
      <c r="H2518" t="s">
        <v>810</v>
      </c>
      <c r="I2518">
        <v>2007</v>
      </c>
      <c r="M2518" t="s">
        <v>72</v>
      </c>
      <c r="N2518" t="s">
        <v>810</v>
      </c>
      <c r="O2518">
        <v>2007</v>
      </c>
    </row>
    <row r="2519" spans="7:15" x14ac:dyDescent="0.25">
      <c r="G2519" t="s">
        <v>72</v>
      </c>
      <c r="H2519" t="s">
        <v>810</v>
      </c>
      <c r="I2519">
        <v>2015</v>
      </c>
      <c r="M2519" t="s">
        <v>72</v>
      </c>
      <c r="N2519" t="s">
        <v>810</v>
      </c>
      <c r="O2519">
        <v>2015</v>
      </c>
    </row>
    <row r="2520" spans="7:15" x14ac:dyDescent="0.25">
      <c r="G2520" t="s">
        <v>72</v>
      </c>
      <c r="H2520" t="s">
        <v>810</v>
      </c>
      <c r="I2520">
        <v>2011</v>
      </c>
      <c r="M2520" t="s">
        <v>72</v>
      </c>
      <c r="N2520" t="s">
        <v>810</v>
      </c>
      <c r="O2520">
        <v>2011</v>
      </c>
    </row>
    <row r="2521" spans="7:15" x14ac:dyDescent="0.25">
      <c r="G2521" t="s">
        <v>72</v>
      </c>
      <c r="H2521" t="s">
        <v>810</v>
      </c>
      <c r="I2521">
        <v>2006</v>
      </c>
      <c r="M2521" t="s">
        <v>72</v>
      </c>
      <c r="N2521" t="s">
        <v>810</v>
      </c>
      <c r="O2521">
        <v>2006</v>
      </c>
    </row>
    <row r="2522" spans="7:15" x14ac:dyDescent="0.25">
      <c r="G2522" t="s">
        <v>72</v>
      </c>
      <c r="H2522" t="s">
        <v>810</v>
      </c>
      <c r="I2522">
        <v>2014</v>
      </c>
      <c r="M2522" t="s">
        <v>72</v>
      </c>
      <c r="N2522" t="s">
        <v>810</v>
      </c>
      <c r="O2522">
        <v>2014</v>
      </c>
    </row>
    <row r="2523" spans="7:15" x14ac:dyDescent="0.25">
      <c r="G2523" t="s">
        <v>72</v>
      </c>
      <c r="H2523" t="s">
        <v>810</v>
      </c>
      <c r="I2523">
        <v>2016</v>
      </c>
      <c r="M2523" t="s">
        <v>72</v>
      </c>
      <c r="N2523" t="s">
        <v>810</v>
      </c>
      <c r="O2523">
        <v>2016</v>
      </c>
    </row>
    <row r="2524" spans="7:15" x14ac:dyDescent="0.25">
      <c r="G2524" t="s">
        <v>72</v>
      </c>
      <c r="H2524" t="s">
        <v>810</v>
      </c>
      <c r="I2524">
        <v>2017</v>
      </c>
      <c r="M2524" t="s">
        <v>72</v>
      </c>
      <c r="N2524" t="s">
        <v>810</v>
      </c>
      <c r="O2524">
        <v>2017</v>
      </c>
    </row>
    <row r="2525" spans="7:15" x14ac:dyDescent="0.25">
      <c r="G2525" t="s">
        <v>72</v>
      </c>
      <c r="H2525" t="s">
        <v>810</v>
      </c>
      <c r="I2525">
        <v>2019</v>
      </c>
      <c r="M2525" t="s">
        <v>72</v>
      </c>
      <c r="N2525" t="s">
        <v>810</v>
      </c>
      <c r="O2525">
        <v>2019</v>
      </c>
    </row>
    <row r="2526" spans="7:15" x14ac:dyDescent="0.25">
      <c r="G2526" t="s">
        <v>72</v>
      </c>
      <c r="H2526" t="s">
        <v>810</v>
      </c>
      <c r="I2526">
        <v>2013</v>
      </c>
      <c r="M2526" t="s">
        <v>72</v>
      </c>
      <c r="N2526" t="s">
        <v>810</v>
      </c>
      <c r="O2526">
        <v>2013</v>
      </c>
    </row>
    <row r="2527" spans="7:15" x14ac:dyDescent="0.25">
      <c r="G2527" t="s">
        <v>72</v>
      </c>
      <c r="H2527" t="s">
        <v>810</v>
      </c>
      <c r="I2527">
        <v>2018</v>
      </c>
      <c r="M2527" t="s">
        <v>72</v>
      </c>
      <c r="N2527" t="s">
        <v>810</v>
      </c>
      <c r="O2527">
        <v>2018</v>
      </c>
    </row>
    <row r="2528" spans="7:15" x14ac:dyDescent="0.25">
      <c r="G2528" t="s">
        <v>72</v>
      </c>
      <c r="H2528" t="s">
        <v>810</v>
      </c>
      <c r="I2528">
        <v>2012</v>
      </c>
      <c r="M2528" t="s">
        <v>72</v>
      </c>
      <c r="N2528" t="s">
        <v>810</v>
      </c>
      <c r="O2528">
        <v>2012</v>
      </c>
    </row>
    <row r="2529" spans="7:15" x14ac:dyDescent="0.25">
      <c r="G2529" t="s">
        <v>72</v>
      </c>
      <c r="H2529" t="s">
        <v>811</v>
      </c>
      <c r="M2529" t="s">
        <v>72</v>
      </c>
      <c r="N2529" t="s">
        <v>811</v>
      </c>
    </row>
    <row r="2530" spans="7:15" x14ac:dyDescent="0.25">
      <c r="G2530" t="s">
        <v>72</v>
      </c>
      <c r="H2530" t="s">
        <v>811</v>
      </c>
      <c r="M2530" t="s">
        <v>72</v>
      </c>
      <c r="N2530" t="s">
        <v>811</v>
      </c>
    </row>
    <row r="2531" spans="7:15" x14ac:dyDescent="0.25">
      <c r="G2531" t="s">
        <v>72</v>
      </c>
      <c r="H2531" t="s">
        <v>811</v>
      </c>
      <c r="M2531" t="s">
        <v>72</v>
      </c>
      <c r="N2531" t="s">
        <v>811</v>
      </c>
    </row>
    <row r="2532" spans="7:15" x14ac:dyDescent="0.25">
      <c r="G2532" t="s">
        <v>72</v>
      </c>
      <c r="H2532" t="s">
        <v>811</v>
      </c>
      <c r="M2532" t="s">
        <v>72</v>
      </c>
      <c r="N2532" t="s">
        <v>811</v>
      </c>
    </row>
    <row r="2533" spans="7:15" x14ac:dyDescent="0.25">
      <c r="G2533" t="s">
        <v>72</v>
      </c>
      <c r="H2533" t="s">
        <v>811</v>
      </c>
      <c r="M2533" t="s">
        <v>72</v>
      </c>
      <c r="N2533" t="s">
        <v>811</v>
      </c>
    </row>
    <row r="2534" spans="7:15" x14ac:dyDescent="0.25">
      <c r="G2534" t="s">
        <v>72</v>
      </c>
      <c r="H2534" t="s">
        <v>811</v>
      </c>
      <c r="M2534" t="s">
        <v>72</v>
      </c>
      <c r="N2534" t="s">
        <v>811</v>
      </c>
    </row>
    <row r="2535" spans="7:15" x14ac:dyDescent="0.25">
      <c r="G2535" t="s">
        <v>72</v>
      </c>
      <c r="H2535" t="s">
        <v>811</v>
      </c>
      <c r="M2535" t="s">
        <v>72</v>
      </c>
      <c r="N2535" t="s">
        <v>811</v>
      </c>
    </row>
    <row r="2536" spans="7:15" x14ac:dyDescent="0.25">
      <c r="G2536" t="s">
        <v>72</v>
      </c>
      <c r="H2536" t="s">
        <v>811</v>
      </c>
      <c r="M2536" t="s">
        <v>72</v>
      </c>
      <c r="N2536" t="s">
        <v>811</v>
      </c>
    </row>
    <row r="2537" spans="7:15" x14ac:dyDescent="0.25">
      <c r="G2537" t="s">
        <v>72</v>
      </c>
      <c r="H2537" t="s">
        <v>811</v>
      </c>
      <c r="M2537" t="s">
        <v>72</v>
      </c>
      <c r="N2537" t="s">
        <v>811</v>
      </c>
    </row>
    <row r="2538" spans="7:15" x14ac:dyDescent="0.25">
      <c r="G2538" t="s">
        <v>72</v>
      </c>
      <c r="H2538" t="s">
        <v>811</v>
      </c>
      <c r="M2538" t="s">
        <v>72</v>
      </c>
      <c r="N2538" t="s">
        <v>811</v>
      </c>
    </row>
    <row r="2539" spans="7:15" x14ac:dyDescent="0.25">
      <c r="G2539" t="s">
        <v>72</v>
      </c>
      <c r="H2539" t="s">
        <v>811</v>
      </c>
      <c r="M2539" t="s">
        <v>72</v>
      </c>
      <c r="N2539" t="s">
        <v>811</v>
      </c>
    </row>
    <row r="2540" spans="7:15" x14ac:dyDescent="0.25">
      <c r="G2540" t="s">
        <v>72</v>
      </c>
      <c r="H2540" t="s">
        <v>811</v>
      </c>
      <c r="M2540" t="s">
        <v>72</v>
      </c>
      <c r="N2540" t="s">
        <v>811</v>
      </c>
    </row>
    <row r="2541" spans="7:15" x14ac:dyDescent="0.25">
      <c r="G2541" t="s">
        <v>72</v>
      </c>
      <c r="H2541" t="s">
        <v>811</v>
      </c>
      <c r="M2541" t="s">
        <v>72</v>
      </c>
      <c r="N2541" t="s">
        <v>811</v>
      </c>
    </row>
    <row r="2542" spans="7:15" x14ac:dyDescent="0.25">
      <c r="G2542" t="s">
        <v>72</v>
      </c>
      <c r="H2542" t="s">
        <v>811</v>
      </c>
      <c r="M2542" t="s">
        <v>72</v>
      </c>
      <c r="N2542" t="s">
        <v>811</v>
      </c>
    </row>
    <row r="2543" spans="7:15" x14ac:dyDescent="0.25">
      <c r="G2543" t="s">
        <v>72</v>
      </c>
      <c r="H2543" t="s">
        <v>811</v>
      </c>
      <c r="M2543" t="s">
        <v>72</v>
      </c>
      <c r="N2543" t="s">
        <v>811</v>
      </c>
    </row>
    <row r="2544" spans="7:15" x14ac:dyDescent="0.25">
      <c r="G2544" t="s">
        <v>72</v>
      </c>
      <c r="H2544" t="s">
        <v>812</v>
      </c>
      <c r="I2544">
        <v>2020</v>
      </c>
      <c r="M2544" t="s">
        <v>72</v>
      </c>
      <c r="N2544" t="s">
        <v>812</v>
      </c>
      <c r="O2544">
        <v>2020</v>
      </c>
    </row>
    <row r="2545" spans="7:17" x14ac:dyDescent="0.25">
      <c r="G2545" t="s">
        <v>72</v>
      </c>
      <c r="H2545" t="s">
        <v>812</v>
      </c>
      <c r="I2545">
        <v>2008</v>
      </c>
      <c r="M2545" t="s">
        <v>72</v>
      </c>
      <c r="N2545" t="s">
        <v>812</v>
      </c>
      <c r="O2545">
        <v>2008</v>
      </c>
    </row>
    <row r="2546" spans="7:17" x14ac:dyDescent="0.25">
      <c r="G2546" t="s">
        <v>72</v>
      </c>
      <c r="H2546" t="s">
        <v>812</v>
      </c>
      <c r="I2546">
        <v>2006</v>
      </c>
      <c r="M2546" t="s">
        <v>72</v>
      </c>
      <c r="N2546" t="s">
        <v>812</v>
      </c>
      <c r="O2546">
        <v>2006</v>
      </c>
    </row>
    <row r="2547" spans="7:17" x14ac:dyDescent="0.25">
      <c r="G2547" t="s">
        <v>72</v>
      </c>
      <c r="H2547" t="s">
        <v>812</v>
      </c>
      <c r="I2547">
        <v>2010</v>
      </c>
      <c r="M2547" t="s">
        <v>72</v>
      </c>
      <c r="N2547" t="s">
        <v>812</v>
      </c>
      <c r="O2547">
        <v>2010</v>
      </c>
    </row>
    <row r="2548" spans="7:17" x14ac:dyDescent="0.25">
      <c r="G2548" t="s">
        <v>72</v>
      </c>
      <c r="H2548" t="s">
        <v>812</v>
      </c>
      <c r="I2548">
        <v>2011</v>
      </c>
      <c r="M2548" t="s">
        <v>72</v>
      </c>
      <c r="N2548" t="s">
        <v>812</v>
      </c>
      <c r="O2548">
        <v>2011</v>
      </c>
    </row>
    <row r="2549" spans="7:17" x14ac:dyDescent="0.25">
      <c r="G2549" t="s">
        <v>72</v>
      </c>
      <c r="H2549" t="s">
        <v>812</v>
      </c>
      <c r="I2549">
        <v>2012</v>
      </c>
      <c r="M2549" t="s">
        <v>72</v>
      </c>
      <c r="N2549" t="s">
        <v>812</v>
      </c>
      <c r="O2549">
        <v>2012</v>
      </c>
    </row>
    <row r="2550" spans="7:17" x14ac:dyDescent="0.25">
      <c r="G2550" t="s">
        <v>72</v>
      </c>
      <c r="H2550" t="s">
        <v>812</v>
      </c>
      <c r="I2550">
        <v>2014</v>
      </c>
      <c r="M2550" t="s">
        <v>72</v>
      </c>
      <c r="N2550" t="s">
        <v>812</v>
      </c>
      <c r="O2550">
        <v>2014</v>
      </c>
    </row>
    <row r="2551" spans="7:17" x14ac:dyDescent="0.25">
      <c r="G2551" t="s">
        <v>72</v>
      </c>
      <c r="H2551" t="s">
        <v>812</v>
      </c>
      <c r="I2551">
        <v>2016</v>
      </c>
      <c r="M2551" t="s">
        <v>72</v>
      </c>
      <c r="N2551" t="s">
        <v>812</v>
      </c>
      <c r="O2551">
        <v>2016</v>
      </c>
    </row>
    <row r="2552" spans="7:17" x14ac:dyDescent="0.25">
      <c r="G2552" t="s">
        <v>72</v>
      </c>
      <c r="H2552" t="s">
        <v>812</v>
      </c>
      <c r="I2552">
        <v>2017</v>
      </c>
      <c r="M2552" t="s">
        <v>72</v>
      </c>
      <c r="N2552" t="s">
        <v>812</v>
      </c>
      <c r="O2552">
        <v>2017</v>
      </c>
    </row>
    <row r="2553" spans="7:17" x14ac:dyDescent="0.25">
      <c r="G2553" t="s">
        <v>72</v>
      </c>
      <c r="H2553" t="s">
        <v>812</v>
      </c>
      <c r="I2553">
        <v>2019</v>
      </c>
      <c r="M2553" t="s">
        <v>72</v>
      </c>
      <c r="N2553" t="s">
        <v>812</v>
      </c>
      <c r="O2553">
        <v>2019</v>
      </c>
    </row>
    <row r="2554" spans="7:17" x14ac:dyDescent="0.25">
      <c r="G2554" t="s">
        <v>72</v>
      </c>
      <c r="H2554" t="s">
        <v>812</v>
      </c>
      <c r="I2554">
        <v>2013</v>
      </c>
      <c r="M2554" t="s">
        <v>72</v>
      </c>
      <c r="N2554" t="s">
        <v>812</v>
      </c>
      <c r="O2554">
        <v>2013</v>
      </c>
    </row>
    <row r="2555" spans="7:17" x14ac:dyDescent="0.25">
      <c r="G2555" t="s">
        <v>72</v>
      </c>
      <c r="H2555" t="s">
        <v>812</v>
      </c>
      <c r="I2555">
        <v>2015</v>
      </c>
      <c r="M2555" t="s">
        <v>72</v>
      </c>
      <c r="N2555" t="s">
        <v>812</v>
      </c>
      <c r="O2555">
        <v>2015</v>
      </c>
    </row>
    <row r="2556" spans="7:17" x14ac:dyDescent="0.25">
      <c r="G2556" t="s">
        <v>72</v>
      </c>
      <c r="H2556" t="s">
        <v>812</v>
      </c>
      <c r="I2556">
        <v>2018</v>
      </c>
      <c r="M2556" t="s">
        <v>72</v>
      </c>
      <c r="N2556" t="s">
        <v>812</v>
      </c>
      <c r="O2556">
        <v>2018</v>
      </c>
    </row>
    <row r="2557" spans="7:17" x14ac:dyDescent="0.25">
      <c r="G2557" t="s">
        <v>72</v>
      </c>
      <c r="H2557" t="s">
        <v>812</v>
      </c>
      <c r="I2557">
        <v>2009</v>
      </c>
      <c r="M2557" t="s">
        <v>72</v>
      </c>
      <c r="N2557" t="s">
        <v>812</v>
      </c>
      <c r="O2557">
        <v>2009</v>
      </c>
    </row>
    <row r="2558" spans="7:17" x14ac:dyDescent="0.25">
      <c r="G2558" t="s">
        <v>72</v>
      </c>
      <c r="H2558" t="s">
        <v>812</v>
      </c>
      <c r="I2558">
        <v>2007</v>
      </c>
      <c r="M2558" t="s">
        <v>72</v>
      </c>
      <c r="N2558" t="s">
        <v>812</v>
      </c>
      <c r="O2558">
        <v>2007</v>
      </c>
    </row>
    <row r="2559" spans="7:17" x14ac:dyDescent="0.25">
      <c r="G2559" t="s">
        <v>72</v>
      </c>
      <c r="H2559" t="s">
        <v>813</v>
      </c>
      <c r="I2559">
        <v>2010</v>
      </c>
      <c r="J2559" t="s">
        <v>201</v>
      </c>
      <c r="K2559">
        <v>3</v>
      </c>
      <c r="M2559" t="s">
        <v>72</v>
      </c>
      <c r="N2559" t="s">
        <v>813</v>
      </c>
      <c r="O2559">
        <v>2010</v>
      </c>
      <c r="P2559" t="s">
        <v>963</v>
      </c>
      <c r="Q2559">
        <v>3</v>
      </c>
    </row>
    <row r="2560" spans="7:17" x14ac:dyDescent="0.25">
      <c r="G2560" t="s">
        <v>72</v>
      </c>
      <c r="H2560" t="s">
        <v>813</v>
      </c>
      <c r="I2560">
        <v>2007</v>
      </c>
      <c r="J2560" t="s">
        <v>201</v>
      </c>
      <c r="K2560">
        <v>3</v>
      </c>
      <c r="M2560" t="s">
        <v>72</v>
      </c>
      <c r="N2560" t="s">
        <v>813</v>
      </c>
      <c r="O2560">
        <v>2007</v>
      </c>
      <c r="P2560" t="s">
        <v>963</v>
      </c>
      <c r="Q2560">
        <v>3</v>
      </c>
    </row>
    <row r="2561" spans="7:17" x14ac:dyDescent="0.25">
      <c r="G2561" t="s">
        <v>72</v>
      </c>
      <c r="H2561" t="s">
        <v>813</v>
      </c>
      <c r="I2561">
        <v>2012</v>
      </c>
      <c r="J2561" t="s">
        <v>201</v>
      </c>
      <c r="K2561">
        <v>3</v>
      </c>
      <c r="M2561" t="s">
        <v>72</v>
      </c>
      <c r="N2561" t="s">
        <v>813</v>
      </c>
      <c r="O2561">
        <v>2012</v>
      </c>
      <c r="P2561" t="s">
        <v>963</v>
      </c>
      <c r="Q2561">
        <v>3</v>
      </c>
    </row>
    <row r="2562" spans="7:17" x14ac:dyDescent="0.25">
      <c r="G2562" t="s">
        <v>72</v>
      </c>
      <c r="H2562" t="s">
        <v>813</v>
      </c>
      <c r="I2562">
        <v>2018</v>
      </c>
      <c r="J2562" t="s">
        <v>201</v>
      </c>
      <c r="K2562">
        <v>3</v>
      </c>
      <c r="M2562" t="s">
        <v>72</v>
      </c>
      <c r="N2562" t="s">
        <v>813</v>
      </c>
      <c r="O2562">
        <v>2018</v>
      </c>
      <c r="P2562" t="s">
        <v>963</v>
      </c>
      <c r="Q2562">
        <v>3</v>
      </c>
    </row>
    <row r="2563" spans="7:17" x14ac:dyDescent="0.25">
      <c r="G2563" t="s">
        <v>72</v>
      </c>
      <c r="H2563" t="s">
        <v>813</v>
      </c>
      <c r="I2563">
        <v>2016</v>
      </c>
      <c r="J2563" t="s">
        <v>201</v>
      </c>
      <c r="K2563">
        <v>3</v>
      </c>
      <c r="M2563" t="s">
        <v>72</v>
      </c>
      <c r="N2563" t="s">
        <v>813</v>
      </c>
      <c r="O2563">
        <v>2016</v>
      </c>
      <c r="P2563" t="s">
        <v>963</v>
      </c>
      <c r="Q2563">
        <v>3</v>
      </c>
    </row>
    <row r="2564" spans="7:17" x14ac:dyDescent="0.25">
      <c r="G2564" t="s">
        <v>72</v>
      </c>
      <c r="H2564" t="s">
        <v>813</v>
      </c>
      <c r="I2564">
        <v>2014</v>
      </c>
      <c r="J2564" t="s">
        <v>201</v>
      </c>
      <c r="K2564">
        <v>3</v>
      </c>
      <c r="M2564" t="s">
        <v>72</v>
      </c>
      <c r="N2564" t="s">
        <v>813</v>
      </c>
      <c r="O2564">
        <v>2014</v>
      </c>
      <c r="P2564" t="s">
        <v>963</v>
      </c>
      <c r="Q2564">
        <v>3</v>
      </c>
    </row>
    <row r="2565" spans="7:17" x14ac:dyDescent="0.25">
      <c r="G2565" t="s">
        <v>72</v>
      </c>
      <c r="H2565" t="s">
        <v>813</v>
      </c>
      <c r="I2565">
        <v>2013</v>
      </c>
      <c r="J2565" t="s">
        <v>201</v>
      </c>
      <c r="K2565">
        <v>3</v>
      </c>
      <c r="M2565" t="s">
        <v>72</v>
      </c>
      <c r="N2565" t="s">
        <v>813</v>
      </c>
      <c r="O2565">
        <v>2013</v>
      </c>
      <c r="P2565" t="s">
        <v>963</v>
      </c>
      <c r="Q2565">
        <v>3</v>
      </c>
    </row>
    <row r="2566" spans="7:17" x14ac:dyDescent="0.25">
      <c r="G2566" t="s">
        <v>72</v>
      </c>
      <c r="H2566" t="s">
        <v>813</v>
      </c>
      <c r="I2566">
        <v>2017</v>
      </c>
      <c r="J2566" t="s">
        <v>201</v>
      </c>
      <c r="K2566">
        <v>3</v>
      </c>
      <c r="M2566" t="s">
        <v>72</v>
      </c>
      <c r="N2566" t="s">
        <v>813</v>
      </c>
      <c r="O2566">
        <v>2017</v>
      </c>
      <c r="P2566" t="s">
        <v>963</v>
      </c>
      <c r="Q2566">
        <v>3</v>
      </c>
    </row>
    <row r="2567" spans="7:17" x14ac:dyDescent="0.25">
      <c r="G2567" t="s">
        <v>72</v>
      </c>
      <c r="H2567" t="s">
        <v>813</v>
      </c>
      <c r="I2567">
        <v>2006</v>
      </c>
      <c r="J2567" t="s">
        <v>167</v>
      </c>
      <c r="K2567">
        <v>0</v>
      </c>
      <c r="M2567" t="s">
        <v>72</v>
      </c>
      <c r="N2567" t="s">
        <v>813</v>
      </c>
      <c r="O2567">
        <v>2006</v>
      </c>
      <c r="P2567" t="s">
        <v>167</v>
      </c>
      <c r="Q2567">
        <v>0</v>
      </c>
    </row>
    <row r="2568" spans="7:17" x14ac:dyDescent="0.25">
      <c r="G2568" t="s">
        <v>72</v>
      </c>
      <c r="H2568" t="s">
        <v>813</v>
      </c>
      <c r="I2568">
        <v>2009</v>
      </c>
      <c r="J2568" t="s">
        <v>201</v>
      </c>
      <c r="K2568">
        <v>3</v>
      </c>
      <c r="M2568" t="s">
        <v>72</v>
      </c>
      <c r="N2568" t="s">
        <v>813</v>
      </c>
      <c r="O2568">
        <v>2009</v>
      </c>
      <c r="P2568" t="s">
        <v>963</v>
      </c>
      <c r="Q2568">
        <v>3</v>
      </c>
    </row>
    <row r="2569" spans="7:17" x14ac:dyDescent="0.25">
      <c r="G2569" t="s">
        <v>72</v>
      </c>
      <c r="H2569" t="s">
        <v>813</v>
      </c>
      <c r="I2569">
        <v>2008</v>
      </c>
      <c r="J2569" t="s">
        <v>201</v>
      </c>
      <c r="K2569">
        <v>3</v>
      </c>
      <c r="M2569" t="s">
        <v>72</v>
      </c>
      <c r="N2569" t="s">
        <v>813</v>
      </c>
      <c r="O2569">
        <v>2008</v>
      </c>
      <c r="P2569" t="s">
        <v>963</v>
      </c>
      <c r="Q2569">
        <v>3</v>
      </c>
    </row>
    <row r="2570" spans="7:17" x14ac:dyDescent="0.25">
      <c r="G2570" t="s">
        <v>72</v>
      </c>
      <c r="H2570" t="s">
        <v>813</v>
      </c>
      <c r="I2570">
        <v>2019</v>
      </c>
      <c r="J2570" t="s">
        <v>201</v>
      </c>
      <c r="K2570">
        <v>3</v>
      </c>
      <c r="M2570" t="s">
        <v>72</v>
      </c>
      <c r="N2570" t="s">
        <v>813</v>
      </c>
      <c r="O2570">
        <v>2019</v>
      </c>
      <c r="P2570" t="s">
        <v>963</v>
      </c>
      <c r="Q2570">
        <v>3</v>
      </c>
    </row>
    <row r="2571" spans="7:17" x14ac:dyDescent="0.25">
      <c r="G2571" t="s">
        <v>72</v>
      </c>
      <c r="H2571" t="s">
        <v>813</v>
      </c>
      <c r="I2571">
        <v>2020</v>
      </c>
      <c r="J2571" t="s">
        <v>201</v>
      </c>
      <c r="K2571">
        <v>3</v>
      </c>
      <c r="M2571" t="s">
        <v>72</v>
      </c>
      <c r="N2571" t="s">
        <v>813</v>
      </c>
      <c r="O2571">
        <v>2020</v>
      </c>
      <c r="P2571" t="s">
        <v>963</v>
      </c>
      <c r="Q2571">
        <v>3</v>
      </c>
    </row>
    <row r="2572" spans="7:17" x14ac:dyDescent="0.25">
      <c r="G2572" t="s">
        <v>72</v>
      </c>
      <c r="H2572" t="s">
        <v>813</v>
      </c>
      <c r="I2572">
        <v>2021</v>
      </c>
      <c r="J2572" t="s">
        <v>201</v>
      </c>
      <c r="K2572">
        <v>3</v>
      </c>
      <c r="M2572" t="s">
        <v>72</v>
      </c>
      <c r="N2572" t="s">
        <v>813</v>
      </c>
      <c r="O2572">
        <v>2021</v>
      </c>
      <c r="P2572" t="s">
        <v>963</v>
      </c>
      <c r="Q2572">
        <v>3</v>
      </c>
    </row>
    <row r="2573" spans="7:17" x14ac:dyDescent="0.25">
      <c r="G2573" t="s">
        <v>72</v>
      </c>
      <c r="H2573" t="s">
        <v>813</v>
      </c>
      <c r="I2573">
        <v>2015</v>
      </c>
      <c r="J2573" t="s">
        <v>201</v>
      </c>
      <c r="K2573">
        <v>3</v>
      </c>
      <c r="M2573" t="s">
        <v>72</v>
      </c>
      <c r="N2573" t="s">
        <v>813</v>
      </c>
      <c r="O2573">
        <v>2015</v>
      </c>
      <c r="P2573" t="s">
        <v>963</v>
      </c>
      <c r="Q2573">
        <v>3</v>
      </c>
    </row>
    <row r="2574" spans="7:17" x14ac:dyDescent="0.25">
      <c r="G2574" t="s">
        <v>72</v>
      </c>
      <c r="H2574" t="s">
        <v>813</v>
      </c>
      <c r="I2574">
        <v>2011</v>
      </c>
      <c r="J2574" t="s">
        <v>201</v>
      </c>
      <c r="K2574">
        <v>3</v>
      </c>
      <c r="M2574" t="s">
        <v>72</v>
      </c>
      <c r="N2574" t="s">
        <v>813</v>
      </c>
      <c r="O2574">
        <v>2011</v>
      </c>
      <c r="P2574" t="s">
        <v>963</v>
      </c>
      <c r="Q2574">
        <v>3</v>
      </c>
    </row>
    <row r="2575" spans="7:17" x14ac:dyDescent="0.25">
      <c r="G2575" t="s">
        <v>72</v>
      </c>
      <c r="H2575" t="s">
        <v>814</v>
      </c>
      <c r="M2575" t="s">
        <v>72</v>
      </c>
      <c r="N2575" t="s">
        <v>814</v>
      </c>
    </row>
    <row r="2576" spans="7:17" x14ac:dyDescent="0.25">
      <c r="G2576" t="s">
        <v>72</v>
      </c>
      <c r="H2576" t="s">
        <v>814</v>
      </c>
      <c r="M2576" t="s">
        <v>72</v>
      </c>
      <c r="N2576" t="s">
        <v>814</v>
      </c>
    </row>
    <row r="2577" spans="7:14" x14ac:dyDescent="0.25">
      <c r="G2577" t="s">
        <v>72</v>
      </c>
      <c r="H2577" t="s">
        <v>814</v>
      </c>
      <c r="M2577" t="s">
        <v>72</v>
      </c>
      <c r="N2577" t="s">
        <v>814</v>
      </c>
    </row>
    <row r="2578" spans="7:14" x14ac:dyDescent="0.25">
      <c r="G2578" t="s">
        <v>72</v>
      </c>
      <c r="H2578" t="s">
        <v>814</v>
      </c>
      <c r="M2578" t="s">
        <v>72</v>
      </c>
      <c r="N2578" t="s">
        <v>814</v>
      </c>
    </row>
    <row r="2579" spans="7:14" x14ac:dyDescent="0.25">
      <c r="G2579" t="s">
        <v>72</v>
      </c>
      <c r="H2579" t="s">
        <v>814</v>
      </c>
      <c r="M2579" t="s">
        <v>72</v>
      </c>
      <c r="N2579" t="s">
        <v>814</v>
      </c>
    </row>
    <row r="2580" spans="7:14" x14ac:dyDescent="0.25">
      <c r="G2580" t="s">
        <v>72</v>
      </c>
      <c r="H2580" t="s">
        <v>814</v>
      </c>
      <c r="M2580" t="s">
        <v>72</v>
      </c>
      <c r="N2580" t="s">
        <v>814</v>
      </c>
    </row>
    <row r="2581" spans="7:14" x14ac:dyDescent="0.25">
      <c r="G2581" t="s">
        <v>72</v>
      </c>
      <c r="H2581" t="s">
        <v>814</v>
      </c>
      <c r="M2581" t="s">
        <v>72</v>
      </c>
      <c r="N2581" t="s">
        <v>814</v>
      </c>
    </row>
    <row r="2582" spans="7:14" x14ac:dyDescent="0.25">
      <c r="G2582" t="s">
        <v>72</v>
      </c>
      <c r="H2582" t="s">
        <v>814</v>
      </c>
      <c r="M2582" t="s">
        <v>72</v>
      </c>
      <c r="N2582" t="s">
        <v>814</v>
      </c>
    </row>
    <row r="2583" spans="7:14" x14ac:dyDescent="0.25">
      <c r="G2583" t="s">
        <v>72</v>
      </c>
      <c r="H2583" t="s">
        <v>814</v>
      </c>
      <c r="M2583" t="s">
        <v>72</v>
      </c>
      <c r="N2583" t="s">
        <v>814</v>
      </c>
    </row>
    <row r="2584" spans="7:14" x14ac:dyDescent="0.25">
      <c r="G2584" t="s">
        <v>72</v>
      </c>
      <c r="H2584" t="s">
        <v>814</v>
      </c>
      <c r="M2584" t="s">
        <v>72</v>
      </c>
      <c r="N2584" t="s">
        <v>814</v>
      </c>
    </row>
    <row r="2585" spans="7:14" x14ac:dyDescent="0.25">
      <c r="G2585" t="s">
        <v>72</v>
      </c>
      <c r="H2585" t="s">
        <v>814</v>
      </c>
      <c r="M2585" t="s">
        <v>72</v>
      </c>
      <c r="N2585" t="s">
        <v>814</v>
      </c>
    </row>
    <row r="2586" spans="7:14" x14ac:dyDescent="0.25">
      <c r="G2586" t="s">
        <v>72</v>
      </c>
      <c r="H2586" t="s">
        <v>814</v>
      </c>
      <c r="M2586" t="s">
        <v>72</v>
      </c>
      <c r="N2586" t="s">
        <v>814</v>
      </c>
    </row>
    <row r="2587" spans="7:14" x14ac:dyDescent="0.25">
      <c r="G2587" t="s">
        <v>72</v>
      </c>
      <c r="H2587" t="s">
        <v>814</v>
      </c>
      <c r="M2587" t="s">
        <v>72</v>
      </c>
      <c r="N2587" t="s">
        <v>814</v>
      </c>
    </row>
    <row r="2588" spans="7:14" x14ac:dyDescent="0.25">
      <c r="G2588" t="s">
        <v>72</v>
      </c>
      <c r="H2588" t="s">
        <v>814</v>
      </c>
      <c r="M2588" t="s">
        <v>72</v>
      </c>
      <c r="N2588" t="s">
        <v>814</v>
      </c>
    </row>
    <row r="2589" spans="7:14" x14ac:dyDescent="0.25">
      <c r="G2589" t="s">
        <v>72</v>
      </c>
      <c r="H2589" t="s">
        <v>814</v>
      </c>
      <c r="M2589" t="s">
        <v>72</v>
      </c>
      <c r="N2589" t="s">
        <v>814</v>
      </c>
    </row>
    <row r="2590" spans="7:14" x14ac:dyDescent="0.25">
      <c r="G2590" t="s">
        <v>72</v>
      </c>
      <c r="H2590" t="s">
        <v>815</v>
      </c>
      <c r="M2590" t="s">
        <v>72</v>
      </c>
      <c r="N2590" t="s">
        <v>815</v>
      </c>
    </row>
    <row r="2591" spans="7:14" x14ac:dyDescent="0.25">
      <c r="G2591" t="s">
        <v>72</v>
      </c>
      <c r="H2591" t="s">
        <v>815</v>
      </c>
      <c r="M2591" t="s">
        <v>72</v>
      </c>
      <c r="N2591" t="s">
        <v>815</v>
      </c>
    </row>
    <row r="2592" spans="7:14" x14ac:dyDescent="0.25">
      <c r="G2592" t="s">
        <v>72</v>
      </c>
      <c r="H2592" t="s">
        <v>815</v>
      </c>
      <c r="M2592" t="s">
        <v>72</v>
      </c>
      <c r="N2592" t="s">
        <v>815</v>
      </c>
    </row>
    <row r="2593" spans="7:17" x14ac:dyDescent="0.25">
      <c r="G2593" t="s">
        <v>72</v>
      </c>
      <c r="H2593" t="s">
        <v>815</v>
      </c>
      <c r="M2593" t="s">
        <v>72</v>
      </c>
      <c r="N2593" t="s">
        <v>815</v>
      </c>
    </row>
    <row r="2594" spans="7:17" x14ac:dyDescent="0.25">
      <c r="G2594" t="s">
        <v>72</v>
      </c>
      <c r="H2594" t="s">
        <v>815</v>
      </c>
      <c r="M2594" t="s">
        <v>72</v>
      </c>
      <c r="N2594" t="s">
        <v>815</v>
      </c>
    </row>
    <row r="2595" spans="7:17" x14ac:dyDescent="0.25">
      <c r="G2595" t="s">
        <v>72</v>
      </c>
      <c r="H2595" t="s">
        <v>815</v>
      </c>
      <c r="M2595" t="s">
        <v>72</v>
      </c>
      <c r="N2595" t="s">
        <v>815</v>
      </c>
    </row>
    <row r="2596" spans="7:17" x14ac:dyDescent="0.25">
      <c r="G2596" t="s">
        <v>72</v>
      </c>
      <c r="H2596" t="s">
        <v>815</v>
      </c>
      <c r="M2596" t="s">
        <v>72</v>
      </c>
      <c r="N2596" t="s">
        <v>815</v>
      </c>
    </row>
    <row r="2597" spans="7:17" x14ac:dyDescent="0.25">
      <c r="G2597" t="s">
        <v>72</v>
      </c>
      <c r="H2597" t="s">
        <v>815</v>
      </c>
      <c r="M2597" t="s">
        <v>72</v>
      </c>
      <c r="N2597" t="s">
        <v>815</v>
      </c>
    </row>
    <row r="2598" spans="7:17" x14ac:dyDescent="0.25">
      <c r="G2598" t="s">
        <v>72</v>
      </c>
      <c r="H2598" t="s">
        <v>815</v>
      </c>
      <c r="M2598" t="s">
        <v>72</v>
      </c>
      <c r="N2598" t="s">
        <v>815</v>
      </c>
    </row>
    <row r="2599" spans="7:17" x14ac:dyDescent="0.25">
      <c r="G2599" t="s">
        <v>72</v>
      </c>
      <c r="H2599" t="s">
        <v>815</v>
      </c>
      <c r="M2599" t="s">
        <v>72</v>
      </c>
      <c r="N2599" t="s">
        <v>815</v>
      </c>
    </row>
    <row r="2600" spans="7:17" x14ac:dyDescent="0.25">
      <c r="G2600" t="s">
        <v>72</v>
      </c>
      <c r="H2600" t="s">
        <v>815</v>
      </c>
      <c r="M2600" t="s">
        <v>72</v>
      </c>
      <c r="N2600" t="s">
        <v>815</v>
      </c>
    </row>
    <row r="2601" spans="7:17" x14ac:dyDescent="0.25">
      <c r="G2601" t="s">
        <v>72</v>
      </c>
      <c r="H2601" t="s">
        <v>815</v>
      </c>
      <c r="M2601" t="s">
        <v>72</v>
      </c>
      <c r="N2601" t="s">
        <v>815</v>
      </c>
    </row>
    <row r="2602" spans="7:17" x14ac:dyDescent="0.25">
      <c r="G2602" t="s">
        <v>72</v>
      </c>
      <c r="H2602" t="s">
        <v>815</v>
      </c>
      <c r="M2602" t="s">
        <v>72</v>
      </c>
      <c r="N2602" t="s">
        <v>815</v>
      </c>
    </row>
    <row r="2603" spans="7:17" x14ac:dyDescent="0.25">
      <c r="G2603" t="s">
        <v>72</v>
      </c>
      <c r="H2603" t="s">
        <v>815</v>
      </c>
      <c r="M2603" t="s">
        <v>72</v>
      </c>
      <c r="N2603" t="s">
        <v>815</v>
      </c>
    </row>
    <row r="2604" spans="7:17" x14ac:dyDescent="0.25">
      <c r="G2604" t="s">
        <v>72</v>
      </c>
      <c r="H2604" t="s">
        <v>815</v>
      </c>
      <c r="M2604" t="s">
        <v>72</v>
      </c>
      <c r="N2604" t="s">
        <v>815</v>
      </c>
    </row>
    <row r="2605" spans="7:17" x14ac:dyDescent="0.25">
      <c r="G2605" t="s">
        <v>72</v>
      </c>
      <c r="H2605" t="s">
        <v>816</v>
      </c>
      <c r="I2605">
        <v>2020</v>
      </c>
      <c r="J2605" t="s">
        <v>167</v>
      </c>
      <c r="K2605">
        <v>0</v>
      </c>
      <c r="M2605" t="s">
        <v>72</v>
      </c>
      <c r="N2605" t="s">
        <v>816</v>
      </c>
      <c r="O2605">
        <v>2020</v>
      </c>
      <c r="P2605" t="s">
        <v>167</v>
      </c>
      <c r="Q2605">
        <v>0</v>
      </c>
    </row>
    <row r="2606" spans="7:17" x14ac:dyDescent="0.25">
      <c r="G2606" t="s">
        <v>72</v>
      </c>
      <c r="H2606" t="s">
        <v>816</v>
      </c>
      <c r="I2606">
        <v>2012</v>
      </c>
      <c r="J2606" t="s">
        <v>167</v>
      </c>
      <c r="K2606">
        <v>0</v>
      </c>
      <c r="M2606" t="s">
        <v>72</v>
      </c>
      <c r="N2606" t="s">
        <v>816</v>
      </c>
      <c r="O2606">
        <v>2012</v>
      </c>
      <c r="P2606" t="s">
        <v>167</v>
      </c>
      <c r="Q2606">
        <v>0</v>
      </c>
    </row>
    <row r="2607" spans="7:17" x14ac:dyDescent="0.25">
      <c r="G2607" t="s">
        <v>72</v>
      </c>
      <c r="H2607" t="s">
        <v>816</v>
      </c>
      <c r="I2607">
        <v>2017</v>
      </c>
      <c r="J2607" t="s">
        <v>167</v>
      </c>
      <c r="K2607">
        <v>0</v>
      </c>
      <c r="M2607" t="s">
        <v>72</v>
      </c>
      <c r="N2607" t="s">
        <v>816</v>
      </c>
      <c r="O2607">
        <v>2017</v>
      </c>
      <c r="P2607" t="s">
        <v>167</v>
      </c>
      <c r="Q2607">
        <v>0</v>
      </c>
    </row>
    <row r="2608" spans="7:17" x14ac:dyDescent="0.25">
      <c r="G2608" t="s">
        <v>72</v>
      </c>
      <c r="H2608" t="s">
        <v>816</v>
      </c>
      <c r="I2608">
        <v>2014</v>
      </c>
      <c r="J2608" t="s">
        <v>167</v>
      </c>
      <c r="K2608">
        <v>0</v>
      </c>
      <c r="M2608" t="s">
        <v>72</v>
      </c>
      <c r="N2608" t="s">
        <v>816</v>
      </c>
      <c r="O2608">
        <v>2014</v>
      </c>
      <c r="P2608" t="s">
        <v>167</v>
      </c>
      <c r="Q2608">
        <v>0</v>
      </c>
    </row>
    <row r="2609" spans="7:17" x14ac:dyDescent="0.25">
      <c r="G2609" t="s">
        <v>72</v>
      </c>
      <c r="H2609" t="s">
        <v>816</v>
      </c>
      <c r="I2609">
        <v>2007</v>
      </c>
      <c r="J2609" t="s">
        <v>167</v>
      </c>
      <c r="K2609">
        <v>0</v>
      </c>
      <c r="M2609" t="s">
        <v>72</v>
      </c>
      <c r="N2609" t="s">
        <v>816</v>
      </c>
      <c r="O2609">
        <v>2007</v>
      </c>
      <c r="P2609" t="s">
        <v>167</v>
      </c>
      <c r="Q2609">
        <v>0</v>
      </c>
    </row>
    <row r="2610" spans="7:17" x14ac:dyDescent="0.25">
      <c r="G2610" t="s">
        <v>72</v>
      </c>
      <c r="H2610" t="s">
        <v>816</v>
      </c>
      <c r="I2610">
        <v>2010</v>
      </c>
      <c r="J2610" t="s">
        <v>167</v>
      </c>
      <c r="K2610">
        <v>0</v>
      </c>
      <c r="M2610" t="s">
        <v>72</v>
      </c>
      <c r="N2610" t="s">
        <v>816</v>
      </c>
      <c r="O2610">
        <v>2010</v>
      </c>
      <c r="P2610" t="s">
        <v>167</v>
      </c>
      <c r="Q2610">
        <v>0</v>
      </c>
    </row>
    <row r="2611" spans="7:17" x14ac:dyDescent="0.25">
      <c r="G2611" t="s">
        <v>72</v>
      </c>
      <c r="H2611" t="s">
        <v>816</v>
      </c>
      <c r="I2611">
        <v>2016</v>
      </c>
      <c r="J2611" t="s">
        <v>167</v>
      </c>
      <c r="K2611">
        <v>0</v>
      </c>
      <c r="M2611" t="s">
        <v>72</v>
      </c>
      <c r="N2611" t="s">
        <v>816</v>
      </c>
      <c r="O2611">
        <v>2016</v>
      </c>
      <c r="P2611" t="s">
        <v>167</v>
      </c>
      <c r="Q2611">
        <v>0</v>
      </c>
    </row>
    <row r="2612" spans="7:17" x14ac:dyDescent="0.25">
      <c r="G2612" t="s">
        <v>72</v>
      </c>
      <c r="H2612" t="s">
        <v>816</v>
      </c>
      <c r="I2612">
        <v>2009</v>
      </c>
      <c r="J2612" t="s">
        <v>167</v>
      </c>
      <c r="K2612">
        <v>0</v>
      </c>
      <c r="M2612" t="s">
        <v>72</v>
      </c>
      <c r="N2612" t="s">
        <v>816</v>
      </c>
      <c r="O2612">
        <v>2009</v>
      </c>
      <c r="P2612" t="s">
        <v>167</v>
      </c>
      <c r="Q2612">
        <v>0</v>
      </c>
    </row>
    <row r="2613" spans="7:17" x14ac:dyDescent="0.25">
      <c r="G2613" t="s">
        <v>72</v>
      </c>
      <c r="H2613" t="s">
        <v>816</v>
      </c>
      <c r="I2613">
        <v>2019</v>
      </c>
      <c r="J2613" t="s">
        <v>167</v>
      </c>
      <c r="K2613">
        <v>0</v>
      </c>
      <c r="M2613" t="s">
        <v>72</v>
      </c>
      <c r="N2613" t="s">
        <v>816</v>
      </c>
      <c r="O2613">
        <v>2019</v>
      </c>
      <c r="P2613" t="s">
        <v>167</v>
      </c>
      <c r="Q2613">
        <v>0</v>
      </c>
    </row>
    <row r="2614" spans="7:17" x14ac:dyDescent="0.25">
      <c r="G2614" t="s">
        <v>72</v>
      </c>
      <c r="H2614" t="s">
        <v>816</v>
      </c>
      <c r="I2614">
        <v>2011</v>
      </c>
      <c r="J2614" t="s">
        <v>167</v>
      </c>
      <c r="K2614">
        <v>0</v>
      </c>
      <c r="M2614" t="s">
        <v>72</v>
      </c>
      <c r="N2614" t="s">
        <v>816</v>
      </c>
      <c r="O2614">
        <v>2011</v>
      </c>
      <c r="P2614" t="s">
        <v>167</v>
      </c>
      <c r="Q2614">
        <v>0</v>
      </c>
    </row>
    <row r="2615" spans="7:17" x14ac:dyDescent="0.25">
      <c r="G2615" t="s">
        <v>72</v>
      </c>
      <c r="H2615" t="s">
        <v>816</v>
      </c>
      <c r="I2615">
        <v>2015</v>
      </c>
      <c r="J2615" t="s">
        <v>167</v>
      </c>
      <c r="K2615">
        <v>0</v>
      </c>
      <c r="M2615" t="s">
        <v>72</v>
      </c>
      <c r="N2615" t="s">
        <v>816</v>
      </c>
      <c r="O2615">
        <v>2015</v>
      </c>
      <c r="P2615" t="s">
        <v>167</v>
      </c>
      <c r="Q2615">
        <v>0</v>
      </c>
    </row>
    <row r="2616" spans="7:17" x14ac:dyDescent="0.25">
      <c r="G2616" t="s">
        <v>72</v>
      </c>
      <c r="H2616" t="s">
        <v>816</v>
      </c>
      <c r="I2616">
        <v>2018</v>
      </c>
      <c r="J2616" t="s">
        <v>167</v>
      </c>
      <c r="K2616">
        <v>0</v>
      </c>
      <c r="M2616" t="s">
        <v>72</v>
      </c>
      <c r="N2616" t="s">
        <v>816</v>
      </c>
      <c r="O2616">
        <v>2018</v>
      </c>
      <c r="P2616" t="s">
        <v>167</v>
      </c>
      <c r="Q2616">
        <v>0</v>
      </c>
    </row>
    <row r="2617" spans="7:17" x14ac:dyDescent="0.25">
      <c r="G2617" t="s">
        <v>72</v>
      </c>
      <c r="H2617" t="s">
        <v>816</v>
      </c>
      <c r="I2617">
        <v>2013</v>
      </c>
      <c r="J2617" t="s">
        <v>167</v>
      </c>
      <c r="K2617">
        <v>0</v>
      </c>
      <c r="M2617" t="s">
        <v>72</v>
      </c>
      <c r="N2617" t="s">
        <v>816</v>
      </c>
      <c r="O2617">
        <v>2013</v>
      </c>
      <c r="P2617" t="s">
        <v>167</v>
      </c>
      <c r="Q2617">
        <v>0</v>
      </c>
    </row>
    <row r="2618" spans="7:17" x14ac:dyDescent="0.25">
      <c r="G2618" t="s">
        <v>72</v>
      </c>
      <c r="H2618" t="s">
        <v>816</v>
      </c>
      <c r="I2618">
        <v>2006</v>
      </c>
      <c r="J2618" t="s">
        <v>167</v>
      </c>
      <c r="K2618">
        <v>0</v>
      </c>
      <c r="M2618" t="s">
        <v>72</v>
      </c>
      <c r="N2618" t="s">
        <v>816</v>
      </c>
      <c r="O2618">
        <v>2006</v>
      </c>
      <c r="P2618" t="s">
        <v>1084</v>
      </c>
      <c r="Q2618">
        <v>0</v>
      </c>
    </row>
    <row r="2619" spans="7:17" x14ac:dyDescent="0.25">
      <c r="G2619" t="s">
        <v>72</v>
      </c>
      <c r="H2619" t="s">
        <v>816</v>
      </c>
      <c r="I2619">
        <v>2008</v>
      </c>
      <c r="J2619" t="s">
        <v>167</v>
      </c>
      <c r="K2619">
        <v>0</v>
      </c>
      <c r="M2619" t="s">
        <v>72</v>
      </c>
      <c r="N2619" t="s">
        <v>816</v>
      </c>
      <c r="O2619">
        <v>2008</v>
      </c>
      <c r="P2619" t="s">
        <v>167</v>
      </c>
      <c r="Q2619">
        <v>0</v>
      </c>
    </row>
    <row r="2620" spans="7:17" x14ac:dyDescent="0.25">
      <c r="G2620" t="s">
        <v>72</v>
      </c>
      <c r="H2620" t="s">
        <v>817</v>
      </c>
      <c r="I2620">
        <v>2018</v>
      </c>
      <c r="J2620" t="s">
        <v>117</v>
      </c>
      <c r="K2620">
        <v>1</v>
      </c>
      <c r="M2620" t="s">
        <v>72</v>
      </c>
      <c r="N2620" t="s">
        <v>817</v>
      </c>
      <c r="O2620">
        <v>2018</v>
      </c>
      <c r="P2620" t="s">
        <v>1085</v>
      </c>
      <c r="Q2620">
        <v>1</v>
      </c>
    </row>
    <row r="2621" spans="7:17" x14ac:dyDescent="0.25">
      <c r="G2621" t="s">
        <v>72</v>
      </c>
      <c r="H2621" t="s">
        <v>817</v>
      </c>
      <c r="I2621">
        <v>2019</v>
      </c>
      <c r="J2621" t="s">
        <v>117</v>
      </c>
      <c r="K2621">
        <v>1</v>
      </c>
      <c r="M2621" t="s">
        <v>72</v>
      </c>
      <c r="N2621" t="s">
        <v>817</v>
      </c>
      <c r="O2621">
        <v>2019</v>
      </c>
      <c r="P2621" t="s">
        <v>1086</v>
      </c>
      <c r="Q2621">
        <v>1</v>
      </c>
    </row>
    <row r="2622" spans="7:17" x14ac:dyDescent="0.25">
      <c r="G2622" t="s">
        <v>72</v>
      </c>
      <c r="H2622" t="s">
        <v>817</v>
      </c>
      <c r="I2622">
        <v>2020</v>
      </c>
      <c r="J2622" t="s">
        <v>117</v>
      </c>
      <c r="K2622">
        <v>1</v>
      </c>
      <c r="M2622" t="s">
        <v>72</v>
      </c>
      <c r="N2622" t="s">
        <v>817</v>
      </c>
      <c r="O2622">
        <v>2020</v>
      </c>
      <c r="P2622" t="s">
        <v>1087</v>
      </c>
      <c r="Q2622">
        <v>1</v>
      </c>
    </row>
    <row r="2623" spans="7:17" x14ac:dyDescent="0.25">
      <c r="G2623" t="s">
        <v>72</v>
      </c>
      <c r="H2623" t="s">
        <v>817</v>
      </c>
      <c r="I2623">
        <v>2010</v>
      </c>
      <c r="J2623" t="s">
        <v>167</v>
      </c>
      <c r="K2623">
        <v>0</v>
      </c>
      <c r="M2623" t="s">
        <v>72</v>
      </c>
      <c r="N2623" t="s">
        <v>817</v>
      </c>
      <c r="O2623">
        <v>2010</v>
      </c>
      <c r="P2623" t="s">
        <v>167</v>
      </c>
      <c r="Q2623">
        <v>0</v>
      </c>
    </row>
    <row r="2624" spans="7:17" x14ac:dyDescent="0.25">
      <c r="G2624" t="s">
        <v>72</v>
      </c>
      <c r="H2624" t="s">
        <v>817</v>
      </c>
      <c r="I2624">
        <v>2017</v>
      </c>
      <c r="J2624" t="s">
        <v>117</v>
      </c>
      <c r="K2624">
        <v>1</v>
      </c>
      <c r="M2624" t="s">
        <v>72</v>
      </c>
      <c r="N2624" t="s">
        <v>817</v>
      </c>
      <c r="O2624">
        <v>2017</v>
      </c>
      <c r="P2624" t="s">
        <v>1087</v>
      </c>
      <c r="Q2624">
        <v>1</v>
      </c>
    </row>
    <row r="2625" spans="7:17" x14ac:dyDescent="0.25">
      <c r="G2625" t="s">
        <v>72</v>
      </c>
      <c r="H2625" t="s">
        <v>817</v>
      </c>
      <c r="I2625">
        <v>2008</v>
      </c>
      <c r="J2625" t="s">
        <v>167</v>
      </c>
      <c r="K2625">
        <v>0</v>
      </c>
      <c r="M2625" t="s">
        <v>72</v>
      </c>
      <c r="N2625" t="s">
        <v>817</v>
      </c>
      <c r="O2625">
        <v>2008</v>
      </c>
      <c r="P2625" t="s">
        <v>167</v>
      </c>
      <c r="Q2625">
        <v>0</v>
      </c>
    </row>
    <row r="2626" spans="7:17" x14ac:dyDescent="0.25">
      <c r="G2626" t="s">
        <v>72</v>
      </c>
      <c r="H2626" t="s">
        <v>817</v>
      </c>
      <c r="I2626">
        <v>2006</v>
      </c>
      <c r="J2626" t="s">
        <v>167</v>
      </c>
      <c r="K2626">
        <v>0</v>
      </c>
      <c r="M2626" t="s">
        <v>72</v>
      </c>
      <c r="N2626" t="s">
        <v>817</v>
      </c>
      <c r="O2626">
        <v>2006</v>
      </c>
      <c r="P2626" t="s">
        <v>167</v>
      </c>
      <c r="Q2626">
        <v>0</v>
      </c>
    </row>
    <row r="2627" spans="7:17" x14ac:dyDescent="0.25">
      <c r="G2627" t="s">
        <v>72</v>
      </c>
      <c r="H2627" t="s">
        <v>817</v>
      </c>
      <c r="I2627">
        <v>2016</v>
      </c>
      <c r="J2627" t="s">
        <v>117</v>
      </c>
      <c r="K2627">
        <v>1</v>
      </c>
      <c r="M2627" t="s">
        <v>72</v>
      </c>
      <c r="N2627" t="s">
        <v>817</v>
      </c>
      <c r="O2627">
        <v>2016</v>
      </c>
      <c r="P2627" t="s">
        <v>1088</v>
      </c>
      <c r="Q2627">
        <v>2</v>
      </c>
    </row>
    <row r="2628" spans="7:17" x14ac:dyDescent="0.25">
      <c r="G2628" t="s">
        <v>72</v>
      </c>
      <c r="H2628" t="s">
        <v>817</v>
      </c>
      <c r="I2628">
        <v>2015</v>
      </c>
      <c r="J2628" t="s">
        <v>117</v>
      </c>
      <c r="K2628">
        <v>1</v>
      </c>
      <c r="M2628" t="s">
        <v>72</v>
      </c>
      <c r="N2628" t="s">
        <v>817</v>
      </c>
      <c r="O2628">
        <v>2015</v>
      </c>
      <c r="P2628" t="s">
        <v>1089</v>
      </c>
      <c r="Q2628">
        <v>1</v>
      </c>
    </row>
    <row r="2629" spans="7:17" x14ac:dyDescent="0.25">
      <c r="G2629" t="s">
        <v>72</v>
      </c>
      <c r="H2629" t="s">
        <v>817</v>
      </c>
      <c r="I2629">
        <v>2014</v>
      </c>
      <c r="J2629" t="s">
        <v>117</v>
      </c>
      <c r="K2629">
        <v>1</v>
      </c>
      <c r="M2629" t="s">
        <v>72</v>
      </c>
      <c r="N2629" t="s">
        <v>817</v>
      </c>
      <c r="O2629">
        <v>2014</v>
      </c>
      <c r="P2629" t="s">
        <v>1090</v>
      </c>
      <c r="Q2629">
        <v>2</v>
      </c>
    </row>
    <row r="2630" spans="7:17" x14ac:dyDescent="0.25">
      <c r="G2630" t="s">
        <v>72</v>
      </c>
      <c r="H2630" t="s">
        <v>817</v>
      </c>
      <c r="I2630">
        <v>2013</v>
      </c>
      <c r="J2630" t="s">
        <v>117</v>
      </c>
      <c r="K2630">
        <v>1</v>
      </c>
      <c r="M2630" t="s">
        <v>72</v>
      </c>
      <c r="N2630" t="s">
        <v>817</v>
      </c>
      <c r="O2630">
        <v>2013</v>
      </c>
      <c r="P2630" t="s">
        <v>1090</v>
      </c>
      <c r="Q2630">
        <v>2</v>
      </c>
    </row>
    <row r="2631" spans="7:17" x14ac:dyDescent="0.25">
      <c r="G2631" t="s">
        <v>72</v>
      </c>
      <c r="H2631" t="s">
        <v>817</v>
      </c>
      <c r="I2631">
        <v>2009</v>
      </c>
      <c r="J2631" t="s">
        <v>167</v>
      </c>
      <c r="K2631">
        <v>0</v>
      </c>
      <c r="M2631" t="s">
        <v>72</v>
      </c>
      <c r="N2631" t="s">
        <v>817</v>
      </c>
      <c r="O2631">
        <v>2009</v>
      </c>
      <c r="P2631" t="s">
        <v>167</v>
      </c>
      <c r="Q2631">
        <v>0</v>
      </c>
    </row>
    <row r="2632" spans="7:17" x14ac:dyDescent="0.25">
      <c r="G2632" t="s">
        <v>72</v>
      </c>
      <c r="H2632" t="s">
        <v>817</v>
      </c>
      <c r="I2632">
        <v>2007</v>
      </c>
      <c r="J2632" t="s">
        <v>167</v>
      </c>
      <c r="K2632">
        <v>0</v>
      </c>
      <c r="M2632" t="s">
        <v>72</v>
      </c>
      <c r="N2632" t="s">
        <v>817</v>
      </c>
      <c r="O2632">
        <v>2007</v>
      </c>
      <c r="P2632" t="s">
        <v>167</v>
      </c>
      <c r="Q2632">
        <v>0</v>
      </c>
    </row>
    <row r="2633" spans="7:17" x14ac:dyDescent="0.25">
      <c r="G2633" t="s">
        <v>72</v>
      </c>
      <c r="H2633" t="s">
        <v>817</v>
      </c>
      <c r="I2633">
        <v>2012</v>
      </c>
      <c r="J2633" t="s">
        <v>167</v>
      </c>
      <c r="K2633">
        <v>0</v>
      </c>
      <c r="M2633" t="s">
        <v>72</v>
      </c>
      <c r="N2633" t="s">
        <v>817</v>
      </c>
      <c r="O2633">
        <v>2012</v>
      </c>
      <c r="P2633" t="s">
        <v>167</v>
      </c>
      <c r="Q2633">
        <v>0</v>
      </c>
    </row>
    <row r="2634" spans="7:17" x14ac:dyDescent="0.25">
      <c r="G2634" t="s">
        <v>72</v>
      </c>
      <c r="H2634" t="s">
        <v>817</v>
      </c>
      <c r="I2634">
        <v>2011</v>
      </c>
      <c r="J2634" t="s">
        <v>167</v>
      </c>
      <c r="K2634">
        <v>0</v>
      </c>
      <c r="M2634" t="s">
        <v>72</v>
      </c>
      <c r="N2634" t="s">
        <v>817</v>
      </c>
      <c r="O2634">
        <v>2011</v>
      </c>
      <c r="P2634" t="s">
        <v>167</v>
      </c>
      <c r="Q2634">
        <v>0</v>
      </c>
    </row>
    <row r="2635" spans="7:17" x14ac:dyDescent="0.25">
      <c r="G2635" t="s">
        <v>72</v>
      </c>
      <c r="H2635" t="s">
        <v>818</v>
      </c>
      <c r="M2635" t="s">
        <v>72</v>
      </c>
      <c r="N2635" t="s">
        <v>818</v>
      </c>
    </row>
    <row r="2636" spans="7:17" x14ac:dyDescent="0.25">
      <c r="G2636" t="s">
        <v>72</v>
      </c>
      <c r="H2636" t="s">
        <v>818</v>
      </c>
      <c r="M2636" t="s">
        <v>72</v>
      </c>
      <c r="N2636" t="s">
        <v>818</v>
      </c>
    </row>
    <row r="2637" spans="7:17" x14ac:dyDescent="0.25">
      <c r="G2637" t="s">
        <v>72</v>
      </c>
      <c r="H2637" t="s">
        <v>818</v>
      </c>
      <c r="M2637" t="s">
        <v>72</v>
      </c>
      <c r="N2637" t="s">
        <v>818</v>
      </c>
    </row>
    <row r="2638" spans="7:17" x14ac:dyDescent="0.25">
      <c r="G2638" t="s">
        <v>72</v>
      </c>
      <c r="H2638" t="s">
        <v>818</v>
      </c>
      <c r="M2638" t="s">
        <v>72</v>
      </c>
      <c r="N2638" t="s">
        <v>818</v>
      </c>
    </row>
    <row r="2639" spans="7:17" x14ac:dyDescent="0.25">
      <c r="G2639" t="s">
        <v>72</v>
      </c>
      <c r="H2639" t="s">
        <v>818</v>
      </c>
      <c r="M2639" t="s">
        <v>72</v>
      </c>
      <c r="N2639" t="s">
        <v>818</v>
      </c>
    </row>
    <row r="2640" spans="7:17" x14ac:dyDescent="0.25">
      <c r="G2640" t="s">
        <v>72</v>
      </c>
      <c r="H2640" t="s">
        <v>818</v>
      </c>
      <c r="M2640" t="s">
        <v>72</v>
      </c>
      <c r="N2640" t="s">
        <v>818</v>
      </c>
    </row>
    <row r="2641" spans="7:14" x14ac:dyDescent="0.25">
      <c r="G2641" t="s">
        <v>72</v>
      </c>
      <c r="H2641" t="s">
        <v>818</v>
      </c>
      <c r="M2641" t="s">
        <v>72</v>
      </c>
      <c r="N2641" t="s">
        <v>818</v>
      </c>
    </row>
    <row r="2642" spans="7:14" x14ac:dyDescent="0.25">
      <c r="G2642" t="s">
        <v>72</v>
      </c>
      <c r="H2642" t="s">
        <v>818</v>
      </c>
      <c r="M2642" t="s">
        <v>72</v>
      </c>
      <c r="N2642" t="s">
        <v>818</v>
      </c>
    </row>
    <row r="2643" spans="7:14" x14ac:dyDescent="0.25">
      <c r="G2643" t="s">
        <v>72</v>
      </c>
      <c r="H2643" t="s">
        <v>818</v>
      </c>
      <c r="M2643" t="s">
        <v>72</v>
      </c>
      <c r="N2643" t="s">
        <v>818</v>
      </c>
    </row>
    <row r="2644" spans="7:14" x14ac:dyDescent="0.25">
      <c r="G2644" t="s">
        <v>72</v>
      </c>
      <c r="H2644" t="s">
        <v>818</v>
      </c>
      <c r="M2644" t="s">
        <v>72</v>
      </c>
      <c r="N2644" t="s">
        <v>818</v>
      </c>
    </row>
    <row r="2645" spans="7:14" x14ac:dyDescent="0.25">
      <c r="G2645" t="s">
        <v>72</v>
      </c>
      <c r="H2645" t="s">
        <v>818</v>
      </c>
      <c r="M2645" t="s">
        <v>72</v>
      </c>
      <c r="N2645" t="s">
        <v>818</v>
      </c>
    </row>
    <row r="2646" spans="7:14" x14ac:dyDescent="0.25">
      <c r="G2646" t="s">
        <v>72</v>
      </c>
      <c r="H2646" t="s">
        <v>818</v>
      </c>
      <c r="M2646" t="s">
        <v>72</v>
      </c>
      <c r="N2646" t="s">
        <v>818</v>
      </c>
    </row>
    <row r="2647" spans="7:14" x14ac:dyDescent="0.25">
      <c r="G2647" t="s">
        <v>72</v>
      </c>
      <c r="H2647" t="s">
        <v>818</v>
      </c>
      <c r="M2647" t="s">
        <v>72</v>
      </c>
      <c r="N2647" t="s">
        <v>818</v>
      </c>
    </row>
    <row r="2648" spans="7:14" x14ac:dyDescent="0.25">
      <c r="G2648" t="s">
        <v>72</v>
      </c>
      <c r="H2648" t="s">
        <v>818</v>
      </c>
      <c r="M2648" t="s">
        <v>72</v>
      </c>
      <c r="N2648" t="s">
        <v>818</v>
      </c>
    </row>
    <row r="2649" spans="7:14" x14ac:dyDescent="0.25">
      <c r="G2649" t="s">
        <v>72</v>
      </c>
      <c r="H2649" t="s">
        <v>818</v>
      </c>
      <c r="M2649" t="s">
        <v>72</v>
      </c>
      <c r="N2649" t="s">
        <v>818</v>
      </c>
    </row>
    <row r="2650" spans="7:14" x14ac:dyDescent="0.25">
      <c r="G2650" t="s">
        <v>72</v>
      </c>
      <c r="H2650" t="s">
        <v>819</v>
      </c>
      <c r="M2650" t="s">
        <v>72</v>
      </c>
      <c r="N2650" t="s">
        <v>819</v>
      </c>
    </row>
    <row r="2651" spans="7:14" x14ac:dyDescent="0.25">
      <c r="G2651" t="s">
        <v>72</v>
      </c>
      <c r="H2651" t="s">
        <v>819</v>
      </c>
      <c r="M2651" t="s">
        <v>72</v>
      </c>
      <c r="N2651" t="s">
        <v>819</v>
      </c>
    </row>
    <row r="2652" spans="7:14" x14ac:dyDescent="0.25">
      <c r="G2652" t="s">
        <v>72</v>
      </c>
      <c r="H2652" t="s">
        <v>819</v>
      </c>
      <c r="M2652" t="s">
        <v>72</v>
      </c>
      <c r="N2652" t="s">
        <v>819</v>
      </c>
    </row>
    <row r="2653" spans="7:14" x14ac:dyDescent="0.25">
      <c r="G2653" t="s">
        <v>72</v>
      </c>
      <c r="H2653" t="s">
        <v>819</v>
      </c>
      <c r="M2653" t="s">
        <v>72</v>
      </c>
      <c r="N2653" t="s">
        <v>819</v>
      </c>
    </row>
    <row r="2654" spans="7:14" x14ac:dyDescent="0.25">
      <c r="G2654" t="s">
        <v>72</v>
      </c>
      <c r="H2654" t="s">
        <v>819</v>
      </c>
      <c r="M2654" t="s">
        <v>72</v>
      </c>
      <c r="N2654" t="s">
        <v>819</v>
      </c>
    </row>
    <row r="2655" spans="7:14" x14ac:dyDescent="0.25">
      <c r="G2655" t="s">
        <v>72</v>
      </c>
      <c r="H2655" t="s">
        <v>819</v>
      </c>
      <c r="M2655" t="s">
        <v>72</v>
      </c>
      <c r="N2655" t="s">
        <v>819</v>
      </c>
    </row>
    <row r="2656" spans="7:14" x14ac:dyDescent="0.25">
      <c r="G2656" t="s">
        <v>72</v>
      </c>
      <c r="H2656" t="s">
        <v>819</v>
      </c>
      <c r="M2656" t="s">
        <v>72</v>
      </c>
      <c r="N2656" t="s">
        <v>819</v>
      </c>
    </row>
    <row r="2657" spans="7:14" x14ac:dyDescent="0.25">
      <c r="G2657" t="s">
        <v>72</v>
      </c>
      <c r="H2657" t="s">
        <v>819</v>
      </c>
      <c r="M2657" t="s">
        <v>72</v>
      </c>
      <c r="N2657" t="s">
        <v>819</v>
      </c>
    </row>
    <row r="2658" spans="7:14" x14ac:dyDescent="0.25">
      <c r="G2658" t="s">
        <v>72</v>
      </c>
      <c r="H2658" t="s">
        <v>819</v>
      </c>
      <c r="M2658" t="s">
        <v>72</v>
      </c>
      <c r="N2658" t="s">
        <v>819</v>
      </c>
    </row>
    <row r="2659" spans="7:14" x14ac:dyDescent="0.25">
      <c r="G2659" t="s">
        <v>72</v>
      </c>
      <c r="H2659" t="s">
        <v>819</v>
      </c>
      <c r="M2659" t="s">
        <v>72</v>
      </c>
      <c r="N2659" t="s">
        <v>819</v>
      </c>
    </row>
    <row r="2660" spans="7:14" x14ac:dyDescent="0.25">
      <c r="G2660" t="s">
        <v>72</v>
      </c>
      <c r="H2660" t="s">
        <v>819</v>
      </c>
      <c r="M2660" t="s">
        <v>72</v>
      </c>
      <c r="N2660" t="s">
        <v>819</v>
      </c>
    </row>
    <row r="2661" spans="7:14" x14ac:dyDescent="0.25">
      <c r="G2661" t="s">
        <v>72</v>
      </c>
      <c r="H2661" t="s">
        <v>819</v>
      </c>
      <c r="M2661" t="s">
        <v>72</v>
      </c>
      <c r="N2661" t="s">
        <v>819</v>
      </c>
    </row>
    <row r="2662" spans="7:14" x14ac:dyDescent="0.25">
      <c r="G2662" t="s">
        <v>72</v>
      </c>
      <c r="H2662" t="s">
        <v>819</v>
      </c>
      <c r="M2662" t="s">
        <v>72</v>
      </c>
      <c r="N2662" t="s">
        <v>819</v>
      </c>
    </row>
    <row r="2663" spans="7:14" x14ac:dyDescent="0.25">
      <c r="G2663" t="s">
        <v>72</v>
      </c>
      <c r="H2663" t="s">
        <v>819</v>
      </c>
      <c r="M2663" t="s">
        <v>72</v>
      </c>
      <c r="N2663" t="s">
        <v>819</v>
      </c>
    </row>
    <row r="2664" spans="7:14" x14ac:dyDescent="0.25">
      <c r="G2664" t="s">
        <v>72</v>
      </c>
      <c r="H2664" t="s">
        <v>819</v>
      </c>
      <c r="M2664" t="s">
        <v>72</v>
      </c>
      <c r="N2664" t="s">
        <v>819</v>
      </c>
    </row>
    <row r="2665" spans="7:14" x14ac:dyDescent="0.25">
      <c r="G2665" t="s">
        <v>72</v>
      </c>
      <c r="H2665" t="s">
        <v>820</v>
      </c>
      <c r="M2665" t="s">
        <v>72</v>
      </c>
      <c r="N2665" t="s">
        <v>820</v>
      </c>
    </row>
    <row r="2666" spans="7:14" x14ac:dyDescent="0.25">
      <c r="G2666" t="s">
        <v>72</v>
      </c>
      <c r="H2666" t="s">
        <v>820</v>
      </c>
      <c r="M2666" t="s">
        <v>72</v>
      </c>
      <c r="N2666" t="s">
        <v>820</v>
      </c>
    </row>
    <row r="2667" spans="7:14" x14ac:dyDescent="0.25">
      <c r="G2667" t="s">
        <v>72</v>
      </c>
      <c r="H2667" t="s">
        <v>820</v>
      </c>
      <c r="M2667" t="s">
        <v>72</v>
      </c>
      <c r="N2667" t="s">
        <v>820</v>
      </c>
    </row>
    <row r="2668" spans="7:14" x14ac:dyDescent="0.25">
      <c r="G2668" t="s">
        <v>72</v>
      </c>
      <c r="H2668" t="s">
        <v>820</v>
      </c>
      <c r="M2668" t="s">
        <v>72</v>
      </c>
      <c r="N2668" t="s">
        <v>820</v>
      </c>
    </row>
    <row r="2669" spans="7:14" x14ac:dyDescent="0.25">
      <c r="G2669" t="s">
        <v>72</v>
      </c>
      <c r="H2669" t="s">
        <v>820</v>
      </c>
      <c r="M2669" t="s">
        <v>72</v>
      </c>
      <c r="N2669" t="s">
        <v>820</v>
      </c>
    </row>
    <row r="2670" spans="7:14" x14ac:dyDescent="0.25">
      <c r="G2670" t="s">
        <v>72</v>
      </c>
      <c r="H2670" t="s">
        <v>820</v>
      </c>
      <c r="M2670" t="s">
        <v>72</v>
      </c>
      <c r="N2670" t="s">
        <v>820</v>
      </c>
    </row>
    <row r="2671" spans="7:14" x14ac:dyDescent="0.25">
      <c r="G2671" t="s">
        <v>72</v>
      </c>
      <c r="H2671" t="s">
        <v>820</v>
      </c>
      <c r="M2671" t="s">
        <v>72</v>
      </c>
      <c r="N2671" t="s">
        <v>820</v>
      </c>
    </row>
    <row r="2672" spans="7:14" x14ac:dyDescent="0.25">
      <c r="G2672" t="s">
        <v>72</v>
      </c>
      <c r="H2672" t="s">
        <v>820</v>
      </c>
      <c r="M2672" t="s">
        <v>72</v>
      </c>
      <c r="N2672" t="s">
        <v>820</v>
      </c>
    </row>
    <row r="2673" spans="7:17" x14ac:dyDescent="0.25">
      <c r="G2673" t="s">
        <v>72</v>
      </c>
      <c r="H2673" t="s">
        <v>820</v>
      </c>
      <c r="M2673" t="s">
        <v>72</v>
      </c>
      <c r="N2673" t="s">
        <v>820</v>
      </c>
    </row>
    <row r="2674" spans="7:17" x14ac:dyDescent="0.25">
      <c r="G2674" t="s">
        <v>72</v>
      </c>
      <c r="H2674" t="s">
        <v>820</v>
      </c>
      <c r="M2674" t="s">
        <v>72</v>
      </c>
      <c r="N2674" t="s">
        <v>820</v>
      </c>
    </row>
    <row r="2675" spans="7:17" x14ac:dyDescent="0.25">
      <c r="G2675" t="s">
        <v>72</v>
      </c>
      <c r="H2675" t="s">
        <v>820</v>
      </c>
      <c r="M2675" t="s">
        <v>72</v>
      </c>
      <c r="N2675" t="s">
        <v>820</v>
      </c>
    </row>
    <row r="2676" spans="7:17" x14ac:dyDescent="0.25">
      <c r="G2676" t="s">
        <v>72</v>
      </c>
      <c r="H2676" t="s">
        <v>820</v>
      </c>
      <c r="M2676" t="s">
        <v>72</v>
      </c>
      <c r="N2676" t="s">
        <v>820</v>
      </c>
    </row>
    <row r="2677" spans="7:17" x14ac:dyDescent="0.25">
      <c r="G2677" t="s">
        <v>72</v>
      </c>
      <c r="H2677" t="s">
        <v>820</v>
      </c>
      <c r="M2677" t="s">
        <v>72</v>
      </c>
      <c r="N2677" t="s">
        <v>820</v>
      </c>
    </row>
    <row r="2678" spans="7:17" x14ac:dyDescent="0.25">
      <c r="G2678" t="s">
        <v>72</v>
      </c>
      <c r="H2678" t="s">
        <v>820</v>
      </c>
      <c r="M2678" t="s">
        <v>72</v>
      </c>
      <c r="N2678" t="s">
        <v>820</v>
      </c>
    </row>
    <row r="2679" spans="7:17" x14ac:dyDescent="0.25">
      <c r="G2679" t="s">
        <v>72</v>
      </c>
      <c r="H2679" t="s">
        <v>820</v>
      </c>
      <c r="M2679" t="s">
        <v>72</v>
      </c>
      <c r="N2679" t="s">
        <v>820</v>
      </c>
    </row>
    <row r="2680" spans="7:17" x14ac:dyDescent="0.25">
      <c r="G2680" t="s">
        <v>72</v>
      </c>
      <c r="H2680" t="s">
        <v>821</v>
      </c>
      <c r="J2680" t="s">
        <v>307</v>
      </c>
      <c r="K2680">
        <v>0</v>
      </c>
      <c r="M2680" t="s">
        <v>72</v>
      </c>
      <c r="N2680" t="s">
        <v>821</v>
      </c>
      <c r="P2680" t="s">
        <v>307</v>
      </c>
      <c r="Q2680">
        <v>0</v>
      </c>
    </row>
    <row r="2681" spans="7:17" x14ac:dyDescent="0.25">
      <c r="G2681" t="s">
        <v>72</v>
      </c>
      <c r="H2681" t="s">
        <v>821</v>
      </c>
      <c r="J2681" t="s">
        <v>307</v>
      </c>
      <c r="K2681">
        <v>0</v>
      </c>
      <c r="M2681" t="s">
        <v>72</v>
      </c>
      <c r="N2681" t="s">
        <v>821</v>
      </c>
      <c r="P2681" t="s">
        <v>307</v>
      </c>
      <c r="Q2681">
        <v>0</v>
      </c>
    </row>
    <row r="2682" spans="7:17" x14ac:dyDescent="0.25">
      <c r="G2682" t="s">
        <v>72</v>
      </c>
      <c r="H2682" t="s">
        <v>821</v>
      </c>
      <c r="J2682" t="s">
        <v>307</v>
      </c>
      <c r="K2682">
        <v>0</v>
      </c>
      <c r="M2682" t="s">
        <v>72</v>
      </c>
      <c r="N2682" t="s">
        <v>821</v>
      </c>
      <c r="P2682" t="s">
        <v>307</v>
      </c>
      <c r="Q2682">
        <v>0</v>
      </c>
    </row>
    <row r="2683" spans="7:17" x14ac:dyDescent="0.25">
      <c r="G2683" t="s">
        <v>72</v>
      </c>
      <c r="H2683" t="s">
        <v>821</v>
      </c>
      <c r="J2683" t="s">
        <v>307</v>
      </c>
      <c r="K2683">
        <v>0</v>
      </c>
      <c r="M2683" t="s">
        <v>72</v>
      </c>
      <c r="N2683" t="s">
        <v>821</v>
      </c>
      <c r="P2683" t="s">
        <v>307</v>
      </c>
      <c r="Q2683">
        <v>0</v>
      </c>
    </row>
    <row r="2684" spans="7:17" x14ac:dyDescent="0.25">
      <c r="G2684" t="s">
        <v>72</v>
      </c>
      <c r="H2684" t="s">
        <v>821</v>
      </c>
      <c r="J2684" t="s">
        <v>307</v>
      </c>
      <c r="K2684">
        <v>0</v>
      </c>
      <c r="M2684" t="s">
        <v>72</v>
      </c>
      <c r="N2684" t="s">
        <v>821</v>
      </c>
      <c r="P2684" t="s">
        <v>307</v>
      </c>
      <c r="Q2684">
        <v>0</v>
      </c>
    </row>
    <row r="2685" spans="7:17" x14ac:dyDescent="0.25">
      <c r="G2685" t="s">
        <v>72</v>
      </c>
      <c r="H2685" t="s">
        <v>821</v>
      </c>
      <c r="J2685" t="s">
        <v>307</v>
      </c>
      <c r="K2685">
        <v>0</v>
      </c>
      <c r="M2685" t="s">
        <v>72</v>
      </c>
      <c r="N2685" t="s">
        <v>821</v>
      </c>
      <c r="P2685" t="s">
        <v>307</v>
      </c>
      <c r="Q2685">
        <v>0</v>
      </c>
    </row>
    <row r="2686" spans="7:17" x14ac:dyDescent="0.25">
      <c r="G2686" t="s">
        <v>72</v>
      </c>
      <c r="H2686" t="s">
        <v>821</v>
      </c>
      <c r="J2686" t="s">
        <v>307</v>
      </c>
      <c r="K2686">
        <v>0</v>
      </c>
      <c r="M2686" t="s">
        <v>72</v>
      </c>
      <c r="N2686" t="s">
        <v>821</v>
      </c>
      <c r="P2686" t="s">
        <v>307</v>
      </c>
      <c r="Q2686">
        <v>0</v>
      </c>
    </row>
    <row r="2687" spans="7:17" x14ac:dyDescent="0.25">
      <c r="G2687" t="s">
        <v>72</v>
      </c>
      <c r="H2687" t="s">
        <v>821</v>
      </c>
      <c r="J2687" t="s">
        <v>307</v>
      </c>
      <c r="K2687">
        <v>0</v>
      </c>
      <c r="M2687" t="s">
        <v>72</v>
      </c>
      <c r="N2687" t="s">
        <v>821</v>
      </c>
      <c r="P2687" t="s">
        <v>307</v>
      </c>
      <c r="Q2687">
        <v>0</v>
      </c>
    </row>
    <row r="2688" spans="7:17" x14ac:dyDescent="0.25">
      <c r="G2688" t="s">
        <v>72</v>
      </c>
      <c r="H2688" t="s">
        <v>821</v>
      </c>
      <c r="J2688" t="s">
        <v>307</v>
      </c>
      <c r="K2688">
        <v>0</v>
      </c>
      <c r="M2688" t="s">
        <v>72</v>
      </c>
      <c r="N2688" t="s">
        <v>821</v>
      </c>
      <c r="P2688" t="s">
        <v>307</v>
      </c>
      <c r="Q2688">
        <v>0</v>
      </c>
    </row>
    <row r="2689" spans="7:17" x14ac:dyDescent="0.25">
      <c r="G2689" t="s">
        <v>72</v>
      </c>
      <c r="H2689" t="s">
        <v>821</v>
      </c>
      <c r="J2689" t="s">
        <v>307</v>
      </c>
      <c r="K2689">
        <v>0</v>
      </c>
      <c r="M2689" t="s">
        <v>72</v>
      </c>
      <c r="N2689" t="s">
        <v>821</v>
      </c>
      <c r="P2689" t="s">
        <v>307</v>
      </c>
      <c r="Q2689">
        <v>0</v>
      </c>
    </row>
    <row r="2690" spans="7:17" x14ac:dyDescent="0.25">
      <c r="G2690" t="s">
        <v>72</v>
      </c>
      <c r="H2690" t="s">
        <v>821</v>
      </c>
      <c r="J2690" t="s">
        <v>307</v>
      </c>
      <c r="K2690">
        <v>0</v>
      </c>
      <c r="M2690" t="s">
        <v>72</v>
      </c>
      <c r="N2690" t="s">
        <v>821</v>
      </c>
      <c r="P2690" t="s">
        <v>307</v>
      </c>
      <c r="Q2690">
        <v>0</v>
      </c>
    </row>
    <row r="2691" spans="7:17" x14ac:dyDescent="0.25">
      <c r="G2691" t="s">
        <v>72</v>
      </c>
      <c r="H2691" t="s">
        <v>821</v>
      </c>
      <c r="J2691" t="s">
        <v>307</v>
      </c>
      <c r="K2691">
        <v>0</v>
      </c>
      <c r="M2691" t="s">
        <v>72</v>
      </c>
      <c r="N2691" t="s">
        <v>821</v>
      </c>
      <c r="P2691" t="s">
        <v>307</v>
      </c>
      <c r="Q2691">
        <v>0</v>
      </c>
    </row>
    <row r="2692" spans="7:17" x14ac:dyDescent="0.25">
      <c r="G2692" t="s">
        <v>72</v>
      </c>
      <c r="H2692" t="s">
        <v>821</v>
      </c>
      <c r="J2692" t="s">
        <v>307</v>
      </c>
      <c r="K2692">
        <v>0</v>
      </c>
      <c r="M2692" t="s">
        <v>72</v>
      </c>
      <c r="N2692" t="s">
        <v>821</v>
      </c>
      <c r="P2692" t="s">
        <v>307</v>
      </c>
      <c r="Q2692">
        <v>0</v>
      </c>
    </row>
    <row r="2693" spans="7:17" x14ac:dyDescent="0.25">
      <c r="G2693" t="s">
        <v>72</v>
      </c>
      <c r="H2693" t="s">
        <v>821</v>
      </c>
      <c r="J2693" t="s">
        <v>307</v>
      </c>
      <c r="K2693">
        <v>0</v>
      </c>
      <c r="M2693" t="s">
        <v>72</v>
      </c>
      <c r="N2693" t="s">
        <v>821</v>
      </c>
      <c r="P2693" t="s">
        <v>307</v>
      </c>
      <c r="Q2693">
        <v>0</v>
      </c>
    </row>
    <row r="2694" spans="7:17" x14ac:dyDescent="0.25">
      <c r="G2694" t="s">
        <v>72</v>
      </c>
      <c r="H2694" t="s">
        <v>821</v>
      </c>
      <c r="J2694" t="s">
        <v>307</v>
      </c>
      <c r="K2694">
        <v>0</v>
      </c>
      <c r="M2694" t="s">
        <v>72</v>
      </c>
      <c r="N2694" t="s">
        <v>821</v>
      </c>
      <c r="P2694" t="s">
        <v>307</v>
      </c>
      <c r="Q2694">
        <v>0</v>
      </c>
    </row>
    <row r="2695" spans="7:17" x14ac:dyDescent="0.25">
      <c r="G2695" t="s">
        <v>72</v>
      </c>
      <c r="H2695" t="s">
        <v>822</v>
      </c>
      <c r="M2695" t="s">
        <v>72</v>
      </c>
      <c r="N2695" t="s">
        <v>822</v>
      </c>
    </row>
    <row r="2696" spans="7:17" x14ac:dyDescent="0.25">
      <c r="G2696" t="s">
        <v>72</v>
      </c>
      <c r="H2696" t="s">
        <v>822</v>
      </c>
      <c r="M2696" t="s">
        <v>72</v>
      </c>
      <c r="N2696" t="s">
        <v>822</v>
      </c>
    </row>
    <row r="2697" spans="7:17" x14ac:dyDescent="0.25">
      <c r="G2697" t="s">
        <v>72</v>
      </c>
      <c r="H2697" t="s">
        <v>822</v>
      </c>
      <c r="M2697" t="s">
        <v>72</v>
      </c>
      <c r="N2697" t="s">
        <v>822</v>
      </c>
    </row>
    <row r="2698" spans="7:17" x14ac:dyDescent="0.25">
      <c r="G2698" t="s">
        <v>72</v>
      </c>
      <c r="H2698" t="s">
        <v>822</v>
      </c>
      <c r="M2698" t="s">
        <v>72</v>
      </c>
      <c r="N2698" t="s">
        <v>822</v>
      </c>
    </row>
    <row r="2699" spans="7:17" x14ac:dyDescent="0.25">
      <c r="G2699" t="s">
        <v>72</v>
      </c>
      <c r="H2699" t="s">
        <v>822</v>
      </c>
      <c r="M2699" t="s">
        <v>72</v>
      </c>
      <c r="N2699" t="s">
        <v>822</v>
      </c>
    </row>
    <row r="2700" spans="7:17" x14ac:dyDescent="0.25">
      <c r="G2700" t="s">
        <v>72</v>
      </c>
      <c r="H2700" t="s">
        <v>822</v>
      </c>
      <c r="M2700" t="s">
        <v>72</v>
      </c>
      <c r="N2700" t="s">
        <v>822</v>
      </c>
    </row>
    <row r="2701" spans="7:17" x14ac:dyDescent="0.25">
      <c r="G2701" t="s">
        <v>72</v>
      </c>
      <c r="H2701" t="s">
        <v>822</v>
      </c>
      <c r="M2701" t="s">
        <v>72</v>
      </c>
      <c r="N2701" t="s">
        <v>822</v>
      </c>
    </row>
    <row r="2702" spans="7:17" x14ac:dyDescent="0.25">
      <c r="G2702" t="s">
        <v>72</v>
      </c>
      <c r="H2702" t="s">
        <v>822</v>
      </c>
      <c r="M2702" t="s">
        <v>72</v>
      </c>
      <c r="N2702" t="s">
        <v>822</v>
      </c>
    </row>
    <row r="2703" spans="7:17" x14ac:dyDescent="0.25">
      <c r="G2703" t="s">
        <v>72</v>
      </c>
      <c r="H2703" t="s">
        <v>822</v>
      </c>
      <c r="M2703" t="s">
        <v>72</v>
      </c>
      <c r="N2703" t="s">
        <v>822</v>
      </c>
    </row>
    <row r="2704" spans="7:17" x14ac:dyDescent="0.25">
      <c r="G2704" t="s">
        <v>72</v>
      </c>
      <c r="H2704" t="s">
        <v>822</v>
      </c>
      <c r="M2704" t="s">
        <v>72</v>
      </c>
      <c r="N2704" t="s">
        <v>822</v>
      </c>
    </row>
    <row r="2705" spans="7:17" x14ac:dyDescent="0.25">
      <c r="G2705" t="s">
        <v>72</v>
      </c>
      <c r="H2705" t="s">
        <v>822</v>
      </c>
      <c r="M2705" t="s">
        <v>72</v>
      </c>
      <c r="N2705" t="s">
        <v>822</v>
      </c>
    </row>
    <row r="2706" spans="7:17" x14ac:dyDescent="0.25">
      <c r="G2706" t="s">
        <v>72</v>
      </c>
      <c r="H2706" t="s">
        <v>822</v>
      </c>
      <c r="M2706" t="s">
        <v>72</v>
      </c>
      <c r="N2706" t="s">
        <v>822</v>
      </c>
    </row>
    <row r="2707" spans="7:17" x14ac:dyDescent="0.25">
      <c r="G2707" t="s">
        <v>72</v>
      </c>
      <c r="H2707" t="s">
        <v>822</v>
      </c>
      <c r="M2707" t="s">
        <v>72</v>
      </c>
      <c r="N2707" t="s">
        <v>822</v>
      </c>
    </row>
    <row r="2708" spans="7:17" x14ac:dyDescent="0.25">
      <c r="G2708" t="s">
        <v>72</v>
      </c>
      <c r="H2708" t="s">
        <v>822</v>
      </c>
      <c r="M2708" t="s">
        <v>72</v>
      </c>
      <c r="N2708" t="s">
        <v>822</v>
      </c>
    </row>
    <row r="2709" spans="7:17" x14ac:dyDescent="0.25">
      <c r="G2709" t="s">
        <v>72</v>
      </c>
      <c r="H2709" t="s">
        <v>822</v>
      </c>
      <c r="M2709" t="s">
        <v>72</v>
      </c>
      <c r="N2709" t="s">
        <v>822</v>
      </c>
    </row>
    <row r="2710" spans="7:17" x14ac:dyDescent="0.25">
      <c r="G2710" t="s">
        <v>72</v>
      </c>
      <c r="H2710" t="s">
        <v>827</v>
      </c>
      <c r="M2710" t="s">
        <v>72</v>
      </c>
      <c r="N2710" t="s">
        <v>827</v>
      </c>
    </row>
    <row r="2711" spans="7:17" x14ac:dyDescent="0.25">
      <c r="G2711" t="s">
        <v>72</v>
      </c>
      <c r="H2711" t="s">
        <v>827</v>
      </c>
      <c r="M2711" t="s">
        <v>72</v>
      </c>
      <c r="N2711" t="s">
        <v>827</v>
      </c>
    </row>
    <row r="2712" spans="7:17" x14ac:dyDescent="0.25">
      <c r="G2712" t="s">
        <v>72</v>
      </c>
      <c r="H2712" t="s">
        <v>827</v>
      </c>
      <c r="I2712">
        <v>2007</v>
      </c>
      <c r="J2712" t="s">
        <v>202</v>
      </c>
      <c r="K2712">
        <v>2</v>
      </c>
      <c r="M2712" t="s">
        <v>72</v>
      </c>
      <c r="N2712" t="s">
        <v>827</v>
      </c>
      <c r="O2712">
        <v>2007</v>
      </c>
      <c r="P2712" t="s">
        <v>1091</v>
      </c>
      <c r="Q2712">
        <v>2</v>
      </c>
    </row>
    <row r="2713" spans="7:17" x14ac:dyDescent="0.25">
      <c r="G2713" t="s">
        <v>72</v>
      </c>
      <c r="H2713" t="s">
        <v>827</v>
      </c>
      <c r="I2713">
        <v>2008</v>
      </c>
      <c r="J2713" t="s">
        <v>202</v>
      </c>
      <c r="K2713">
        <v>2</v>
      </c>
      <c r="M2713" t="s">
        <v>72</v>
      </c>
      <c r="N2713" t="s">
        <v>827</v>
      </c>
      <c r="O2713">
        <v>2008</v>
      </c>
      <c r="P2713" t="s">
        <v>1091</v>
      </c>
      <c r="Q2713">
        <v>2</v>
      </c>
    </row>
    <row r="2714" spans="7:17" x14ac:dyDescent="0.25">
      <c r="G2714" t="s">
        <v>72</v>
      </c>
      <c r="H2714" t="s">
        <v>827</v>
      </c>
      <c r="I2714">
        <v>2009</v>
      </c>
      <c r="J2714" t="s">
        <v>203</v>
      </c>
      <c r="K2714">
        <v>2</v>
      </c>
      <c r="M2714" t="s">
        <v>72</v>
      </c>
      <c r="N2714" t="s">
        <v>827</v>
      </c>
      <c r="O2714">
        <v>2009</v>
      </c>
      <c r="P2714" t="s">
        <v>1091</v>
      </c>
      <c r="Q2714">
        <v>2</v>
      </c>
    </row>
    <row r="2715" spans="7:17" x14ac:dyDescent="0.25">
      <c r="G2715" t="s">
        <v>72</v>
      </c>
      <c r="H2715" t="s">
        <v>827</v>
      </c>
      <c r="I2715">
        <v>2010</v>
      </c>
      <c r="J2715" t="s">
        <v>203</v>
      </c>
      <c r="K2715">
        <v>2</v>
      </c>
      <c r="M2715" t="s">
        <v>72</v>
      </c>
      <c r="N2715" t="s">
        <v>827</v>
      </c>
      <c r="O2715">
        <v>2010</v>
      </c>
      <c r="P2715" t="s">
        <v>1091</v>
      </c>
      <c r="Q2715">
        <v>2</v>
      </c>
    </row>
    <row r="2716" spans="7:17" x14ac:dyDescent="0.25">
      <c r="G2716" t="s">
        <v>72</v>
      </c>
      <c r="H2716" t="s">
        <v>827</v>
      </c>
      <c r="M2716" t="s">
        <v>72</v>
      </c>
      <c r="N2716" t="s">
        <v>827</v>
      </c>
    </row>
    <row r="2717" spans="7:17" x14ac:dyDescent="0.25">
      <c r="G2717" t="s">
        <v>72</v>
      </c>
      <c r="H2717" t="s">
        <v>827</v>
      </c>
      <c r="M2717" t="s">
        <v>72</v>
      </c>
      <c r="N2717" t="s">
        <v>827</v>
      </c>
    </row>
    <row r="2718" spans="7:17" x14ac:dyDescent="0.25">
      <c r="G2718" t="s">
        <v>72</v>
      </c>
      <c r="H2718" t="s">
        <v>827</v>
      </c>
      <c r="M2718" t="s">
        <v>72</v>
      </c>
      <c r="N2718" t="s">
        <v>827</v>
      </c>
    </row>
    <row r="2719" spans="7:17" x14ac:dyDescent="0.25">
      <c r="G2719" t="s">
        <v>72</v>
      </c>
      <c r="H2719" t="s">
        <v>827</v>
      </c>
      <c r="M2719" t="s">
        <v>72</v>
      </c>
      <c r="N2719" t="s">
        <v>827</v>
      </c>
    </row>
    <row r="2720" spans="7:17" x14ac:dyDescent="0.25">
      <c r="G2720" t="s">
        <v>72</v>
      </c>
      <c r="H2720" t="s">
        <v>827</v>
      </c>
      <c r="M2720" t="s">
        <v>72</v>
      </c>
      <c r="N2720" t="s">
        <v>827</v>
      </c>
    </row>
    <row r="2721" spans="7:14" x14ac:dyDescent="0.25">
      <c r="G2721" t="s">
        <v>72</v>
      </c>
      <c r="H2721" t="s">
        <v>827</v>
      </c>
      <c r="M2721" t="s">
        <v>72</v>
      </c>
      <c r="N2721" t="s">
        <v>827</v>
      </c>
    </row>
    <row r="2722" spans="7:14" x14ac:dyDescent="0.25">
      <c r="G2722" t="s">
        <v>72</v>
      </c>
      <c r="H2722" t="s">
        <v>827</v>
      </c>
      <c r="M2722" t="s">
        <v>72</v>
      </c>
      <c r="N2722" t="s">
        <v>827</v>
      </c>
    </row>
    <row r="2723" spans="7:14" x14ac:dyDescent="0.25">
      <c r="G2723" t="s">
        <v>72</v>
      </c>
      <c r="H2723" t="s">
        <v>827</v>
      </c>
      <c r="M2723" t="s">
        <v>72</v>
      </c>
      <c r="N2723" t="s">
        <v>827</v>
      </c>
    </row>
    <row r="2724" spans="7:14" x14ac:dyDescent="0.25">
      <c r="G2724" t="s">
        <v>72</v>
      </c>
      <c r="H2724" t="s">
        <v>827</v>
      </c>
      <c r="M2724" t="s">
        <v>72</v>
      </c>
      <c r="N2724" t="s">
        <v>827</v>
      </c>
    </row>
    <row r="2725" spans="7:14" x14ac:dyDescent="0.25">
      <c r="G2725" t="s">
        <v>72</v>
      </c>
      <c r="H2725" t="s">
        <v>823</v>
      </c>
      <c r="M2725" t="s">
        <v>72</v>
      </c>
      <c r="N2725" t="s">
        <v>823</v>
      </c>
    </row>
    <row r="2726" spans="7:14" x14ac:dyDescent="0.25">
      <c r="G2726" t="s">
        <v>72</v>
      </c>
      <c r="H2726" t="s">
        <v>823</v>
      </c>
      <c r="M2726" t="s">
        <v>72</v>
      </c>
      <c r="N2726" t="s">
        <v>823</v>
      </c>
    </row>
    <row r="2727" spans="7:14" x14ac:dyDescent="0.25">
      <c r="G2727" t="s">
        <v>72</v>
      </c>
      <c r="H2727" t="s">
        <v>823</v>
      </c>
      <c r="M2727" t="s">
        <v>72</v>
      </c>
      <c r="N2727" t="s">
        <v>823</v>
      </c>
    </row>
    <row r="2728" spans="7:14" x14ac:dyDescent="0.25">
      <c r="G2728" t="s">
        <v>72</v>
      </c>
      <c r="H2728" t="s">
        <v>823</v>
      </c>
      <c r="M2728" t="s">
        <v>72</v>
      </c>
      <c r="N2728" t="s">
        <v>823</v>
      </c>
    </row>
    <row r="2729" spans="7:14" x14ac:dyDescent="0.25">
      <c r="G2729" t="s">
        <v>72</v>
      </c>
      <c r="H2729" t="s">
        <v>823</v>
      </c>
      <c r="M2729" t="s">
        <v>72</v>
      </c>
      <c r="N2729" t="s">
        <v>823</v>
      </c>
    </row>
    <row r="2730" spans="7:14" x14ac:dyDescent="0.25">
      <c r="G2730" t="s">
        <v>72</v>
      </c>
      <c r="H2730" t="s">
        <v>823</v>
      </c>
      <c r="M2730" t="s">
        <v>72</v>
      </c>
      <c r="N2730" t="s">
        <v>823</v>
      </c>
    </row>
    <row r="2731" spans="7:14" x14ac:dyDescent="0.25">
      <c r="G2731" t="s">
        <v>72</v>
      </c>
      <c r="H2731" t="s">
        <v>823</v>
      </c>
      <c r="M2731" t="s">
        <v>72</v>
      </c>
      <c r="N2731" t="s">
        <v>823</v>
      </c>
    </row>
    <row r="2732" spans="7:14" x14ac:dyDescent="0.25">
      <c r="G2732" t="s">
        <v>72</v>
      </c>
      <c r="H2732" t="s">
        <v>823</v>
      </c>
      <c r="M2732" t="s">
        <v>72</v>
      </c>
      <c r="N2732" t="s">
        <v>823</v>
      </c>
    </row>
    <row r="2733" spans="7:14" x14ac:dyDescent="0.25">
      <c r="G2733" t="s">
        <v>72</v>
      </c>
      <c r="H2733" t="s">
        <v>823</v>
      </c>
      <c r="M2733" t="s">
        <v>72</v>
      </c>
      <c r="N2733" t="s">
        <v>823</v>
      </c>
    </row>
    <row r="2734" spans="7:14" x14ac:dyDescent="0.25">
      <c r="G2734" t="s">
        <v>72</v>
      </c>
      <c r="H2734" t="s">
        <v>823</v>
      </c>
      <c r="M2734" t="s">
        <v>72</v>
      </c>
      <c r="N2734" t="s">
        <v>823</v>
      </c>
    </row>
    <row r="2735" spans="7:14" x14ac:dyDescent="0.25">
      <c r="G2735" t="s">
        <v>72</v>
      </c>
      <c r="H2735" t="s">
        <v>823</v>
      </c>
      <c r="M2735" t="s">
        <v>72</v>
      </c>
      <c r="N2735" t="s">
        <v>823</v>
      </c>
    </row>
    <row r="2736" spans="7:14" x14ac:dyDescent="0.25">
      <c r="G2736" t="s">
        <v>72</v>
      </c>
      <c r="H2736" t="s">
        <v>823</v>
      </c>
      <c r="M2736" t="s">
        <v>72</v>
      </c>
      <c r="N2736" t="s">
        <v>823</v>
      </c>
    </row>
    <row r="2737" spans="7:14" x14ac:dyDescent="0.25">
      <c r="G2737" t="s">
        <v>72</v>
      </c>
      <c r="H2737" t="s">
        <v>823</v>
      </c>
      <c r="M2737" t="s">
        <v>72</v>
      </c>
      <c r="N2737" t="s">
        <v>823</v>
      </c>
    </row>
    <row r="2738" spans="7:14" x14ac:dyDescent="0.25">
      <c r="G2738" t="s">
        <v>72</v>
      </c>
      <c r="H2738" t="s">
        <v>823</v>
      </c>
      <c r="M2738" t="s">
        <v>72</v>
      </c>
      <c r="N2738" t="s">
        <v>823</v>
      </c>
    </row>
    <row r="2739" spans="7:14" x14ac:dyDescent="0.25">
      <c r="G2739" t="s">
        <v>72</v>
      </c>
      <c r="H2739" t="s">
        <v>823</v>
      </c>
      <c r="M2739" t="s">
        <v>72</v>
      </c>
      <c r="N2739" t="s">
        <v>823</v>
      </c>
    </row>
    <row r="2740" spans="7:14" x14ac:dyDescent="0.25">
      <c r="G2740" t="s">
        <v>72</v>
      </c>
      <c r="H2740" t="s">
        <v>824</v>
      </c>
      <c r="J2740" t="s">
        <v>308</v>
      </c>
      <c r="K2740">
        <v>0</v>
      </c>
      <c r="M2740" t="s">
        <v>72</v>
      </c>
      <c r="N2740" t="s">
        <v>824</v>
      </c>
    </row>
    <row r="2741" spans="7:14" x14ac:dyDescent="0.25">
      <c r="G2741" t="s">
        <v>72</v>
      </c>
      <c r="H2741" t="s">
        <v>824</v>
      </c>
      <c r="J2741" t="s">
        <v>308</v>
      </c>
      <c r="K2741">
        <v>0</v>
      </c>
      <c r="M2741" t="s">
        <v>72</v>
      </c>
      <c r="N2741" t="s">
        <v>824</v>
      </c>
    </row>
    <row r="2742" spans="7:14" x14ac:dyDescent="0.25">
      <c r="G2742" t="s">
        <v>72</v>
      </c>
      <c r="H2742" t="s">
        <v>824</v>
      </c>
      <c r="J2742" t="s">
        <v>308</v>
      </c>
      <c r="K2742">
        <v>0</v>
      </c>
      <c r="M2742" t="s">
        <v>72</v>
      </c>
      <c r="N2742" t="s">
        <v>824</v>
      </c>
    </row>
    <row r="2743" spans="7:14" x14ac:dyDescent="0.25">
      <c r="G2743" t="s">
        <v>72</v>
      </c>
      <c r="H2743" t="s">
        <v>824</v>
      </c>
      <c r="J2743" t="s">
        <v>308</v>
      </c>
      <c r="K2743">
        <v>0</v>
      </c>
      <c r="M2743" t="s">
        <v>72</v>
      </c>
      <c r="N2743" t="s">
        <v>824</v>
      </c>
    </row>
    <row r="2744" spans="7:14" x14ac:dyDescent="0.25">
      <c r="G2744" t="s">
        <v>72</v>
      </c>
      <c r="H2744" t="s">
        <v>824</v>
      </c>
      <c r="J2744" t="s">
        <v>308</v>
      </c>
      <c r="K2744">
        <v>0</v>
      </c>
      <c r="M2744" t="s">
        <v>72</v>
      </c>
      <c r="N2744" t="s">
        <v>824</v>
      </c>
    </row>
    <row r="2745" spans="7:14" x14ac:dyDescent="0.25">
      <c r="G2745" t="s">
        <v>72</v>
      </c>
      <c r="H2745" t="s">
        <v>824</v>
      </c>
      <c r="J2745" t="s">
        <v>308</v>
      </c>
      <c r="K2745">
        <v>0</v>
      </c>
      <c r="M2745" t="s">
        <v>72</v>
      </c>
      <c r="N2745" t="s">
        <v>824</v>
      </c>
    </row>
    <row r="2746" spans="7:14" x14ac:dyDescent="0.25">
      <c r="G2746" t="s">
        <v>72</v>
      </c>
      <c r="H2746" t="s">
        <v>824</v>
      </c>
      <c r="J2746" t="s">
        <v>308</v>
      </c>
      <c r="K2746">
        <v>0</v>
      </c>
      <c r="M2746" t="s">
        <v>72</v>
      </c>
      <c r="N2746" t="s">
        <v>824</v>
      </c>
    </row>
    <row r="2747" spans="7:14" x14ac:dyDescent="0.25">
      <c r="G2747" t="s">
        <v>72</v>
      </c>
      <c r="H2747" t="s">
        <v>824</v>
      </c>
      <c r="J2747" t="s">
        <v>308</v>
      </c>
      <c r="K2747">
        <v>0</v>
      </c>
      <c r="M2747" t="s">
        <v>72</v>
      </c>
      <c r="N2747" t="s">
        <v>824</v>
      </c>
    </row>
    <row r="2748" spans="7:14" x14ac:dyDescent="0.25">
      <c r="G2748" t="s">
        <v>72</v>
      </c>
      <c r="H2748" t="s">
        <v>824</v>
      </c>
      <c r="J2748" t="s">
        <v>308</v>
      </c>
      <c r="K2748">
        <v>0</v>
      </c>
      <c r="M2748" t="s">
        <v>72</v>
      </c>
      <c r="N2748" t="s">
        <v>824</v>
      </c>
    </row>
    <row r="2749" spans="7:14" x14ac:dyDescent="0.25">
      <c r="G2749" t="s">
        <v>72</v>
      </c>
      <c r="H2749" t="s">
        <v>824</v>
      </c>
      <c r="J2749" t="s">
        <v>308</v>
      </c>
      <c r="K2749">
        <v>0</v>
      </c>
      <c r="M2749" t="s">
        <v>72</v>
      </c>
      <c r="N2749" t="s">
        <v>824</v>
      </c>
    </row>
    <row r="2750" spans="7:14" x14ac:dyDescent="0.25">
      <c r="G2750" t="s">
        <v>72</v>
      </c>
      <c r="H2750" t="s">
        <v>824</v>
      </c>
      <c r="J2750" t="s">
        <v>308</v>
      </c>
      <c r="K2750">
        <v>0</v>
      </c>
      <c r="M2750" t="s">
        <v>72</v>
      </c>
      <c r="N2750" t="s">
        <v>824</v>
      </c>
    </row>
    <row r="2751" spans="7:14" x14ac:dyDescent="0.25">
      <c r="G2751" t="s">
        <v>72</v>
      </c>
      <c r="H2751" t="s">
        <v>824</v>
      </c>
      <c r="J2751" t="s">
        <v>308</v>
      </c>
      <c r="K2751">
        <v>0</v>
      </c>
      <c r="M2751" t="s">
        <v>72</v>
      </c>
      <c r="N2751" t="s">
        <v>824</v>
      </c>
    </row>
    <row r="2752" spans="7:14" x14ac:dyDescent="0.25">
      <c r="G2752" t="s">
        <v>72</v>
      </c>
      <c r="H2752" t="s">
        <v>824</v>
      </c>
      <c r="J2752" t="s">
        <v>308</v>
      </c>
      <c r="K2752">
        <v>0</v>
      </c>
      <c r="M2752" t="s">
        <v>72</v>
      </c>
      <c r="N2752" t="s">
        <v>824</v>
      </c>
    </row>
    <row r="2753" spans="7:14" x14ac:dyDescent="0.25">
      <c r="G2753" t="s">
        <v>72</v>
      </c>
      <c r="H2753" t="s">
        <v>824</v>
      </c>
      <c r="J2753" t="s">
        <v>308</v>
      </c>
      <c r="K2753">
        <v>0</v>
      </c>
      <c r="M2753" t="s">
        <v>72</v>
      </c>
      <c r="N2753" t="s">
        <v>824</v>
      </c>
    </row>
    <row r="2754" spans="7:14" x14ac:dyDescent="0.25">
      <c r="G2754" t="s">
        <v>72</v>
      </c>
      <c r="H2754" t="s">
        <v>824</v>
      </c>
      <c r="J2754" t="s">
        <v>308</v>
      </c>
      <c r="K2754">
        <v>0</v>
      </c>
      <c r="M2754" t="s">
        <v>72</v>
      </c>
      <c r="N2754" t="s">
        <v>824</v>
      </c>
    </row>
    <row r="2755" spans="7:14" x14ac:dyDescent="0.25">
      <c r="G2755" t="s">
        <v>72</v>
      </c>
      <c r="H2755" t="s">
        <v>825</v>
      </c>
      <c r="M2755" t="s">
        <v>72</v>
      </c>
      <c r="N2755" t="s">
        <v>825</v>
      </c>
    </row>
    <row r="2756" spans="7:14" x14ac:dyDescent="0.25">
      <c r="G2756" t="s">
        <v>72</v>
      </c>
      <c r="H2756" t="s">
        <v>825</v>
      </c>
      <c r="M2756" t="s">
        <v>72</v>
      </c>
      <c r="N2756" t="s">
        <v>825</v>
      </c>
    </row>
    <row r="2757" spans="7:14" x14ac:dyDescent="0.25">
      <c r="G2757" t="s">
        <v>72</v>
      </c>
      <c r="H2757" t="s">
        <v>825</v>
      </c>
      <c r="M2757" t="s">
        <v>72</v>
      </c>
      <c r="N2757" t="s">
        <v>825</v>
      </c>
    </row>
    <row r="2758" spans="7:14" x14ac:dyDescent="0.25">
      <c r="G2758" t="s">
        <v>72</v>
      </c>
      <c r="H2758" t="s">
        <v>825</v>
      </c>
      <c r="M2758" t="s">
        <v>72</v>
      </c>
      <c r="N2758" t="s">
        <v>825</v>
      </c>
    </row>
    <row r="2759" spans="7:14" x14ac:dyDescent="0.25">
      <c r="G2759" t="s">
        <v>72</v>
      </c>
      <c r="H2759" t="s">
        <v>825</v>
      </c>
      <c r="M2759" t="s">
        <v>72</v>
      </c>
      <c r="N2759" t="s">
        <v>825</v>
      </c>
    </row>
    <row r="2760" spans="7:14" x14ac:dyDescent="0.25">
      <c r="G2760" t="s">
        <v>72</v>
      </c>
      <c r="H2760" t="s">
        <v>825</v>
      </c>
      <c r="M2760" t="s">
        <v>72</v>
      </c>
      <c r="N2760" t="s">
        <v>825</v>
      </c>
    </row>
    <row r="2761" spans="7:14" x14ac:dyDescent="0.25">
      <c r="G2761" t="s">
        <v>72</v>
      </c>
      <c r="H2761" t="s">
        <v>825</v>
      </c>
      <c r="M2761" t="s">
        <v>72</v>
      </c>
      <c r="N2761" t="s">
        <v>825</v>
      </c>
    </row>
    <row r="2762" spans="7:14" x14ac:dyDescent="0.25">
      <c r="G2762" t="s">
        <v>72</v>
      </c>
      <c r="H2762" t="s">
        <v>825</v>
      </c>
      <c r="M2762" t="s">
        <v>72</v>
      </c>
      <c r="N2762" t="s">
        <v>825</v>
      </c>
    </row>
    <row r="2763" spans="7:14" x14ac:dyDescent="0.25">
      <c r="G2763" t="s">
        <v>72</v>
      </c>
      <c r="H2763" t="s">
        <v>825</v>
      </c>
      <c r="M2763" t="s">
        <v>72</v>
      </c>
      <c r="N2763" t="s">
        <v>825</v>
      </c>
    </row>
    <row r="2764" spans="7:14" x14ac:dyDescent="0.25">
      <c r="G2764" t="s">
        <v>72</v>
      </c>
      <c r="H2764" t="s">
        <v>825</v>
      </c>
      <c r="M2764" t="s">
        <v>72</v>
      </c>
      <c r="N2764" t="s">
        <v>825</v>
      </c>
    </row>
    <row r="2765" spans="7:14" x14ac:dyDescent="0.25">
      <c r="G2765" t="s">
        <v>72</v>
      </c>
      <c r="H2765" t="s">
        <v>825</v>
      </c>
      <c r="M2765" t="s">
        <v>72</v>
      </c>
      <c r="N2765" t="s">
        <v>825</v>
      </c>
    </row>
    <row r="2766" spans="7:14" x14ac:dyDescent="0.25">
      <c r="G2766" t="s">
        <v>72</v>
      </c>
      <c r="H2766" t="s">
        <v>825</v>
      </c>
      <c r="M2766" t="s">
        <v>72</v>
      </c>
      <c r="N2766" t="s">
        <v>825</v>
      </c>
    </row>
    <row r="2767" spans="7:14" x14ac:dyDescent="0.25">
      <c r="G2767" t="s">
        <v>72</v>
      </c>
      <c r="H2767" t="s">
        <v>825</v>
      </c>
      <c r="M2767" t="s">
        <v>72</v>
      </c>
      <c r="N2767" t="s">
        <v>825</v>
      </c>
    </row>
    <row r="2768" spans="7:14" x14ac:dyDescent="0.25">
      <c r="G2768" t="s">
        <v>72</v>
      </c>
      <c r="H2768" t="s">
        <v>825</v>
      </c>
      <c r="M2768" t="s">
        <v>72</v>
      </c>
      <c r="N2768" t="s">
        <v>825</v>
      </c>
    </row>
    <row r="2769" spans="7:14" x14ac:dyDescent="0.25">
      <c r="G2769" t="s">
        <v>72</v>
      </c>
      <c r="H2769" t="s">
        <v>825</v>
      </c>
      <c r="M2769" t="s">
        <v>72</v>
      </c>
      <c r="N2769" t="s">
        <v>825</v>
      </c>
    </row>
    <row r="2770" spans="7:14" x14ac:dyDescent="0.25">
      <c r="G2770" t="s">
        <v>72</v>
      </c>
      <c r="H2770" t="s">
        <v>826</v>
      </c>
      <c r="M2770" t="s">
        <v>72</v>
      </c>
      <c r="N2770" t="s">
        <v>826</v>
      </c>
    </row>
    <row r="2771" spans="7:14" x14ac:dyDescent="0.25">
      <c r="G2771" t="s">
        <v>72</v>
      </c>
      <c r="H2771" t="s">
        <v>826</v>
      </c>
      <c r="M2771" t="s">
        <v>72</v>
      </c>
      <c r="N2771" t="s">
        <v>826</v>
      </c>
    </row>
    <row r="2772" spans="7:14" x14ac:dyDescent="0.25">
      <c r="G2772" t="s">
        <v>72</v>
      </c>
      <c r="H2772" t="s">
        <v>826</v>
      </c>
      <c r="M2772" t="s">
        <v>72</v>
      </c>
      <c r="N2772" t="s">
        <v>826</v>
      </c>
    </row>
    <row r="2773" spans="7:14" x14ac:dyDescent="0.25">
      <c r="G2773" t="s">
        <v>72</v>
      </c>
      <c r="H2773" t="s">
        <v>826</v>
      </c>
      <c r="M2773" t="s">
        <v>72</v>
      </c>
      <c r="N2773" t="s">
        <v>826</v>
      </c>
    </row>
    <row r="2774" spans="7:14" x14ac:dyDescent="0.25">
      <c r="G2774" t="s">
        <v>72</v>
      </c>
      <c r="H2774" t="s">
        <v>826</v>
      </c>
      <c r="M2774" t="s">
        <v>72</v>
      </c>
      <c r="N2774" t="s">
        <v>826</v>
      </c>
    </row>
    <row r="2775" spans="7:14" x14ac:dyDescent="0.25">
      <c r="G2775" t="s">
        <v>72</v>
      </c>
      <c r="H2775" t="s">
        <v>826</v>
      </c>
      <c r="M2775" t="s">
        <v>72</v>
      </c>
      <c r="N2775" t="s">
        <v>826</v>
      </c>
    </row>
    <row r="2776" spans="7:14" x14ac:dyDescent="0.25">
      <c r="G2776" t="s">
        <v>72</v>
      </c>
      <c r="H2776" t="s">
        <v>826</v>
      </c>
      <c r="M2776" t="s">
        <v>72</v>
      </c>
      <c r="N2776" t="s">
        <v>826</v>
      </c>
    </row>
    <row r="2777" spans="7:14" x14ac:dyDescent="0.25">
      <c r="G2777" t="s">
        <v>72</v>
      </c>
      <c r="H2777" t="s">
        <v>826</v>
      </c>
      <c r="M2777" t="s">
        <v>72</v>
      </c>
      <c r="N2777" t="s">
        <v>826</v>
      </c>
    </row>
    <row r="2778" spans="7:14" x14ac:dyDescent="0.25">
      <c r="G2778" t="s">
        <v>72</v>
      </c>
      <c r="H2778" t="s">
        <v>826</v>
      </c>
      <c r="M2778" t="s">
        <v>72</v>
      </c>
      <c r="N2778" t="s">
        <v>826</v>
      </c>
    </row>
    <row r="2779" spans="7:14" x14ac:dyDescent="0.25">
      <c r="G2779" t="s">
        <v>72</v>
      </c>
      <c r="H2779" t="s">
        <v>826</v>
      </c>
      <c r="M2779" t="s">
        <v>72</v>
      </c>
      <c r="N2779" t="s">
        <v>826</v>
      </c>
    </row>
    <row r="2780" spans="7:14" x14ac:dyDescent="0.25">
      <c r="G2780" t="s">
        <v>72</v>
      </c>
      <c r="H2780" t="s">
        <v>826</v>
      </c>
      <c r="M2780" t="s">
        <v>72</v>
      </c>
      <c r="N2780" t="s">
        <v>826</v>
      </c>
    </row>
    <row r="2781" spans="7:14" x14ac:dyDescent="0.25">
      <c r="G2781" t="s">
        <v>72</v>
      </c>
      <c r="H2781" t="s">
        <v>826</v>
      </c>
      <c r="M2781" t="s">
        <v>72</v>
      </c>
      <c r="N2781" t="s">
        <v>826</v>
      </c>
    </row>
    <row r="2782" spans="7:14" x14ac:dyDescent="0.25">
      <c r="G2782" t="s">
        <v>72</v>
      </c>
      <c r="H2782" t="s">
        <v>826</v>
      </c>
      <c r="M2782" t="s">
        <v>72</v>
      </c>
      <c r="N2782" t="s">
        <v>826</v>
      </c>
    </row>
    <row r="2783" spans="7:14" x14ac:dyDescent="0.25">
      <c r="G2783" t="s">
        <v>72</v>
      </c>
      <c r="H2783" t="s">
        <v>826</v>
      </c>
      <c r="M2783" t="s">
        <v>72</v>
      </c>
      <c r="N2783" t="s">
        <v>826</v>
      </c>
    </row>
    <row r="2784" spans="7:14" x14ac:dyDescent="0.25">
      <c r="G2784" t="s">
        <v>72</v>
      </c>
      <c r="H2784" t="s">
        <v>826</v>
      </c>
      <c r="M2784" t="s">
        <v>72</v>
      </c>
      <c r="N2784" t="s">
        <v>826</v>
      </c>
    </row>
    <row r="2785" spans="7:14" x14ac:dyDescent="0.25">
      <c r="G2785" t="s">
        <v>72</v>
      </c>
      <c r="H2785" t="s">
        <v>828</v>
      </c>
      <c r="M2785" t="s">
        <v>72</v>
      </c>
      <c r="N2785" t="s">
        <v>828</v>
      </c>
    </row>
    <row r="2786" spans="7:14" x14ac:dyDescent="0.25">
      <c r="G2786" t="s">
        <v>72</v>
      </c>
      <c r="H2786" t="s">
        <v>828</v>
      </c>
      <c r="M2786" t="s">
        <v>72</v>
      </c>
      <c r="N2786" t="s">
        <v>828</v>
      </c>
    </row>
    <row r="2787" spans="7:14" x14ac:dyDescent="0.25">
      <c r="G2787" t="s">
        <v>72</v>
      </c>
      <c r="H2787" t="s">
        <v>828</v>
      </c>
      <c r="M2787" t="s">
        <v>72</v>
      </c>
      <c r="N2787" t="s">
        <v>828</v>
      </c>
    </row>
    <row r="2788" spans="7:14" x14ac:dyDescent="0.25">
      <c r="G2788" t="s">
        <v>72</v>
      </c>
      <c r="H2788" t="s">
        <v>828</v>
      </c>
      <c r="M2788" t="s">
        <v>72</v>
      </c>
      <c r="N2788" t="s">
        <v>828</v>
      </c>
    </row>
    <row r="2789" spans="7:14" x14ac:dyDescent="0.25">
      <c r="G2789" t="s">
        <v>72</v>
      </c>
      <c r="H2789" t="s">
        <v>828</v>
      </c>
      <c r="M2789" t="s">
        <v>72</v>
      </c>
      <c r="N2789" t="s">
        <v>828</v>
      </c>
    </row>
    <row r="2790" spans="7:14" x14ac:dyDescent="0.25">
      <c r="G2790" t="s">
        <v>72</v>
      </c>
      <c r="H2790" t="s">
        <v>828</v>
      </c>
      <c r="M2790" t="s">
        <v>72</v>
      </c>
      <c r="N2790" t="s">
        <v>828</v>
      </c>
    </row>
    <row r="2791" spans="7:14" x14ac:dyDescent="0.25">
      <c r="G2791" t="s">
        <v>72</v>
      </c>
      <c r="H2791" t="s">
        <v>828</v>
      </c>
      <c r="M2791" t="s">
        <v>72</v>
      </c>
      <c r="N2791" t="s">
        <v>828</v>
      </c>
    </row>
    <row r="2792" spans="7:14" x14ac:dyDescent="0.25">
      <c r="G2792" t="s">
        <v>72</v>
      </c>
      <c r="H2792" t="s">
        <v>828</v>
      </c>
      <c r="M2792" t="s">
        <v>72</v>
      </c>
      <c r="N2792" t="s">
        <v>828</v>
      </c>
    </row>
    <row r="2793" spans="7:14" x14ac:dyDescent="0.25">
      <c r="G2793" t="s">
        <v>72</v>
      </c>
      <c r="H2793" t="s">
        <v>828</v>
      </c>
      <c r="M2793" t="s">
        <v>72</v>
      </c>
      <c r="N2793" t="s">
        <v>828</v>
      </c>
    </row>
    <row r="2794" spans="7:14" x14ac:dyDescent="0.25">
      <c r="G2794" t="s">
        <v>72</v>
      </c>
      <c r="H2794" t="s">
        <v>828</v>
      </c>
      <c r="M2794" t="s">
        <v>72</v>
      </c>
      <c r="N2794" t="s">
        <v>828</v>
      </c>
    </row>
    <row r="2795" spans="7:14" x14ac:dyDescent="0.25">
      <c r="G2795" t="s">
        <v>72</v>
      </c>
      <c r="H2795" t="s">
        <v>828</v>
      </c>
      <c r="M2795" t="s">
        <v>72</v>
      </c>
      <c r="N2795" t="s">
        <v>828</v>
      </c>
    </row>
    <row r="2796" spans="7:14" x14ac:dyDescent="0.25">
      <c r="G2796" t="s">
        <v>72</v>
      </c>
      <c r="H2796" t="s">
        <v>828</v>
      </c>
      <c r="M2796" t="s">
        <v>72</v>
      </c>
      <c r="N2796" t="s">
        <v>828</v>
      </c>
    </row>
    <row r="2797" spans="7:14" x14ac:dyDescent="0.25">
      <c r="G2797" t="s">
        <v>72</v>
      </c>
      <c r="H2797" t="s">
        <v>828</v>
      </c>
      <c r="M2797" t="s">
        <v>72</v>
      </c>
      <c r="N2797" t="s">
        <v>828</v>
      </c>
    </row>
    <row r="2798" spans="7:14" x14ac:dyDescent="0.25">
      <c r="G2798" t="s">
        <v>72</v>
      </c>
      <c r="H2798" t="s">
        <v>828</v>
      </c>
      <c r="M2798" t="s">
        <v>72</v>
      </c>
      <c r="N2798" t="s">
        <v>828</v>
      </c>
    </row>
    <row r="2799" spans="7:14" x14ac:dyDescent="0.25">
      <c r="G2799" t="s">
        <v>72</v>
      </c>
      <c r="H2799" t="s">
        <v>828</v>
      </c>
      <c r="M2799" t="s">
        <v>72</v>
      </c>
      <c r="N2799" t="s">
        <v>828</v>
      </c>
    </row>
    <row r="2800" spans="7:14" x14ac:dyDescent="0.25">
      <c r="G2800" t="s">
        <v>72</v>
      </c>
      <c r="H2800" t="s">
        <v>829</v>
      </c>
      <c r="M2800" t="s">
        <v>72</v>
      </c>
      <c r="N2800" t="s">
        <v>829</v>
      </c>
    </row>
    <row r="2801" spans="7:14" x14ac:dyDescent="0.25">
      <c r="G2801" t="s">
        <v>72</v>
      </c>
      <c r="H2801" t="s">
        <v>829</v>
      </c>
      <c r="M2801" t="s">
        <v>72</v>
      </c>
      <c r="N2801" t="s">
        <v>829</v>
      </c>
    </row>
    <row r="2802" spans="7:14" x14ac:dyDescent="0.25">
      <c r="G2802" t="s">
        <v>72</v>
      </c>
      <c r="H2802" t="s">
        <v>829</v>
      </c>
      <c r="M2802" t="s">
        <v>72</v>
      </c>
      <c r="N2802" t="s">
        <v>829</v>
      </c>
    </row>
    <row r="2803" spans="7:14" x14ac:dyDescent="0.25">
      <c r="G2803" t="s">
        <v>72</v>
      </c>
      <c r="H2803" t="s">
        <v>829</v>
      </c>
      <c r="M2803" t="s">
        <v>72</v>
      </c>
      <c r="N2803" t="s">
        <v>829</v>
      </c>
    </row>
    <row r="2804" spans="7:14" x14ac:dyDescent="0.25">
      <c r="G2804" t="s">
        <v>72</v>
      </c>
      <c r="H2804" t="s">
        <v>829</v>
      </c>
      <c r="M2804" t="s">
        <v>72</v>
      </c>
      <c r="N2804" t="s">
        <v>829</v>
      </c>
    </row>
    <row r="2805" spans="7:14" x14ac:dyDescent="0.25">
      <c r="G2805" t="s">
        <v>72</v>
      </c>
      <c r="H2805" t="s">
        <v>829</v>
      </c>
      <c r="M2805" t="s">
        <v>72</v>
      </c>
      <c r="N2805" t="s">
        <v>829</v>
      </c>
    </row>
    <row r="2806" spans="7:14" x14ac:dyDescent="0.25">
      <c r="G2806" t="s">
        <v>72</v>
      </c>
      <c r="H2806" t="s">
        <v>829</v>
      </c>
      <c r="M2806" t="s">
        <v>72</v>
      </c>
      <c r="N2806" t="s">
        <v>829</v>
      </c>
    </row>
    <row r="2807" spans="7:14" x14ac:dyDescent="0.25">
      <c r="G2807" t="s">
        <v>72</v>
      </c>
      <c r="H2807" t="s">
        <v>829</v>
      </c>
      <c r="M2807" t="s">
        <v>72</v>
      </c>
      <c r="N2807" t="s">
        <v>829</v>
      </c>
    </row>
    <row r="2808" spans="7:14" x14ac:dyDescent="0.25">
      <c r="G2808" t="s">
        <v>72</v>
      </c>
      <c r="H2808" t="s">
        <v>829</v>
      </c>
      <c r="M2808" t="s">
        <v>72</v>
      </c>
      <c r="N2808" t="s">
        <v>829</v>
      </c>
    </row>
    <row r="2809" spans="7:14" x14ac:dyDescent="0.25">
      <c r="G2809" t="s">
        <v>72</v>
      </c>
      <c r="H2809" t="s">
        <v>829</v>
      </c>
      <c r="M2809" t="s">
        <v>72</v>
      </c>
      <c r="N2809" t="s">
        <v>829</v>
      </c>
    </row>
    <row r="2810" spans="7:14" x14ac:dyDescent="0.25">
      <c r="G2810" t="s">
        <v>72</v>
      </c>
      <c r="H2810" t="s">
        <v>829</v>
      </c>
      <c r="M2810" t="s">
        <v>72</v>
      </c>
      <c r="N2810" t="s">
        <v>829</v>
      </c>
    </row>
    <row r="2811" spans="7:14" x14ac:dyDescent="0.25">
      <c r="G2811" t="s">
        <v>72</v>
      </c>
      <c r="H2811" t="s">
        <v>829</v>
      </c>
      <c r="M2811" t="s">
        <v>72</v>
      </c>
      <c r="N2811" t="s">
        <v>829</v>
      </c>
    </row>
    <row r="2812" spans="7:14" x14ac:dyDescent="0.25">
      <c r="G2812" t="s">
        <v>72</v>
      </c>
      <c r="H2812" t="s">
        <v>829</v>
      </c>
      <c r="M2812" t="s">
        <v>72</v>
      </c>
      <c r="N2812" t="s">
        <v>829</v>
      </c>
    </row>
    <row r="2813" spans="7:14" x14ac:dyDescent="0.25">
      <c r="G2813" t="s">
        <v>72</v>
      </c>
      <c r="H2813" t="s">
        <v>829</v>
      </c>
      <c r="M2813" t="s">
        <v>72</v>
      </c>
      <c r="N2813" t="s">
        <v>829</v>
      </c>
    </row>
    <row r="2814" spans="7:14" x14ac:dyDescent="0.25">
      <c r="G2814" t="s">
        <v>72</v>
      </c>
      <c r="H2814" t="s">
        <v>829</v>
      </c>
      <c r="M2814" t="s">
        <v>72</v>
      </c>
      <c r="N2814" t="s">
        <v>829</v>
      </c>
    </row>
    <row r="2815" spans="7:14" x14ac:dyDescent="0.25">
      <c r="G2815" t="s">
        <v>72</v>
      </c>
      <c r="H2815" t="s">
        <v>830</v>
      </c>
      <c r="M2815" t="s">
        <v>72</v>
      </c>
      <c r="N2815" t="s">
        <v>830</v>
      </c>
    </row>
    <row r="2816" spans="7:14" x14ac:dyDescent="0.25">
      <c r="G2816" t="s">
        <v>72</v>
      </c>
      <c r="H2816" t="s">
        <v>830</v>
      </c>
      <c r="M2816" t="s">
        <v>72</v>
      </c>
      <c r="N2816" t="s">
        <v>830</v>
      </c>
    </row>
    <row r="2817" spans="7:14" x14ac:dyDescent="0.25">
      <c r="G2817" t="s">
        <v>72</v>
      </c>
      <c r="H2817" t="s">
        <v>830</v>
      </c>
      <c r="M2817" t="s">
        <v>72</v>
      </c>
      <c r="N2817" t="s">
        <v>830</v>
      </c>
    </row>
    <row r="2818" spans="7:14" x14ac:dyDescent="0.25">
      <c r="G2818" t="s">
        <v>72</v>
      </c>
      <c r="H2818" t="s">
        <v>830</v>
      </c>
      <c r="M2818" t="s">
        <v>72</v>
      </c>
      <c r="N2818" t="s">
        <v>830</v>
      </c>
    </row>
    <row r="2819" spans="7:14" x14ac:dyDescent="0.25">
      <c r="G2819" t="s">
        <v>72</v>
      </c>
      <c r="H2819" t="s">
        <v>830</v>
      </c>
      <c r="M2819" t="s">
        <v>72</v>
      </c>
      <c r="N2819" t="s">
        <v>830</v>
      </c>
    </row>
    <row r="2820" spans="7:14" x14ac:dyDescent="0.25">
      <c r="G2820" t="s">
        <v>72</v>
      </c>
      <c r="H2820" t="s">
        <v>830</v>
      </c>
      <c r="M2820" t="s">
        <v>72</v>
      </c>
      <c r="N2820" t="s">
        <v>830</v>
      </c>
    </row>
    <row r="2821" spans="7:14" x14ac:dyDescent="0.25">
      <c r="G2821" t="s">
        <v>72</v>
      </c>
      <c r="H2821" t="s">
        <v>830</v>
      </c>
      <c r="M2821" t="s">
        <v>72</v>
      </c>
      <c r="N2821" t="s">
        <v>830</v>
      </c>
    </row>
    <row r="2822" spans="7:14" x14ac:dyDescent="0.25">
      <c r="G2822" t="s">
        <v>72</v>
      </c>
      <c r="H2822" t="s">
        <v>830</v>
      </c>
      <c r="M2822" t="s">
        <v>72</v>
      </c>
      <c r="N2822" t="s">
        <v>830</v>
      </c>
    </row>
    <row r="2823" spans="7:14" x14ac:dyDescent="0.25">
      <c r="G2823" t="s">
        <v>72</v>
      </c>
      <c r="H2823" t="s">
        <v>830</v>
      </c>
      <c r="M2823" t="s">
        <v>72</v>
      </c>
      <c r="N2823" t="s">
        <v>830</v>
      </c>
    </row>
    <row r="2824" spans="7:14" x14ac:dyDescent="0.25">
      <c r="G2824" t="s">
        <v>72</v>
      </c>
      <c r="H2824" t="s">
        <v>830</v>
      </c>
      <c r="M2824" t="s">
        <v>72</v>
      </c>
      <c r="N2824" t="s">
        <v>830</v>
      </c>
    </row>
    <row r="2825" spans="7:14" x14ac:dyDescent="0.25">
      <c r="G2825" t="s">
        <v>72</v>
      </c>
      <c r="H2825" t="s">
        <v>830</v>
      </c>
      <c r="M2825" t="s">
        <v>72</v>
      </c>
      <c r="N2825" t="s">
        <v>830</v>
      </c>
    </row>
    <row r="2826" spans="7:14" x14ac:dyDescent="0.25">
      <c r="G2826" t="s">
        <v>72</v>
      </c>
      <c r="H2826" t="s">
        <v>830</v>
      </c>
      <c r="M2826" t="s">
        <v>72</v>
      </c>
      <c r="N2826" t="s">
        <v>830</v>
      </c>
    </row>
    <row r="2827" spans="7:14" x14ac:dyDescent="0.25">
      <c r="G2827" t="s">
        <v>72</v>
      </c>
      <c r="H2827" t="s">
        <v>830</v>
      </c>
      <c r="M2827" t="s">
        <v>72</v>
      </c>
      <c r="N2827" t="s">
        <v>830</v>
      </c>
    </row>
    <row r="2828" spans="7:14" x14ac:dyDescent="0.25">
      <c r="G2828" t="s">
        <v>72</v>
      </c>
      <c r="H2828" t="s">
        <v>830</v>
      </c>
      <c r="M2828" t="s">
        <v>72</v>
      </c>
      <c r="N2828" t="s">
        <v>830</v>
      </c>
    </row>
    <row r="2829" spans="7:14" x14ac:dyDescent="0.25">
      <c r="G2829" t="s">
        <v>72</v>
      </c>
      <c r="H2829" t="s">
        <v>830</v>
      </c>
      <c r="M2829" t="s">
        <v>72</v>
      </c>
      <c r="N2829" t="s">
        <v>830</v>
      </c>
    </row>
    <row r="2830" spans="7:14" x14ac:dyDescent="0.25">
      <c r="G2830" t="s">
        <v>72</v>
      </c>
      <c r="H2830" t="s">
        <v>831</v>
      </c>
      <c r="M2830" t="s">
        <v>72</v>
      </c>
      <c r="N2830" t="s">
        <v>831</v>
      </c>
    </row>
    <row r="2831" spans="7:14" x14ac:dyDescent="0.25">
      <c r="G2831" t="s">
        <v>72</v>
      </c>
      <c r="H2831" t="s">
        <v>831</v>
      </c>
      <c r="M2831" t="s">
        <v>72</v>
      </c>
      <c r="N2831" t="s">
        <v>831</v>
      </c>
    </row>
    <row r="2832" spans="7:14" x14ac:dyDescent="0.25">
      <c r="G2832" t="s">
        <v>72</v>
      </c>
      <c r="H2832" t="s">
        <v>831</v>
      </c>
      <c r="M2832" t="s">
        <v>72</v>
      </c>
      <c r="N2832" t="s">
        <v>831</v>
      </c>
    </row>
    <row r="2833" spans="7:14" x14ac:dyDescent="0.25">
      <c r="G2833" t="s">
        <v>72</v>
      </c>
      <c r="H2833" t="s">
        <v>831</v>
      </c>
      <c r="M2833" t="s">
        <v>72</v>
      </c>
      <c r="N2833" t="s">
        <v>831</v>
      </c>
    </row>
    <row r="2834" spans="7:14" x14ac:dyDescent="0.25">
      <c r="G2834" t="s">
        <v>72</v>
      </c>
      <c r="H2834" t="s">
        <v>831</v>
      </c>
      <c r="M2834" t="s">
        <v>72</v>
      </c>
      <c r="N2834" t="s">
        <v>831</v>
      </c>
    </row>
    <row r="2835" spans="7:14" x14ac:dyDescent="0.25">
      <c r="G2835" t="s">
        <v>72</v>
      </c>
      <c r="H2835" t="s">
        <v>831</v>
      </c>
      <c r="M2835" t="s">
        <v>72</v>
      </c>
      <c r="N2835" t="s">
        <v>831</v>
      </c>
    </row>
    <row r="2836" spans="7:14" x14ac:dyDescent="0.25">
      <c r="G2836" t="s">
        <v>72</v>
      </c>
      <c r="H2836" t="s">
        <v>831</v>
      </c>
      <c r="M2836" t="s">
        <v>72</v>
      </c>
      <c r="N2836" t="s">
        <v>831</v>
      </c>
    </row>
    <row r="2837" spans="7:14" x14ac:dyDescent="0.25">
      <c r="G2837" t="s">
        <v>72</v>
      </c>
      <c r="H2837" t="s">
        <v>831</v>
      </c>
      <c r="M2837" t="s">
        <v>72</v>
      </c>
      <c r="N2837" t="s">
        <v>831</v>
      </c>
    </row>
    <row r="2838" spans="7:14" x14ac:dyDescent="0.25">
      <c r="G2838" t="s">
        <v>72</v>
      </c>
      <c r="H2838" t="s">
        <v>831</v>
      </c>
      <c r="M2838" t="s">
        <v>72</v>
      </c>
      <c r="N2838" t="s">
        <v>831</v>
      </c>
    </row>
    <row r="2839" spans="7:14" x14ac:dyDescent="0.25">
      <c r="G2839" t="s">
        <v>72</v>
      </c>
      <c r="H2839" t="s">
        <v>831</v>
      </c>
      <c r="M2839" t="s">
        <v>72</v>
      </c>
      <c r="N2839" t="s">
        <v>831</v>
      </c>
    </row>
    <row r="2840" spans="7:14" x14ac:dyDescent="0.25">
      <c r="G2840" t="s">
        <v>72</v>
      </c>
      <c r="H2840" t="s">
        <v>831</v>
      </c>
      <c r="M2840" t="s">
        <v>72</v>
      </c>
      <c r="N2840" t="s">
        <v>831</v>
      </c>
    </row>
    <row r="2841" spans="7:14" x14ac:dyDescent="0.25">
      <c r="G2841" t="s">
        <v>72</v>
      </c>
      <c r="H2841" t="s">
        <v>831</v>
      </c>
      <c r="M2841" t="s">
        <v>72</v>
      </c>
      <c r="N2841" t="s">
        <v>831</v>
      </c>
    </row>
    <row r="2842" spans="7:14" x14ac:dyDescent="0.25">
      <c r="G2842" t="s">
        <v>72</v>
      </c>
      <c r="H2842" t="s">
        <v>831</v>
      </c>
      <c r="M2842" t="s">
        <v>72</v>
      </c>
      <c r="N2842" t="s">
        <v>831</v>
      </c>
    </row>
    <row r="2843" spans="7:14" x14ac:dyDescent="0.25">
      <c r="G2843" t="s">
        <v>72</v>
      </c>
      <c r="H2843" t="s">
        <v>831</v>
      </c>
      <c r="M2843" t="s">
        <v>72</v>
      </c>
      <c r="N2843" t="s">
        <v>831</v>
      </c>
    </row>
    <row r="2844" spans="7:14" x14ac:dyDescent="0.25">
      <c r="G2844" t="s">
        <v>72</v>
      </c>
      <c r="H2844" t="s">
        <v>831</v>
      </c>
      <c r="M2844" t="s">
        <v>72</v>
      </c>
      <c r="N2844" t="s">
        <v>831</v>
      </c>
    </row>
    <row r="2845" spans="7:14" x14ac:dyDescent="0.25">
      <c r="G2845" t="s">
        <v>72</v>
      </c>
      <c r="H2845" t="s">
        <v>832</v>
      </c>
      <c r="M2845" t="s">
        <v>72</v>
      </c>
      <c r="N2845" t="s">
        <v>832</v>
      </c>
    </row>
    <row r="2846" spans="7:14" x14ac:dyDescent="0.25">
      <c r="G2846" t="s">
        <v>72</v>
      </c>
      <c r="H2846" t="s">
        <v>832</v>
      </c>
      <c r="M2846" t="s">
        <v>72</v>
      </c>
      <c r="N2846" t="s">
        <v>832</v>
      </c>
    </row>
    <row r="2847" spans="7:14" x14ac:dyDescent="0.25">
      <c r="G2847" t="s">
        <v>72</v>
      </c>
      <c r="H2847" t="s">
        <v>832</v>
      </c>
      <c r="M2847" t="s">
        <v>72</v>
      </c>
      <c r="N2847" t="s">
        <v>832</v>
      </c>
    </row>
    <row r="2848" spans="7:14" x14ac:dyDescent="0.25">
      <c r="G2848" t="s">
        <v>72</v>
      </c>
      <c r="H2848" t="s">
        <v>832</v>
      </c>
      <c r="M2848" t="s">
        <v>72</v>
      </c>
      <c r="N2848" t="s">
        <v>832</v>
      </c>
    </row>
    <row r="2849" spans="7:14" x14ac:dyDescent="0.25">
      <c r="G2849" t="s">
        <v>72</v>
      </c>
      <c r="H2849" t="s">
        <v>832</v>
      </c>
      <c r="M2849" t="s">
        <v>72</v>
      </c>
      <c r="N2849" t="s">
        <v>832</v>
      </c>
    </row>
    <row r="2850" spans="7:14" x14ac:dyDescent="0.25">
      <c r="G2850" t="s">
        <v>72</v>
      </c>
      <c r="H2850" t="s">
        <v>832</v>
      </c>
      <c r="M2850" t="s">
        <v>72</v>
      </c>
      <c r="N2850" t="s">
        <v>832</v>
      </c>
    </row>
    <row r="2851" spans="7:14" x14ac:dyDescent="0.25">
      <c r="G2851" t="s">
        <v>72</v>
      </c>
      <c r="H2851" t="s">
        <v>832</v>
      </c>
      <c r="M2851" t="s">
        <v>72</v>
      </c>
      <c r="N2851" t="s">
        <v>832</v>
      </c>
    </row>
    <row r="2852" spans="7:14" x14ac:dyDescent="0.25">
      <c r="G2852" t="s">
        <v>72</v>
      </c>
      <c r="H2852" t="s">
        <v>832</v>
      </c>
      <c r="M2852" t="s">
        <v>72</v>
      </c>
      <c r="N2852" t="s">
        <v>832</v>
      </c>
    </row>
    <row r="2853" spans="7:14" x14ac:dyDescent="0.25">
      <c r="G2853" t="s">
        <v>72</v>
      </c>
      <c r="H2853" t="s">
        <v>832</v>
      </c>
      <c r="M2853" t="s">
        <v>72</v>
      </c>
      <c r="N2853" t="s">
        <v>832</v>
      </c>
    </row>
    <row r="2854" spans="7:14" x14ac:dyDescent="0.25">
      <c r="G2854" t="s">
        <v>72</v>
      </c>
      <c r="H2854" t="s">
        <v>832</v>
      </c>
      <c r="M2854" t="s">
        <v>72</v>
      </c>
      <c r="N2854" t="s">
        <v>832</v>
      </c>
    </row>
    <row r="2855" spans="7:14" x14ac:dyDescent="0.25">
      <c r="G2855" t="s">
        <v>72</v>
      </c>
      <c r="H2855" t="s">
        <v>832</v>
      </c>
      <c r="M2855" t="s">
        <v>72</v>
      </c>
      <c r="N2855" t="s">
        <v>832</v>
      </c>
    </row>
    <row r="2856" spans="7:14" x14ac:dyDescent="0.25">
      <c r="G2856" t="s">
        <v>72</v>
      </c>
      <c r="H2856" t="s">
        <v>832</v>
      </c>
      <c r="M2856" t="s">
        <v>72</v>
      </c>
      <c r="N2856" t="s">
        <v>832</v>
      </c>
    </row>
    <row r="2857" spans="7:14" x14ac:dyDescent="0.25">
      <c r="G2857" t="s">
        <v>72</v>
      </c>
      <c r="H2857" t="s">
        <v>832</v>
      </c>
      <c r="M2857" t="s">
        <v>72</v>
      </c>
      <c r="N2857" t="s">
        <v>832</v>
      </c>
    </row>
    <row r="2858" spans="7:14" x14ac:dyDescent="0.25">
      <c r="G2858" t="s">
        <v>72</v>
      </c>
      <c r="H2858" t="s">
        <v>832</v>
      </c>
      <c r="M2858" t="s">
        <v>72</v>
      </c>
      <c r="N2858" t="s">
        <v>832</v>
      </c>
    </row>
    <row r="2859" spans="7:14" x14ac:dyDescent="0.25">
      <c r="G2859" t="s">
        <v>72</v>
      </c>
      <c r="H2859" t="s">
        <v>832</v>
      </c>
      <c r="M2859" t="s">
        <v>72</v>
      </c>
      <c r="N2859" t="s">
        <v>832</v>
      </c>
    </row>
    <row r="2860" spans="7:14" x14ac:dyDescent="0.25">
      <c r="G2860" t="s">
        <v>72</v>
      </c>
      <c r="H2860" t="s">
        <v>833</v>
      </c>
      <c r="M2860" t="s">
        <v>72</v>
      </c>
      <c r="N2860" t="s">
        <v>833</v>
      </c>
    </row>
    <row r="2861" spans="7:14" x14ac:dyDescent="0.25">
      <c r="G2861" t="s">
        <v>72</v>
      </c>
      <c r="H2861" t="s">
        <v>833</v>
      </c>
      <c r="M2861" t="s">
        <v>72</v>
      </c>
      <c r="N2861" t="s">
        <v>833</v>
      </c>
    </row>
    <row r="2862" spans="7:14" x14ac:dyDescent="0.25">
      <c r="G2862" t="s">
        <v>72</v>
      </c>
      <c r="H2862" t="s">
        <v>833</v>
      </c>
      <c r="M2862" t="s">
        <v>72</v>
      </c>
      <c r="N2862" t="s">
        <v>833</v>
      </c>
    </row>
    <row r="2863" spans="7:14" x14ac:dyDescent="0.25">
      <c r="G2863" t="s">
        <v>72</v>
      </c>
      <c r="H2863" t="s">
        <v>833</v>
      </c>
      <c r="M2863" t="s">
        <v>72</v>
      </c>
      <c r="N2863" t="s">
        <v>833</v>
      </c>
    </row>
    <row r="2864" spans="7:14" x14ac:dyDescent="0.25">
      <c r="G2864" t="s">
        <v>72</v>
      </c>
      <c r="H2864" t="s">
        <v>833</v>
      </c>
      <c r="M2864" t="s">
        <v>72</v>
      </c>
      <c r="N2864" t="s">
        <v>833</v>
      </c>
    </row>
    <row r="2865" spans="7:14" x14ac:dyDescent="0.25">
      <c r="G2865" t="s">
        <v>72</v>
      </c>
      <c r="H2865" t="s">
        <v>833</v>
      </c>
      <c r="M2865" t="s">
        <v>72</v>
      </c>
      <c r="N2865" t="s">
        <v>833</v>
      </c>
    </row>
    <row r="2866" spans="7:14" x14ac:dyDescent="0.25">
      <c r="G2866" t="s">
        <v>72</v>
      </c>
      <c r="H2866" t="s">
        <v>833</v>
      </c>
      <c r="M2866" t="s">
        <v>72</v>
      </c>
      <c r="N2866" t="s">
        <v>833</v>
      </c>
    </row>
    <row r="2867" spans="7:14" x14ac:dyDescent="0.25">
      <c r="G2867" t="s">
        <v>72</v>
      </c>
      <c r="H2867" t="s">
        <v>833</v>
      </c>
      <c r="M2867" t="s">
        <v>72</v>
      </c>
      <c r="N2867" t="s">
        <v>833</v>
      </c>
    </row>
    <row r="2868" spans="7:14" x14ac:dyDescent="0.25">
      <c r="G2868" t="s">
        <v>72</v>
      </c>
      <c r="H2868" t="s">
        <v>833</v>
      </c>
      <c r="M2868" t="s">
        <v>72</v>
      </c>
      <c r="N2868" t="s">
        <v>833</v>
      </c>
    </row>
    <row r="2869" spans="7:14" x14ac:dyDescent="0.25">
      <c r="G2869" t="s">
        <v>72</v>
      </c>
      <c r="H2869" t="s">
        <v>833</v>
      </c>
      <c r="M2869" t="s">
        <v>72</v>
      </c>
      <c r="N2869" t="s">
        <v>833</v>
      </c>
    </row>
    <row r="2870" spans="7:14" x14ac:dyDescent="0.25">
      <c r="G2870" t="s">
        <v>72</v>
      </c>
      <c r="H2870" t="s">
        <v>833</v>
      </c>
      <c r="M2870" t="s">
        <v>72</v>
      </c>
      <c r="N2870" t="s">
        <v>833</v>
      </c>
    </row>
    <row r="2871" spans="7:14" x14ac:dyDescent="0.25">
      <c r="G2871" t="s">
        <v>72</v>
      </c>
      <c r="H2871" t="s">
        <v>833</v>
      </c>
      <c r="M2871" t="s">
        <v>72</v>
      </c>
      <c r="N2871" t="s">
        <v>833</v>
      </c>
    </row>
    <row r="2872" spans="7:14" x14ac:dyDescent="0.25">
      <c r="G2872" t="s">
        <v>72</v>
      </c>
      <c r="H2872" t="s">
        <v>833</v>
      </c>
      <c r="M2872" t="s">
        <v>72</v>
      </c>
      <c r="N2872" t="s">
        <v>833</v>
      </c>
    </row>
    <row r="2873" spans="7:14" x14ac:dyDescent="0.25">
      <c r="G2873" t="s">
        <v>72</v>
      </c>
      <c r="H2873" t="s">
        <v>833</v>
      </c>
      <c r="M2873" t="s">
        <v>72</v>
      </c>
      <c r="N2873" t="s">
        <v>833</v>
      </c>
    </row>
    <row r="2874" spans="7:14" x14ac:dyDescent="0.25">
      <c r="G2874" t="s">
        <v>72</v>
      </c>
      <c r="H2874" t="s">
        <v>833</v>
      </c>
      <c r="M2874" t="s">
        <v>72</v>
      </c>
      <c r="N2874" t="s">
        <v>833</v>
      </c>
    </row>
    <row r="2875" spans="7:14" x14ac:dyDescent="0.25">
      <c r="G2875" t="s">
        <v>72</v>
      </c>
      <c r="H2875" t="s">
        <v>834</v>
      </c>
      <c r="M2875" t="s">
        <v>72</v>
      </c>
      <c r="N2875" t="s">
        <v>834</v>
      </c>
    </row>
    <row r="2876" spans="7:14" x14ac:dyDescent="0.25">
      <c r="G2876" t="s">
        <v>72</v>
      </c>
      <c r="H2876" t="s">
        <v>834</v>
      </c>
      <c r="M2876" t="s">
        <v>72</v>
      </c>
      <c r="N2876" t="s">
        <v>834</v>
      </c>
    </row>
    <row r="2877" spans="7:14" x14ac:dyDescent="0.25">
      <c r="G2877" t="s">
        <v>72</v>
      </c>
      <c r="H2877" t="s">
        <v>834</v>
      </c>
      <c r="M2877" t="s">
        <v>72</v>
      </c>
      <c r="N2877" t="s">
        <v>834</v>
      </c>
    </row>
    <row r="2878" spans="7:14" x14ac:dyDescent="0.25">
      <c r="G2878" t="s">
        <v>72</v>
      </c>
      <c r="H2878" t="s">
        <v>834</v>
      </c>
      <c r="M2878" t="s">
        <v>72</v>
      </c>
      <c r="N2878" t="s">
        <v>834</v>
      </c>
    </row>
    <row r="2879" spans="7:14" x14ac:dyDescent="0.25">
      <c r="G2879" t="s">
        <v>72</v>
      </c>
      <c r="H2879" t="s">
        <v>834</v>
      </c>
      <c r="M2879" t="s">
        <v>72</v>
      </c>
      <c r="N2879" t="s">
        <v>834</v>
      </c>
    </row>
    <row r="2880" spans="7:14" x14ac:dyDescent="0.25">
      <c r="G2880" t="s">
        <v>72</v>
      </c>
      <c r="H2880" t="s">
        <v>834</v>
      </c>
      <c r="M2880" t="s">
        <v>72</v>
      </c>
      <c r="N2880" t="s">
        <v>834</v>
      </c>
    </row>
    <row r="2881" spans="7:14" x14ac:dyDescent="0.25">
      <c r="G2881" t="s">
        <v>72</v>
      </c>
      <c r="H2881" t="s">
        <v>834</v>
      </c>
      <c r="M2881" t="s">
        <v>72</v>
      </c>
      <c r="N2881" t="s">
        <v>834</v>
      </c>
    </row>
    <row r="2882" spans="7:14" x14ac:dyDescent="0.25">
      <c r="G2882" t="s">
        <v>72</v>
      </c>
      <c r="H2882" t="s">
        <v>834</v>
      </c>
      <c r="M2882" t="s">
        <v>72</v>
      </c>
      <c r="N2882" t="s">
        <v>834</v>
      </c>
    </row>
    <row r="2883" spans="7:14" x14ac:dyDescent="0.25">
      <c r="G2883" t="s">
        <v>72</v>
      </c>
      <c r="H2883" t="s">
        <v>834</v>
      </c>
      <c r="M2883" t="s">
        <v>72</v>
      </c>
      <c r="N2883" t="s">
        <v>834</v>
      </c>
    </row>
    <row r="2884" spans="7:14" x14ac:dyDescent="0.25">
      <c r="G2884" t="s">
        <v>72</v>
      </c>
      <c r="H2884" t="s">
        <v>834</v>
      </c>
      <c r="M2884" t="s">
        <v>72</v>
      </c>
      <c r="N2884" t="s">
        <v>834</v>
      </c>
    </row>
    <row r="2885" spans="7:14" x14ac:dyDescent="0.25">
      <c r="G2885" t="s">
        <v>72</v>
      </c>
      <c r="H2885" t="s">
        <v>834</v>
      </c>
      <c r="M2885" t="s">
        <v>72</v>
      </c>
      <c r="N2885" t="s">
        <v>834</v>
      </c>
    </row>
    <row r="2886" spans="7:14" x14ac:dyDescent="0.25">
      <c r="G2886" t="s">
        <v>72</v>
      </c>
      <c r="H2886" t="s">
        <v>834</v>
      </c>
      <c r="M2886" t="s">
        <v>72</v>
      </c>
      <c r="N2886" t="s">
        <v>834</v>
      </c>
    </row>
    <row r="2887" spans="7:14" x14ac:dyDescent="0.25">
      <c r="G2887" t="s">
        <v>72</v>
      </c>
      <c r="H2887" t="s">
        <v>834</v>
      </c>
      <c r="M2887" t="s">
        <v>72</v>
      </c>
      <c r="N2887" t="s">
        <v>834</v>
      </c>
    </row>
    <row r="2888" spans="7:14" x14ac:dyDescent="0.25">
      <c r="G2888" t="s">
        <v>72</v>
      </c>
      <c r="H2888" t="s">
        <v>834</v>
      </c>
      <c r="M2888" t="s">
        <v>72</v>
      </c>
      <c r="N2888" t="s">
        <v>834</v>
      </c>
    </row>
    <row r="2889" spans="7:14" x14ac:dyDescent="0.25">
      <c r="G2889" t="s">
        <v>72</v>
      </c>
      <c r="H2889" t="s">
        <v>834</v>
      </c>
      <c r="M2889" t="s">
        <v>72</v>
      </c>
      <c r="N2889" t="s">
        <v>834</v>
      </c>
    </row>
  </sheetData>
  <autoFilter ref="A2:E177" xr:uid="{A6911BAF-FD95-4E8B-B4D8-22026E33ECC5}"/>
  <phoneticPr fontId="4"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D8B6-651F-4AC5-B30D-326295A9727E}">
  <dimension ref="A1:Z312"/>
  <sheetViews>
    <sheetView workbookViewId="0">
      <pane ySplit="2" topLeftCell="A3" activePane="bottomLeft" state="frozen"/>
      <selection pane="bottomLeft" activeCell="A3" sqref="A3"/>
    </sheetView>
  </sheetViews>
  <sheetFormatPr defaultRowHeight="15" x14ac:dyDescent="0.25"/>
  <cols>
    <col min="1" max="1" width="8.85546875" bestFit="1" customWidth="1"/>
    <col min="2" max="2" width="16.85546875" bestFit="1" customWidth="1"/>
    <col min="3" max="3" width="26.42578125" bestFit="1" customWidth="1"/>
    <col min="4" max="4" width="25.7109375" bestFit="1" customWidth="1"/>
    <col min="5" max="5" width="13.42578125" bestFit="1" customWidth="1"/>
    <col min="6" max="6" width="22.42578125" bestFit="1" customWidth="1"/>
    <col min="7" max="7" width="0" hidden="1" customWidth="1"/>
    <col min="9" max="9" width="22.5703125" bestFit="1" customWidth="1"/>
    <col min="10" max="10" width="9.42578125" bestFit="1" customWidth="1"/>
    <col min="11" max="11" width="8.85546875" customWidth="1"/>
    <col min="12" max="12" width="8.85546875" bestFit="1" customWidth="1"/>
    <col min="13" max="13" width="16.85546875" bestFit="1" customWidth="1"/>
    <col min="14" max="14" width="4.85546875" customWidth="1"/>
    <col min="15" max="15" width="24.7109375" customWidth="1"/>
    <col min="16" max="16" width="26.7109375" bestFit="1" customWidth="1"/>
    <col min="17" max="17" width="6.28515625" bestFit="1" customWidth="1"/>
    <col min="18" max="18" width="18" bestFit="1" customWidth="1"/>
    <col min="20" max="20" width="8.5703125" bestFit="1" customWidth="1"/>
    <col min="21" max="22" width="16.28515625" bestFit="1" customWidth="1"/>
    <col min="23" max="23" width="14.140625" bestFit="1" customWidth="1"/>
    <col min="24" max="24" width="24.7109375" bestFit="1" customWidth="1"/>
    <col min="25" max="25" width="6.28515625" bestFit="1" customWidth="1"/>
    <col min="26" max="26" width="17.28515625" bestFit="1" customWidth="1"/>
    <col min="27" max="27" width="21.5703125" bestFit="1" customWidth="1"/>
  </cols>
  <sheetData>
    <row r="1" spans="1:26" x14ac:dyDescent="0.25">
      <c r="A1" s="1" t="s">
        <v>1092</v>
      </c>
      <c r="F1" s="4"/>
      <c r="I1" s="1" t="s">
        <v>617</v>
      </c>
      <c r="L1" s="1" t="s">
        <v>334</v>
      </c>
      <c r="T1" s="1" t="s">
        <v>415</v>
      </c>
    </row>
    <row r="2" spans="1:26" s="1" customFormat="1" x14ac:dyDescent="0.25">
      <c r="A2" s="1" t="s">
        <v>0</v>
      </c>
      <c r="B2" s="1" t="s">
        <v>1</v>
      </c>
      <c r="C2" s="1" t="s">
        <v>332</v>
      </c>
      <c r="D2" s="1" t="s">
        <v>333</v>
      </c>
      <c r="E2" s="1" t="s">
        <v>1093</v>
      </c>
      <c r="F2" s="17" t="s">
        <v>627</v>
      </c>
      <c r="I2" s="1" t="s">
        <v>1</v>
      </c>
      <c r="J2" t="s">
        <v>666</v>
      </c>
      <c r="L2" s="1" t="s">
        <v>0</v>
      </c>
      <c r="M2" s="1" t="s">
        <v>836</v>
      </c>
      <c r="N2" s="1" t="s">
        <v>205</v>
      </c>
      <c r="O2" s="1" t="s">
        <v>94</v>
      </c>
      <c r="P2" s="1" t="s">
        <v>335</v>
      </c>
      <c r="Q2" s="1" t="s">
        <v>336</v>
      </c>
      <c r="R2" s="1" t="s">
        <v>337</v>
      </c>
      <c r="T2" s="1" t="s">
        <v>0</v>
      </c>
      <c r="U2" s="1" t="s">
        <v>836</v>
      </c>
      <c r="V2" s="1" t="s">
        <v>205</v>
      </c>
      <c r="W2" s="1" t="s">
        <v>309</v>
      </c>
      <c r="X2" s="1" t="s">
        <v>416</v>
      </c>
      <c r="Y2" s="1" t="s">
        <v>336</v>
      </c>
      <c r="Z2" s="1" t="s">
        <v>417</v>
      </c>
    </row>
    <row r="3" spans="1:26" x14ac:dyDescent="0.25">
      <c r="A3" t="s">
        <v>8</v>
      </c>
      <c r="B3" s="62" t="s">
        <v>660</v>
      </c>
      <c r="E3" s="62">
        <v>0</v>
      </c>
      <c r="F3" s="9">
        <f>ROUND((E3/18)*(10/100)*15,2)</f>
        <v>0</v>
      </c>
      <c r="G3" s="59" t="s">
        <v>629</v>
      </c>
      <c r="H3" s="59"/>
      <c r="I3" s="1" t="s">
        <v>337</v>
      </c>
      <c r="J3" s="9">
        <f>SUM(R8:R10)</f>
        <v>1.78</v>
      </c>
      <c r="L3" t="s">
        <v>8</v>
      </c>
      <c r="M3" t="s">
        <v>661</v>
      </c>
      <c r="N3">
        <v>1</v>
      </c>
      <c r="O3" t="s">
        <v>99</v>
      </c>
      <c r="P3" s="54">
        <v>100</v>
      </c>
      <c r="Q3">
        <v>1</v>
      </c>
      <c r="R3">
        <v>1</v>
      </c>
      <c r="T3" t="s">
        <v>8</v>
      </c>
      <c r="U3" t="s">
        <v>661</v>
      </c>
      <c r="V3">
        <v>1</v>
      </c>
      <c r="W3" t="s">
        <v>311</v>
      </c>
      <c r="X3" s="54">
        <v>37.5</v>
      </c>
      <c r="Y3">
        <v>1</v>
      </c>
      <c r="Z3">
        <v>0.375</v>
      </c>
    </row>
    <row r="4" spans="1:26" x14ac:dyDescent="0.25">
      <c r="A4" t="s">
        <v>8</v>
      </c>
      <c r="B4" t="s">
        <v>661</v>
      </c>
      <c r="C4">
        <v>1</v>
      </c>
      <c r="D4">
        <v>1</v>
      </c>
      <c r="E4">
        <v>6</v>
      </c>
      <c r="F4" s="9">
        <f t="shared" ref="F4:F33" si="0">ROUND((E4/18)*(10/100)*15,2)</f>
        <v>0.5</v>
      </c>
      <c r="I4" s="1" t="s">
        <v>417</v>
      </c>
      <c r="J4" s="56">
        <f>SUM(Z11:Z13)</f>
        <v>1.8333999999999999</v>
      </c>
      <c r="L4" t="s">
        <v>8</v>
      </c>
      <c r="M4" t="s">
        <v>662</v>
      </c>
      <c r="N4">
        <v>1</v>
      </c>
      <c r="O4" t="s">
        <v>100</v>
      </c>
      <c r="P4" s="54">
        <v>100</v>
      </c>
      <c r="Q4">
        <v>1</v>
      </c>
      <c r="R4">
        <v>1</v>
      </c>
      <c r="T4" t="s">
        <v>8</v>
      </c>
      <c r="U4" t="s">
        <v>661</v>
      </c>
      <c r="V4">
        <v>2</v>
      </c>
      <c r="W4" t="s">
        <v>310</v>
      </c>
      <c r="X4" s="54">
        <v>62.5</v>
      </c>
      <c r="Y4">
        <v>1</v>
      </c>
      <c r="Z4">
        <v>0.625</v>
      </c>
    </row>
    <row r="5" spans="1:26" x14ac:dyDescent="0.25">
      <c r="A5" t="s">
        <v>8</v>
      </c>
      <c r="B5" t="s">
        <v>662</v>
      </c>
      <c r="C5">
        <v>1</v>
      </c>
      <c r="D5">
        <v>1</v>
      </c>
      <c r="E5">
        <v>6</v>
      </c>
      <c r="F5" s="9">
        <f t="shared" si="0"/>
        <v>0.5</v>
      </c>
      <c r="I5" s="1" t="s">
        <v>618</v>
      </c>
      <c r="J5" s="20">
        <f>SUM(J3:J4)</f>
        <v>3.6133999999999999</v>
      </c>
      <c r="L5" t="s">
        <v>8</v>
      </c>
      <c r="M5" t="s">
        <v>663</v>
      </c>
      <c r="N5">
        <v>3</v>
      </c>
      <c r="O5" t="s">
        <v>102</v>
      </c>
      <c r="P5" s="54">
        <v>100</v>
      </c>
      <c r="Q5">
        <v>2</v>
      </c>
      <c r="R5">
        <v>2</v>
      </c>
      <c r="T5" t="s">
        <v>8</v>
      </c>
      <c r="U5" t="s">
        <v>662</v>
      </c>
      <c r="V5">
        <v>1</v>
      </c>
      <c r="W5" t="s">
        <v>312</v>
      </c>
      <c r="X5" s="54">
        <v>100</v>
      </c>
      <c r="Y5">
        <v>1</v>
      </c>
      <c r="Z5">
        <v>1</v>
      </c>
    </row>
    <row r="6" spans="1:26" ht="15.75" thickBot="1" x14ac:dyDescent="0.3">
      <c r="A6" t="s">
        <v>8</v>
      </c>
      <c r="B6" t="s">
        <v>663</v>
      </c>
      <c r="C6">
        <v>2</v>
      </c>
      <c r="D6">
        <v>1</v>
      </c>
      <c r="E6">
        <v>9</v>
      </c>
      <c r="F6" s="9">
        <f t="shared" si="0"/>
        <v>0.75</v>
      </c>
      <c r="I6" s="1" t="s">
        <v>619</v>
      </c>
      <c r="J6" s="55">
        <f>ROUND(J5*3,0)</f>
        <v>11</v>
      </c>
      <c r="L6" t="s">
        <v>8</v>
      </c>
      <c r="M6" t="s">
        <v>664</v>
      </c>
      <c r="N6">
        <v>1</v>
      </c>
      <c r="O6" t="s">
        <v>103</v>
      </c>
      <c r="P6" s="54">
        <v>100</v>
      </c>
      <c r="Q6">
        <v>1</v>
      </c>
      <c r="R6">
        <v>1</v>
      </c>
      <c r="T6" t="s">
        <v>8</v>
      </c>
      <c r="U6" t="s">
        <v>663</v>
      </c>
      <c r="V6">
        <v>1</v>
      </c>
      <c r="W6" t="s">
        <v>418</v>
      </c>
      <c r="X6" s="54">
        <v>16.670000000000002</v>
      </c>
      <c r="Y6">
        <v>0</v>
      </c>
      <c r="Z6">
        <v>0</v>
      </c>
    </row>
    <row r="7" spans="1:26" ht="15.75" thickTop="1" x14ac:dyDescent="0.25">
      <c r="A7" t="s">
        <v>8</v>
      </c>
      <c r="B7" t="s">
        <v>664</v>
      </c>
      <c r="C7">
        <v>1</v>
      </c>
      <c r="D7">
        <v>1</v>
      </c>
      <c r="E7">
        <v>6</v>
      </c>
      <c r="F7" s="9">
        <f t="shared" si="0"/>
        <v>0.5</v>
      </c>
      <c r="L7" t="s">
        <v>8</v>
      </c>
      <c r="M7" t="s">
        <v>665</v>
      </c>
      <c r="N7">
        <v>1</v>
      </c>
      <c r="O7" t="s">
        <v>103</v>
      </c>
      <c r="P7" s="54">
        <v>100</v>
      </c>
      <c r="Q7">
        <v>1</v>
      </c>
      <c r="R7">
        <v>1</v>
      </c>
      <c r="T7" t="s">
        <v>8</v>
      </c>
      <c r="U7" t="s">
        <v>663</v>
      </c>
      <c r="V7">
        <v>2</v>
      </c>
      <c r="W7" t="s">
        <v>418</v>
      </c>
      <c r="X7" s="54">
        <v>33.33</v>
      </c>
      <c r="Y7">
        <v>0</v>
      </c>
      <c r="Z7">
        <v>0</v>
      </c>
    </row>
    <row r="8" spans="1:26" x14ac:dyDescent="0.25">
      <c r="A8" t="s">
        <v>8</v>
      </c>
      <c r="B8" t="s">
        <v>665</v>
      </c>
      <c r="C8">
        <v>1</v>
      </c>
      <c r="D8">
        <v>1</v>
      </c>
      <c r="E8">
        <v>6</v>
      </c>
      <c r="F8" s="9">
        <f t="shared" si="0"/>
        <v>0.5</v>
      </c>
      <c r="L8" t="s">
        <v>8</v>
      </c>
      <c r="M8" t="s">
        <v>666</v>
      </c>
      <c r="N8">
        <v>1</v>
      </c>
      <c r="O8" t="s">
        <v>107</v>
      </c>
      <c r="P8" s="54">
        <v>2</v>
      </c>
      <c r="Q8">
        <v>3</v>
      </c>
      <c r="R8">
        <v>0.06</v>
      </c>
      <c r="T8" t="s">
        <v>8</v>
      </c>
      <c r="U8" t="s">
        <v>663</v>
      </c>
      <c r="V8">
        <v>3</v>
      </c>
      <c r="W8" t="s">
        <v>313</v>
      </c>
      <c r="X8" s="54">
        <v>50</v>
      </c>
      <c r="Y8">
        <v>2</v>
      </c>
      <c r="Z8">
        <v>1</v>
      </c>
    </row>
    <row r="9" spans="1:26" x14ac:dyDescent="0.25">
      <c r="A9" t="s">
        <v>8</v>
      </c>
      <c r="B9" t="s">
        <v>666</v>
      </c>
      <c r="C9">
        <v>1.78</v>
      </c>
      <c r="D9">
        <v>1.8333999999999999</v>
      </c>
      <c r="E9">
        <v>11</v>
      </c>
      <c r="F9" s="9">
        <f t="shared" si="0"/>
        <v>0.92</v>
      </c>
      <c r="L9" t="s">
        <v>8</v>
      </c>
      <c r="M9" t="s">
        <v>666</v>
      </c>
      <c r="N9">
        <v>2</v>
      </c>
      <c r="O9" t="s">
        <v>100</v>
      </c>
      <c r="P9" s="54">
        <v>24</v>
      </c>
      <c r="Q9">
        <v>1</v>
      </c>
      <c r="R9">
        <v>0.24</v>
      </c>
      <c r="T9" t="s">
        <v>8</v>
      </c>
      <c r="U9" t="s">
        <v>664</v>
      </c>
      <c r="V9">
        <v>1</v>
      </c>
      <c r="W9" t="s">
        <v>314</v>
      </c>
      <c r="X9" s="54">
        <v>100</v>
      </c>
      <c r="Y9">
        <v>1</v>
      </c>
      <c r="Z9">
        <v>1</v>
      </c>
    </row>
    <row r="10" spans="1:26" x14ac:dyDescent="0.25">
      <c r="A10" t="s">
        <v>8</v>
      </c>
      <c r="B10" t="s">
        <v>667</v>
      </c>
      <c r="C10">
        <v>1</v>
      </c>
      <c r="D10">
        <v>1</v>
      </c>
      <c r="E10">
        <v>6</v>
      </c>
      <c r="F10" s="9">
        <f t="shared" si="0"/>
        <v>0.5</v>
      </c>
      <c r="L10" t="s">
        <v>8</v>
      </c>
      <c r="M10" t="s">
        <v>666</v>
      </c>
      <c r="N10">
        <v>3</v>
      </c>
      <c r="O10" t="s">
        <v>170</v>
      </c>
      <c r="P10" s="54">
        <v>74</v>
      </c>
      <c r="Q10">
        <v>2</v>
      </c>
      <c r="R10">
        <v>1.48</v>
      </c>
      <c r="T10" t="s">
        <v>8</v>
      </c>
      <c r="U10" t="s">
        <v>665</v>
      </c>
      <c r="V10">
        <v>1</v>
      </c>
      <c r="W10" t="s">
        <v>419</v>
      </c>
      <c r="X10" s="54">
        <v>100</v>
      </c>
      <c r="Y10">
        <v>1</v>
      </c>
      <c r="Z10">
        <v>1</v>
      </c>
    </row>
    <row r="11" spans="1:26" x14ac:dyDescent="0.25">
      <c r="A11" t="s">
        <v>8</v>
      </c>
      <c r="B11" t="s">
        <v>668</v>
      </c>
      <c r="C11">
        <v>1.1499999999999999</v>
      </c>
      <c r="D11">
        <v>2.3332000000000002</v>
      </c>
      <c r="E11">
        <v>10</v>
      </c>
      <c r="F11" s="9">
        <f t="shared" si="0"/>
        <v>0.83</v>
      </c>
      <c r="L11" t="s">
        <v>8</v>
      </c>
      <c r="M11" t="s">
        <v>667</v>
      </c>
      <c r="N11">
        <v>1</v>
      </c>
      <c r="O11" t="s">
        <v>103</v>
      </c>
      <c r="P11" s="54">
        <v>100</v>
      </c>
      <c r="Q11">
        <v>1</v>
      </c>
      <c r="R11">
        <v>1</v>
      </c>
      <c r="T11" t="s">
        <v>8</v>
      </c>
      <c r="U11" t="s">
        <v>666</v>
      </c>
      <c r="V11">
        <v>1</v>
      </c>
      <c r="W11" t="s">
        <v>420</v>
      </c>
      <c r="X11" s="54">
        <v>16.670000000000002</v>
      </c>
      <c r="Y11">
        <v>3</v>
      </c>
      <c r="Z11">
        <v>0.50009999999999999</v>
      </c>
    </row>
    <row r="12" spans="1:26" x14ac:dyDescent="0.25">
      <c r="A12" t="s">
        <v>8</v>
      </c>
      <c r="B12" s="62" t="s">
        <v>669</v>
      </c>
      <c r="C12">
        <v>1.1499999999999999</v>
      </c>
      <c r="D12">
        <v>2.3332000000000002</v>
      </c>
      <c r="E12" s="62">
        <v>10</v>
      </c>
      <c r="F12" s="9">
        <f t="shared" si="0"/>
        <v>0.83</v>
      </c>
      <c r="G12" s="59" t="s">
        <v>629</v>
      </c>
      <c r="H12" s="59"/>
      <c r="L12" t="s">
        <v>8</v>
      </c>
      <c r="M12" t="s">
        <v>668</v>
      </c>
      <c r="N12">
        <v>1</v>
      </c>
      <c r="O12" t="s">
        <v>338</v>
      </c>
      <c r="P12" s="54">
        <v>90</v>
      </c>
      <c r="Q12">
        <v>1</v>
      </c>
      <c r="R12">
        <v>0.9</v>
      </c>
      <c r="T12" t="s">
        <v>8</v>
      </c>
      <c r="U12" t="s">
        <v>666</v>
      </c>
      <c r="V12">
        <v>2</v>
      </c>
      <c r="W12" t="s">
        <v>421</v>
      </c>
      <c r="X12" s="54">
        <v>33.33</v>
      </c>
      <c r="Y12">
        <v>1</v>
      </c>
      <c r="Z12">
        <v>0.33329999999999999</v>
      </c>
    </row>
    <row r="13" spans="1:26" x14ac:dyDescent="0.25">
      <c r="A13" t="s">
        <v>8</v>
      </c>
      <c r="B13" s="62" t="s">
        <v>670</v>
      </c>
      <c r="C13">
        <v>1.1000000000000001</v>
      </c>
      <c r="D13">
        <v>1</v>
      </c>
      <c r="E13" s="62">
        <v>6</v>
      </c>
      <c r="F13" s="9">
        <f t="shared" si="0"/>
        <v>0.5</v>
      </c>
      <c r="G13" s="59" t="s">
        <v>629</v>
      </c>
      <c r="H13" s="59"/>
      <c r="L13" t="s">
        <v>8</v>
      </c>
      <c r="M13" t="s">
        <v>668</v>
      </c>
      <c r="N13">
        <v>2</v>
      </c>
      <c r="O13" t="s">
        <v>339</v>
      </c>
      <c r="P13" s="54">
        <v>5</v>
      </c>
      <c r="Q13">
        <v>3</v>
      </c>
      <c r="R13">
        <v>0.15</v>
      </c>
      <c r="T13" t="s">
        <v>8</v>
      </c>
      <c r="U13" t="s">
        <v>666</v>
      </c>
      <c r="V13">
        <v>3</v>
      </c>
      <c r="W13" t="s">
        <v>315</v>
      </c>
      <c r="X13" s="54">
        <v>50</v>
      </c>
      <c r="Y13">
        <v>2</v>
      </c>
      <c r="Z13">
        <v>1</v>
      </c>
    </row>
    <row r="14" spans="1:26" x14ac:dyDescent="0.25">
      <c r="A14" t="s">
        <v>8</v>
      </c>
      <c r="B14" t="s">
        <v>671</v>
      </c>
      <c r="C14">
        <v>1.02</v>
      </c>
      <c r="D14">
        <v>1</v>
      </c>
      <c r="E14">
        <v>6</v>
      </c>
      <c r="F14" s="9">
        <f t="shared" si="0"/>
        <v>0.5</v>
      </c>
      <c r="L14" t="s">
        <v>8</v>
      </c>
      <c r="M14" t="s">
        <v>668</v>
      </c>
      <c r="N14">
        <v>3</v>
      </c>
      <c r="O14" t="s">
        <v>340</v>
      </c>
      <c r="P14" s="54">
        <v>5</v>
      </c>
      <c r="Q14">
        <v>2</v>
      </c>
      <c r="R14">
        <v>0.1</v>
      </c>
      <c r="T14" t="s">
        <v>8</v>
      </c>
      <c r="U14" t="s">
        <v>667</v>
      </c>
      <c r="V14">
        <v>1</v>
      </c>
      <c r="W14" t="s">
        <v>314</v>
      </c>
      <c r="X14" s="54">
        <v>100</v>
      </c>
      <c r="Y14">
        <v>1</v>
      </c>
      <c r="Z14">
        <v>1</v>
      </c>
    </row>
    <row r="15" spans="1:26" x14ac:dyDescent="0.25">
      <c r="A15" t="s">
        <v>8</v>
      </c>
      <c r="B15" t="s">
        <v>672</v>
      </c>
      <c r="C15">
        <v>1.02</v>
      </c>
      <c r="D15">
        <v>3</v>
      </c>
      <c r="E15">
        <v>12</v>
      </c>
      <c r="F15" s="9">
        <f t="shared" si="0"/>
        <v>1</v>
      </c>
      <c r="L15" t="s">
        <v>8</v>
      </c>
      <c r="M15" t="s">
        <v>669</v>
      </c>
      <c r="N15">
        <v>1</v>
      </c>
      <c r="O15" t="s">
        <v>338</v>
      </c>
      <c r="P15" s="54">
        <v>90</v>
      </c>
      <c r="Q15">
        <v>1</v>
      </c>
      <c r="R15">
        <v>0.9</v>
      </c>
      <c r="T15" t="s">
        <v>8</v>
      </c>
      <c r="U15" t="s">
        <v>668</v>
      </c>
      <c r="V15">
        <v>1</v>
      </c>
      <c r="W15" t="s">
        <v>422</v>
      </c>
      <c r="X15" s="54">
        <v>33.340000000000003</v>
      </c>
      <c r="Y15">
        <v>1</v>
      </c>
      <c r="Z15">
        <v>0.33339999999999997</v>
      </c>
    </row>
    <row r="16" spans="1:26" x14ac:dyDescent="0.25">
      <c r="A16" t="s">
        <v>8</v>
      </c>
      <c r="B16" t="s">
        <v>673</v>
      </c>
      <c r="C16">
        <v>2</v>
      </c>
      <c r="D16">
        <v>2</v>
      </c>
      <c r="E16">
        <v>12</v>
      </c>
      <c r="F16" s="9">
        <f t="shared" si="0"/>
        <v>1</v>
      </c>
      <c r="L16" t="s">
        <v>8</v>
      </c>
      <c r="M16" t="s">
        <v>669</v>
      </c>
      <c r="N16">
        <v>2</v>
      </c>
      <c r="O16" t="s">
        <v>341</v>
      </c>
      <c r="P16" s="54">
        <v>5</v>
      </c>
      <c r="Q16">
        <v>3</v>
      </c>
      <c r="R16">
        <v>0.15</v>
      </c>
      <c r="T16" t="s">
        <v>8</v>
      </c>
      <c r="U16" t="s">
        <v>668</v>
      </c>
      <c r="V16">
        <v>2</v>
      </c>
      <c r="W16" t="s">
        <v>423</v>
      </c>
      <c r="X16" s="54">
        <v>33.33</v>
      </c>
      <c r="Y16">
        <v>3</v>
      </c>
      <c r="Z16">
        <v>0.99990000000000001</v>
      </c>
    </row>
    <row r="17" spans="1:26" x14ac:dyDescent="0.25">
      <c r="A17" t="s">
        <v>8</v>
      </c>
      <c r="B17" t="s">
        <v>674</v>
      </c>
      <c r="C17">
        <v>2</v>
      </c>
      <c r="D17">
        <v>1</v>
      </c>
      <c r="E17">
        <v>9</v>
      </c>
      <c r="F17" s="9">
        <f t="shared" si="0"/>
        <v>0.75</v>
      </c>
      <c r="L17" t="s">
        <v>8</v>
      </c>
      <c r="M17" t="s">
        <v>669</v>
      </c>
      <c r="N17">
        <v>3</v>
      </c>
      <c r="O17" t="s">
        <v>342</v>
      </c>
      <c r="P17" s="54">
        <v>5</v>
      </c>
      <c r="Q17">
        <v>2</v>
      </c>
      <c r="R17">
        <v>0.1</v>
      </c>
      <c r="T17" t="s">
        <v>8</v>
      </c>
      <c r="U17" t="s">
        <v>668</v>
      </c>
      <c r="V17">
        <v>3</v>
      </c>
      <c r="W17" t="s">
        <v>316</v>
      </c>
      <c r="X17" s="54">
        <v>33.33</v>
      </c>
      <c r="Y17">
        <v>3</v>
      </c>
      <c r="Z17">
        <v>0.99990000000000001</v>
      </c>
    </row>
    <row r="18" spans="1:26" x14ac:dyDescent="0.25">
      <c r="A18" t="s">
        <v>8</v>
      </c>
      <c r="B18" t="s">
        <v>675</v>
      </c>
      <c r="C18">
        <v>1</v>
      </c>
      <c r="D18">
        <v>0</v>
      </c>
      <c r="E18">
        <v>3</v>
      </c>
      <c r="F18" s="9">
        <f t="shared" si="0"/>
        <v>0.25</v>
      </c>
      <c r="L18" t="s">
        <v>8</v>
      </c>
      <c r="M18" t="s">
        <v>670</v>
      </c>
      <c r="N18">
        <v>1</v>
      </c>
      <c r="O18" t="s">
        <v>109</v>
      </c>
      <c r="P18" s="54">
        <v>90</v>
      </c>
      <c r="Q18">
        <v>1</v>
      </c>
      <c r="R18">
        <v>0.9</v>
      </c>
      <c r="T18" t="s">
        <v>8</v>
      </c>
      <c r="U18" t="s">
        <v>669</v>
      </c>
      <c r="V18">
        <v>1</v>
      </c>
      <c r="W18" t="s">
        <v>422</v>
      </c>
      <c r="X18" s="54">
        <v>33.340000000000003</v>
      </c>
      <c r="Y18">
        <v>1</v>
      </c>
      <c r="Z18">
        <v>0.33339999999999997</v>
      </c>
    </row>
    <row r="19" spans="1:26" x14ac:dyDescent="0.25">
      <c r="A19" t="s">
        <v>8</v>
      </c>
      <c r="B19" t="s">
        <v>676</v>
      </c>
      <c r="C19">
        <v>3</v>
      </c>
      <c r="D19">
        <v>3</v>
      </c>
      <c r="E19">
        <v>18</v>
      </c>
      <c r="F19" s="9">
        <f t="shared" si="0"/>
        <v>1.5</v>
      </c>
      <c r="L19" t="s">
        <v>8</v>
      </c>
      <c r="M19" t="s">
        <v>670</v>
      </c>
      <c r="N19">
        <v>2</v>
      </c>
      <c r="O19" t="s">
        <v>343</v>
      </c>
      <c r="P19" s="54">
        <v>10</v>
      </c>
      <c r="Q19">
        <v>2</v>
      </c>
      <c r="R19">
        <v>0.2</v>
      </c>
      <c r="T19" t="s">
        <v>8</v>
      </c>
      <c r="U19" t="s">
        <v>669</v>
      </c>
      <c r="V19">
        <v>2</v>
      </c>
      <c r="W19" t="s">
        <v>424</v>
      </c>
      <c r="X19" s="54">
        <v>33.33</v>
      </c>
      <c r="Y19">
        <v>3</v>
      </c>
      <c r="Z19">
        <v>0.99990000000000001</v>
      </c>
    </row>
    <row r="20" spans="1:26" x14ac:dyDescent="0.25">
      <c r="A20" t="s">
        <v>8</v>
      </c>
      <c r="B20" t="s">
        <v>677</v>
      </c>
      <c r="C20">
        <v>1.6</v>
      </c>
      <c r="D20">
        <v>1.6667000000000001</v>
      </c>
      <c r="E20">
        <v>10</v>
      </c>
      <c r="F20" s="9">
        <f t="shared" si="0"/>
        <v>0.83</v>
      </c>
      <c r="L20" t="s">
        <v>8</v>
      </c>
      <c r="M20" t="s">
        <v>671</v>
      </c>
      <c r="N20">
        <v>1</v>
      </c>
      <c r="O20" t="s">
        <v>100</v>
      </c>
      <c r="P20" s="54">
        <v>98</v>
      </c>
      <c r="Q20">
        <v>1</v>
      </c>
      <c r="R20">
        <v>0.98</v>
      </c>
      <c r="T20" t="s">
        <v>8</v>
      </c>
      <c r="U20" t="s">
        <v>669</v>
      </c>
      <c r="V20">
        <v>3</v>
      </c>
      <c r="W20" t="s">
        <v>316</v>
      </c>
      <c r="X20" s="54">
        <v>33.33</v>
      </c>
      <c r="Y20">
        <v>3</v>
      </c>
      <c r="Z20">
        <v>0.99990000000000001</v>
      </c>
    </row>
    <row r="21" spans="1:26" x14ac:dyDescent="0.25">
      <c r="A21" t="s">
        <v>8</v>
      </c>
      <c r="B21" t="s">
        <v>678</v>
      </c>
      <c r="C21">
        <v>1.1000000000000001</v>
      </c>
      <c r="D21">
        <v>1</v>
      </c>
      <c r="E21">
        <v>6</v>
      </c>
      <c r="F21" s="9">
        <f t="shared" si="0"/>
        <v>0.5</v>
      </c>
      <c r="L21" t="s">
        <v>8</v>
      </c>
      <c r="M21" t="s">
        <v>671</v>
      </c>
      <c r="N21">
        <v>2</v>
      </c>
      <c r="O21" t="s">
        <v>170</v>
      </c>
      <c r="P21" s="54">
        <v>2</v>
      </c>
      <c r="Q21">
        <v>2</v>
      </c>
      <c r="R21">
        <v>0.04</v>
      </c>
      <c r="T21" t="s">
        <v>8</v>
      </c>
      <c r="U21" t="s">
        <v>670</v>
      </c>
      <c r="V21">
        <v>1</v>
      </c>
      <c r="W21" t="s">
        <v>425</v>
      </c>
      <c r="X21" s="54">
        <v>100</v>
      </c>
      <c r="Y21">
        <v>1</v>
      </c>
      <c r="Z21">
        <v>1</v>
      </c>
    </row>
    <row r="22" spans="1:26" x14ac:dyDescent="0.25">
      <c r="A22" t="s">
        <v>8</v>
      </c>
      <c r="B22" t="s">
        <v>679</v>
      </c>
      <c r="C22">
        <v>1.5</v>
      </c>
      <c r="D22">
        <v>1</v>
      </c>
      <c r="E22">
        <v>8</v>
      </c>
      <c r="F22" s="9">
        <f t="shared" si="0"/>
        <v>0.67</v>
      </c>
      <c r="L22" t="s">
        <v>8</v>
      </c>
      <c r="M22" t="s">
        <v>672</v>
      </c>
      <c r="N22">
        <v>1</v>
      </c>
      <c r="O22" t="s">
        <v>344</v>
      </c>
      <c r="P22" s="54">
        <v>1</v>
      </c>
      <c r="Q22">
        <v>2</v>
      </c>
      <c r="R22">
        <v>0.02</v>
      </c>
      <c r="T22" t="s">
        <v>8</v>
      </c>
      <c r="U22" t="s">
        <v>671</v>
      </c>
      <c r="V22">
        <v>1</v>
      </c>
      <c r="W22" t="s">
        <v>426</v>
      </c>
      <c r="X22" s="54">
        <v>100</v>
      </c>
      <c r="Y22">
        <v>1</v>
      </c>
      <c r="Z22">
        <v>1</v>
      </c>
    </row>
    <row r="23" spans="1:26" x14ac:dyDescent="0.25">
      <c r="A23" t="s">
        <v>8</v>
      </c>
      <c r="B23" t="s">
        <v>680</v>
      </c>
      <c r="C23">
        <v>2.1</v>
      </c>
      <c r="D23">
        <v>2.5</v>
      </c>
      <c r="E23">
        <v>14</v>
      </c>
      <c r="F23" s="9">
        <f t="shared" si="0"/>
        <v>1.17</v>
      </c>
      <c r="L23" t="s">
        <v>8</v>
      </c>
      <c r="M23" t="s">
        <v>672</v>
      </c>
      <c r="N23">
        <v>2</v>
      </c>
      <c r="O23" t="s">
        <v>345</v>
      </c>
      <c r="P23" s="54">
        <v>1</v>
      </c>
      <c r="Q23">
        <v>2</v>
      </c>
      <c r="R23">
        <v>0.02</v>
      </c>
      <c r="T23" t="s">
        <v>8</v>
      </c>
      <c r="U23" t="s">
        <v>672</v>
      </c>
      <c r="V23">
        <v>1</v>
      </c>
      <c r="W23" t="s">
        <v>427</v>
      </c>
      <c r="X23" s="54">
        <v>100</v>
      </c>
      <c r="Y23">
        <v>3</v>
      </c>
      <c r="Z23">
        <v>3</v>
      </c>
    </row>
    <row r="24" spans="1:26" x14ac:dyDescent="0.25">
      <c r="A24" t="s">
        <v>8</v>
      </c>
      <c r="B24" t="s">
        <v>681</v>
      </c>
      <c r="C24">
        <v>1</v>
      </c>
      <c r="D24">
        <v>1</v>
      </c>
      <c r="E24">
        <v>6</v>
      </c>
      <c r="F24" s="9">
        <f t="shared" si="0"/>
        <v>0.5</v>
      </c>
      <c r="L24" t="s">
        <v>8</v>
      </c>
      <c r="M24" t="s">
        <v>672</v>
      </c>
      <c r="N24">
        <v>3</v>
      </c>
      <c r="O24" t="s">
        <v>100</v>
      </c>
      <c r="P24" s="54">
        <v>98</v>
      </c>
      <c r="Q24">
        <v>1</v>
      </c>
      <c r="R24">
        <v>0.98</v>
      </c>
      <c r="T24" t="s">
        <v>8</v>
      </c>
      <c r="U24" t="s">
        <v>673</v>
      </c>
      <c r="V24">
        <v>1</v>
      </c>
      <c r="W24" t="s">
        <v>428</v>
      </c>
      <c r="X24" s="54">
        <v>100</v>
      </c>
      <c r="Y24">
        <v>2</v>
      </c>
      <c r="Z24">
        <v>2</v>
      </c>
    </row>
    <row r="25" spans="1:26" x14ac:dyDescent="0.25">
      <c r="A25" t="s">
        <v>8</v>
      </c>
      <c r="B25" t="s">
        <v>682</v>
      </c>
      <c r="C25">
        <v>1.04</v>
      </c>
      <c r="D25">
        <v>2</v>
      </c>
      <c r="E25">
        <v>9</v>
      </c>
      <c r="F25" s="9">
        <f t="shared" si="0"/>
        <v>0.75</v>
      </c>
      <c r="L25" t="s">
        <v>8</v>
      </c>
      <c r="M25" t="s">
        <v>673</v>
      </c>
      <c r="N25">
        <v>1</v>
      </c>
      <c r="O25" t="s">
        <v>346</v>
      </c>
      <c r="P25" s="54">
        <v>80</v>
      </c>
      <c r="Q25">
        <v>2</v>
      </c>
      <c r="R25">
        <v>1.6</v>
      </c>
      <c r="T25" t="s">
        <v>8</v>
      </c>
      <c r="U25" t="s">
        <v>674</v>
      </c>
      <c r="V25">
        <v>1</v>
      </c>
      <c r="W25" t="s">
        <v>429</v>
      </c>
      <c r="X25" s="54">
        <v>16.670000000000002</v>
      </c>
      <c r="Y25">
        <v>0</v>
      </c>
      <c r="Z25">
        <v>0</v>
      </c>
    </row>
    <row r="26" spans="1:26" x14ac:dyDescent="0.25">
      <c r="A26" t="s">
        <v>8</v>
      </c>
      <c r="B26" t="s">
        <v>683</v>
      </c>
      <c r="C26">
        <v>1</v>
      </c>
      <c r="D26">
        <v>1</v>
      </c>
      <c r="E26">
        <v>6</v>
      </c>
      <c r="F26" s="9">
        <f t="shared" si="0"/>
        <v>0.5</v>
      </c>
      <c r="L26" t="s">
        <v>8</v>
      </c>
      <c r="M26" t="s">
        <v>673</v>
      </c>
      <c r="N26">
        <v>2</v>
      </c>
      <c r="O26" t="s">
        <v>347</v>
      </c>
      <c r="P26" s="54">
        <v>15</v>
      </c>
      <c r="Q26">
        <v>2</v>
      </c>
      <c r="R26">
        <v>0.3</v>
      </c>
      <c r="T26" t="s">
        <v>8</v>
      </c>
      <c r="U26" t="s">
        <v>674</v>
      </c>
      <c r="V26">
        <v>2</v>
      </c>
      <c r="W26" t="s">
        <v>429</v>
      </c>
      <c r="X26" s="54">
        <v>33.33</v>
      </c>
      <c r="Y26">
        <v>0</v>
      </c>
      <c r="Z26">
        <v>0</v>
      </c>
    </row>
    <row r="27" spans="1:26" x14ac:dyDescent="0.25">
      <c r="A27" t="s">
        <v>8</v>
      </c>
      <c r="B27" t="s">
        <v>684</v>
      </c>
      <c r="C27">
        <v>1.4</v>
      </c>
      <c r="D27">
        <v>1.6666000000000001</v>
      </c>
      <c r="E27">
        <v>9</v>
      </c>
      <c r="F27" s="9">
        <f t="shared" si="0"/>
        <v>0.75</v>
      </c>
      <c r="L27" t="s">
        <v>8</v>
      </c>
      <c r="M27" t="s">
        <v>673</v>
      </c>
      <c r="N27">
        <v>3</v>
      </c>
      <c r="O27" t="s">
        <v>348</v>
      </c>
      <c r="P27" s="54">
        <v>5</v>
      </c>
      <c r="Q27">
        <v>2</v>
      </c>
      <c r="R27">
        <v>0.1</v>
      </c>
      <c r="T27" t="s">
        <v>8</v>
      </c>
      <c r="U27" t="s">
        <v>674</v>
      </c>
      <c r="V27">
        <v>3</v>
      </c>
      <c r="W27" t="s">
        <v>430</v>
      </c>
      <c r="X27" s="54">
        <v>50</v>
      </c>
      <c r="Y27">
        <v>2</v>
      </c>
      <c r="Z27">
        <v>1</v>
      </c>
    </row>
    <row r="28" spans="1:26" x14ac:dyDescent="0.25">
      <c r="A28" t="s">
        <v>8</v>
      </c>
      <c r="B28" t="s">
        <v>685</v>
      </c>
      <c r="C28">
        <v>1</v>
      </c>
      <c r="D28">
        <v>1</v>
      </c>
      <c r="E28">
        <v>6</v>
      </c>
      <c r="F28" s="9">
        <f t="shared" si="0"/>
        <v>0.5</v>
      </c>
      <c r="L28" t="s">
        <v>8</v>
      </c>
      <c r="M28" t="s">
        <v>674</v>
      </c>
      <c r="N28">
        <v>1</v>
      </c>
      <c r="O28" t="s">
        <v>170</v>
      </c>
      <c r="P28" s="54">
        <v>40</v>
      </c>
      <c r="Q28">
        <v>2</v>
      </c>
      <c r="R28">
        <v>0.8</v>
      </c>
      <c r="T28" t="s">
        <v>8</v>
      </c>
      <c r="U28" t="s">
        <v>675</v>
      </c>
      <c r="V28">
        <v>1</v>
      </c>
      <c r="W28" t="s">
        <v>431</v>
      </c>
      <c r="X28" s="54">
        <v>100</v>
      </c>
      <c r="Y28">
        <v>0</v>
      </c>
      <c r="Z28">
        <v>0</v>
      </c>
    </row>
    <row r="29" spans="1:26" x14ac:dyDescent="0.25">
      <c r="A29" t="s">
        <v>8</v>
      </c>
      <c r="B29" t="s">
        <v>686</v>
      </c>
      <c r="C29">
        <v>2</v>
      </c>
      <c r="D29">
        <v>1.6666000000000001</v>
      </c>
      <c r="E29">
        <v>11</v>
      </c>
      <c r="F29" s="9">
        <f t="shared" si="0"/>
        <v>0.92</v>
      </c>
      <c r="L29" t="s">
        <v>8</v>
      </c>
      <c r="M29" t="s">
        <v>674</v>
      </c>
      <c r="N29">
        <v>2</v>
      </c>
      <c r="O29" t="s">
        <v>344</v>
      </c>
      <c r="P29" s="54">
        <v>40</v>
      </c>
      <c r="Q29">
        <v>2</v>
      </c>
      <c r="R29">
        <v>0.8</v>
      </c>
      <c r="T29" t="s">
        <v>8</v>
      </c>
      <c r="U29" t="s">
        <v>676</v>
      </c>
      <c r="V29">
        <v>1</v>
      </c>
      <c r="W29" t="s">
        <v>432</v>
      </c>
      <c r="X29" s="54">
        <v>100</v>
      </c>
      <c r="Y29">
        <v>3</v>
      </c>
      <c r="Z29">
        <v>3</v>
      </c>
    </row>
    <row r="30" spans="1:26" x14ac:dyDescent="0.25">
      <c r="A30" t="s">
        <v>8</v>
      </c>
      <c r="B30" t="s">
        <v>687</v>
      </c>
      <c r="C30">
        <v>1</v>
      </c>
      <c r="D30">
        <v>1</v>
      </c>
      <c r="E30">
        <v>6</v>
      </c>
      <c r="F30" s="9">
        <f t="shared" si="0"/>
        <v>0.5</v>
      </c>
      <c r="L30" t="s">
        <v>8</v>
      </c>
      <c r="M30" t="s">
        <v>674</v>
      </c>
      <c r="N30">
        <v>3</v>
      </c>
      <c r="O30" t="s">
        <v>106</v>
      </c>
      <c r="P30" s="54">
        <v>20</v>
      </c>
      <c r="Q30">
        <v>2</v>
      </c>
      <c r="R30">
        <v>0.4</v>
      </c>
      <c r="T30" t="s">
        <v>8</v>
      </c>
      <c r="U30" t="s">
        <v>677</v>
      </c>
      <c r="V30">
        <v>1</v>
      </c>
      <c r="W30" t="s">
        <v>433</v>
      </c>
      <c r="X30" s="54">
        <v>50</v>
      </c>
      <c r="Y30">
        <v>1</v>
      </c>
      <c r="Z30">
        <v>0.5</v>
      </c>
    </row>
    <row r="31" spans="1:26" x14ac:dyDescent="0.25">
      <c r="A31" t="s">
        <v>8</v>
      </c>
      <c r="B31" t="s">
        <v>688</v>
      </c>
      <c r="C31">
        <v>1.04</v>
      </c>
      <c r="D31">
        <v>0.5</v>
      </c>
      <c r="E31">
        <v>5</v>
      </c>
      <c r="F31" s="9">
        <f t="shared" si="0"/>
        <v>0.42</v>
      </c>
      <c r="L31" t="s">
        <v>8</v>
      </c>
      <c r="M31" t="s">
        <v>675</v>
      </c>
      <c r="N31">
        <v>1</v>
      </c>
      <c r="O31" t="s">
        <v>349</v>
      </c>
      <c r="P31" s="54">
        <v>100</v>
      </c>
      <c r="Q31">
        <v>1</v>
      </c>
      <c r="R31">
        <v>1</v>
      </c>
      <c r="T31" t="s">
        <v>8</v>
      </c>
      <c r="U31" t="s">
        <v>677</v>
      </c>
      <c r="V31">
        <v>2</v>
      </c>
      <c r="W31" t="s">
        <v>434</v>
      </c>
      <c r="X31" s="54">
        <v>33.33</v>
      </c>
      <c r="Y31">
        <v>2</v>
      </c>
      <c r="Z31">
        <v>0.66659999999999997</v>
      </c>
    </row>
    <row r="32" spans="1:26" x14ac:dyDescent="0.25">
      <c r="A32" t="s">
        <v>8</v>
      </c>
      <c r="B32" t="s">
        <v>689</v>
      </c>
      <c r="C32">
        <v>1</v>
      </c>
      <c r="D32">
        <v>1</v>
      </c>
      <c r="E32">
        <v>6</v>
      </c>
      <c r="F32" s="9">
        <f t="shared" si="0"/>
        <v>0.5</v>
      </c>
      <c r="L32" t="s">
        <v>8</v>
      </c>
      <c r="M32" t="s">
        <v>676</v>
      </c>
      <c r="N32">
        <v>1</v>
      </c>
      <c r="O32" t="s">
        <v>107</v>
      </c>
      <c r="P32" s="54">
        <v>100</v>
      </c>
      <c r="Q32">
        <v>3</v>
      </c>
      <c r="R32">
        <v>3</v>
      </c>
      <c r="T32" t="s">
        <v>8</v>
      </c>
      <c r="U32" t="s">
        <v>677</v>
      </c>
      <c r="V32">
        <v>3</v>
      </c>
      <c r="W32" t="s">
        <v>328</v>
      </c>
      <c r="X32" s="54">
        <v>16.670000000000002</v>
      </c>
      <c r="Y32">
        <v>3</v>
      </c>
      <c r="Z32">
        <v>0.50009999999999999</v>
      </c>
    </row>
    <row r="33" spans="1:26" x14ac:dyDescent="0.25">
      <c r="A33" t="s">
        <v>8</v>
      </c>
      <c r="B33" t="s">
        <v>690</v>
      </c>
      <c r="C33">
        <v>2</v>
      </c>
      <c r="D33">
        <v>2</v>
      </c>
      <c r="E33">
        <v>12</v>
      </c>
      <c r="F33" s="9">
        <f t="shared" si="0"/>
        <v>1</v>
      </c>
      <c r="L33" t="s">
        <v>8</v>
      </c>
      <c r="M33" t="s">
        <v>677</v>
      </c>
      <c r="N33">
        <v>1</v>
      </c>
      <c r="O33" t="s">
        <v>350</v>
      </c>
      <c r="P33" s="54">
        <v>50</v>
      </c>
      <c r="Q33">
        <v>1</v>
      </c>
      <c r="R33">
        <v>0.5</v>
      </c>
      <c r="T33" t="s">
        <v>8</v>
      </c>
      <c r="U33" t="s">
        <v>678</v>
      </c>
      <c r="V33">
        <v>1</v>
      </c>
      <c r="W33" t="s">
        <v>317</v>
      </c>
      <c r="X33" s="54">
        <v>50</v>
      </c>
      <c r="Y33">
        <v>1</v>
      </c>
      <c r="Z33">
        <v>0.5</v>
      </c>
    </row>
    <row r="34" spans="1:26" x14ac:dyDescent="0.25">
      <c r="A34" t="s">
        <v>71</v>
      </c>
      <c r="B34" t="s">
        <v>691</v>
      </c>
      <c r="C34">
        <v>3</v>
      </c>
      <c r="D34">
        <v>3</v>
      </c>
      <c r="E34">
        <v>18</v>
      </c>
      <c r="F34" s="9">
        <f>ROUND((E34/18)*(20/100)*21,2)</f>
        <v>4.2</v>
      </c>
      <c r="L34" t="s">
        <v>8</v>
      </c>
      <c r="M34" t="s">
        <v>677</v>
      </c>
      <c r="N34">
        <v>2</v>
      </c>
      <c r="O34" t="s">
        <v>162</v>
      </c>
      <c r="P34" s="54">
        <v>40</v>
      </c>
      <c r="Q34">
        <v>2</v>
      </c>
      <c r="R34">
        <v>0.8</v>
      </c>
      <c r="T34" t="s">
        <v>8</v>
      </c>
      <c r="U34" t="s">
        <v>678</v>
      </c>
      <c r="V34">
        <v>2</v>
      </c>
      <c r="W34" t="s">
        <v>435</v>
      </c>
      <c r="X34" s="54">
        <v>33.33</v>
      </c>
      <c r="Y34">
        <v>1</v>
      </c>
      <c r="Z34">
        <v>0.33329999999999999</v>
      </c>
    </row>
    <row r="35" spans="1:26" x14ac:dyDescent="0.25">
      <c r="A35" t="s">
        <v>71</v>
      </c>
      <c r="B35" t="s">
        <v>692</v>
      </c>
      <c r="C35">
        <v>3</v>
      </c>
      <c r="D35">
        <v>3</v>
      </c>
      <c r="E35">
        <v>18</v>
      </c>
      <c r="F35" s="9">
        <f t="shared" ref="F35:F98" si="1">ROUND((E35/18)*(20/100)*21,2)</f>
        <v>4.2</v>
      </c>
      <c r="L35" t="s">
        <v>8</v>
      </c>
      <c r="M35" t="s">
        <v>677</v>
      </c>
      <c r="N35">
        <v>3</v>
      </c>
      <c r="O35" t="s">
        <v>351</v>
      </c>
      <c r="P35" s="54">
        <v>5</v>
      </c>
      <c r="Q35">
        <v>3</v>
      </c>
      <c r="R35">
        <v>0.15</v>
      </c>
      <c r="T35" t="s">
        <v>8</v>
      </c>
      <c r="U35" t="s">
        <v>678</v>
      </c>
      <c r="V35">
        <v>3</v>
      </c>
      <c r="W35" t="s">
        <v>436</v>
      </c>
      <c r="X35" s="54">
        <v>16.670000000000002</v>
      </c>
      <c r="Y35">
        <v>1</v>
      </c>
      <c r="Z35">
        <v>0.16669999999999999</v>
      </c>
    </row>
    <row r="36" spans="1:26" x14ac:dyDescent="0.25">
      <c r="A36" t="s">
        <v>71</v>
      </c>
      <c r="B36" t="s">
        <v>693</v>
      </c>
      <c r="C36">
        <v>3</v>
      </c>
      <c r="D36">
        <v>3</v>
      </c>
      <c r="E36">
        <v>18</v>
      </c>
      <c r="F36" s="9">
        <f t="shared" si="1"/>
        <v>4.2</v>
      </c>
      <c r="L36" t="s">
        <v>8</v>
      </c>
      <c r="M36" t="s">
        <v>677</v>
      </c>
      <c r="N36">
        <v>4</v>
      </c>
      <c r="O36" t="s">
        <v>352</v>
      </c>
      <c r="P36" s="54">
        <v>5</v>
      </c>
      <c r="Q36">
        <v>3</v>
      </c>
      <c r="R36">
        <v>0.15</v>
      </c>
      <c r="T36" t="s">
        <v>8</v>
      </c>
      <c r="U36" t="s">
        <v>679</v>
      </c>
      <c r="V36">
        <v>1</v>
      </c>
      <c r="W36" t="s">
        <v>437</v>
      </c>
      <c r="X36" s="54">
        <v>100</v>
      </c>
      <c r="Y36">
        <v>1</v>
      </c>
      <c r="Z36">
        <v>1</v>
      </c>
    </row>
    <row r="37" spans="1:26" x14ac:dyDescent="0.25">
      <c r="A37" t="s">
        <v>71</v>
      </c>
      <c r="B37" t="s">
        <v>694</v>
      </c>
      <c r="C37">
        <v>1</v>
      </c>
      <c r="D37">
        <v>1</v>
      </c>
      <c r="E37">
        <v>6</v>
      </c>
      <c r="F37" s="9">
        <f t="shared" si="1"/>
        <v>1.4</v>
      </c>
      <c r="L37" t="s">
        <v>8</v>
      </c>
      <c r="M37" t="s">
        <v>678</v>
      </c>
      <c r="N37">
        <v>1</v>
      </c>
      <c r="O37" t="s">
        <v>353</v>
      </c>
      <c r="P37" s="54">
        <v>50</v>
      </c>
      <c r="Q37">
        <v>1</v>
      </c>
      <c r="R37">
        <v>0.5</v>
      </c>
      <c r="T37" t="s">
        <v>8</v>
      </c>
      <c r="U37" t="s">
        <v>680</v>
      </c>
      <c r="V37">
        <v>1</v>
      </c>
      <c r="W37" t="s">
        <v>438</v>
      </c>
      <c r="X37" s="54">
        <v>37.5</v>
      </c>
      <c r="Y37">
        <v>3</v>
      </c>
      <c r="Z37">
        <v>1.125</v>
      </c>
    </row>
    <row r="38" spans="1:26" x14ac:dyDescent="0.25">
      <c r="A38" t="s">
        <v>71</v>
      </c>
      <c r="B38" t="s">
        <v>695</v>
      </c>
      <c r="C38">
        <v>3</v>
      </c>
      <c r="D38">
        <v>3</v>
      </c>
      <c r="E38">
        <v>18</v>
      </c>
      <c r="F38" s="9">
        <f t="shared" si="1"/>
        <v>4.2</v>
      </c>
      <c r="L38" t="s">
        <v>8</v>
      </c>
      <c r="M38" t="s">
        <v>678</v>
      </c>
      <c r="N38">
        <v>2</v>
      </c>
      <c r="O38" t="s">
        <v>353</v>
      </c>
      <c r="P38" s="54">
        <v>40</v>
      </c>
      <c r="Q38">
        <v>1</v>
      </c>
      <c r="R38">
        <v>0.4</v>
      </c>
      <c r="T38" t="s">
        <v>8</v>
      </c>
      <c r="U38" t="s">
        <v>680</v>
      </c>
      <c r="V38">
        <v>2</v>
      </c>
      <c r="W38" t="s">
        <v>318</v>
      </c>
      <c r="X38" s="54">
        <v>25</v>
      </c>
      <c r="Y38">
        <v>1</v>
      </c>
      <c r="Z38">
        <v>0.25</v>
      </c>
    </row>
    <row r="39" spans="1:26" x14ac:dyDescent="0.25">
      <c r="A39" t="s">
        <v>71</v>
      </c>
      <c r="B39" t="s">
        <v>696</v>
      </c>
      <c r="C39">
        <v>3</v>
      </c>
      <c r="D39">
        <v>3</v>
      </c>
      <c r="E39">
        <v>18</v>
      </c>
      <c r="F39" s="9">
        <f t="shared" si="1"/>
        <v>4.2</v>
      </c>
      <c r="L39" t="s">
        <v>8</v>
      </c>
      <c r="M39" t="s">
        <v>678</v>
      </c>
      <c r="N39">
        <v>3</v>
      </c>
      <c r="O39" t="s">
        <v>354</v>
      </c>
      <c r="P39" s="54">
        <v>10</v>
      </c>
      <c r="Q39">
        <v>2</v>
      </c>
      <c r="R39">
        <v>0.2</v>
      </c>
      <c r="T39" t="s">
        <v>8</v>
      </c>
      <c r="U39" t="s">
        <v>680</v>
      </c>
      <c r="V39">
        <v>3</v>
      </c>
      <c r="W39" t="s">
        <v>439</v>
      </c>
      <c r="X39" s="54">
        <v>37.5</v>
      </c>
      <c r="Y39">
        <v>3</v>
      </c>
      <c r="Z39">
        <v>1.125</v>
      </c>
    </row>
    <row r="40" spans="1:26" x14ac:dyDescent="0.25">
      <c r="A40" t="s">
        <v>71</v>
      </c>
      <c r="B40" t="s">
        <v>697</v>
      </c>
      <c r="C40">
        <v>1</v>
      </c>
      <c r="D40">
        <v>1</v>
      </c>
      <c r="E40">
        <v>6</v>
      </c>
      <c r="F40" s="9">
        <f t="shared" si="1"/>
        <v>1.4</v>
      </c>
      <c r="L40" t="s">
        <v>8</v>
      </c>
      <c r="M40" t="s">
        <v>679</v>
      </c>
      <c r="N40">
        <v>1</v>
      </c>
      <c r="O40" t="s">
        <v>355</v>
      </c>
      <c r="P40" s="54">
        <v>50</v>
      </c>
      <c r="Q40">
        <v>1</v>
      </c>
      <c r="R40">
        <v>0.5</v>
      </c>
      <c r="T40" t="s">
        <v>8</v>
      </c>
      <c r="U40" t="s">
        <v>681</v>
      </c>
      <c r="V40">
        <v>1</v>
      </c>
      <c r="W40" t="s">
        <v>440</v>
      </c>
      <c r="X40" s="54">
        <v>60</v>
      </c>
      <c r="Y40">
        <v>1</v>
      </c>
      <c r="Z40">
        <v>0.6</v>
      </c>
    </row>
    <row r="41" spans="1:26" x14ac:dyDescent="0.25">
      <c r="A41" t="s">
        <v>71</v>
      </c>
      <c r="B41" t="s">
        <v>698</v>
      </c>
      <c r="C41">
        <v>2.35</v>
      </c>
      <c r="D41">
        <v>3</v>
      </c>
      <c r="E41">
        <v>16</v>
      </c>
      <c r="F41" s="9">
        <f t="shared" si="1"/>
        <v>3.73</v>
      </c>
      <c r="L41" t="s">
        <v>8</v>
      </c>
      <c r="M41" t="s">
        <v>679</v>
      </c>
      <c r="N41">
        <v>2</v>
      </c>
      <c r="O41" t="s">
        <v>113</v>
      </c>
      <c r="P41" s="54">
        <v>50</v>
      </c>
      <c r="Q41">
        <v>2</v>
      </c>
      <c r="R41">
        <v>1</v>
      </c>
      <c r="T41" t="s">
        <v>8</v>
      </c>
      <c r="U41" t="s">
        <v>681</v>
      </c>
      <c r="V41">
        <v>2</v>
      </c>
      <c r="W41" t="s">
        <v>441</v>
      </c>
      <c r="X41" s="54">
        <v>40</v>
      </c>
      <c r="Y41">
        <v>1</v>
      </c>
      <c r="Z41">
        <v>0.4</v>
      </c>
    </row>
    <row r="42" spans="1:26" x14ac:dyDescent="0.25">
      <c r="A42" t="s">
        <v>71</v>
      </c>
      <c r="B42" t="s">
        <v>699</v>
      </c>
      <c r="C42">
        <v>2.8</v>
      </c>
      <c r="D42">
        <v>1</v>
      </c>
      <c r="E42">
        <v>11</v>
      </c>
      <c r="F42" s="9">
        <f t="shared" si="1"/>
        <v>2.57</v>
      </c>
      <c r="L42" t="s">
        <v>8</v>
      </c>
      <c r="M42" t="s">
        <v>680</v>
      </c>
      <c r="N42">
        <v>1</v>
      </c>
      <c r="O42" t="s">
        <v>356</v>
      </c>
      <c r="P42" s="54">
        <v>55</v>
      </c>
      <c r="Q42">
        <v>3</v>
      </c>
      <c r="R42">
        <v>1.65</v>
      </c>
      <c r="T42" t="s">
        <v>8</v>
      </c>
      <c r="U42" t="s">
        <v>682</v>
      </c>
      <c r="V42">
        <v>1</v>
      </c>
      <c r="W42" t="s">
        <v>442</v>
      </c>
      <c r="X42" s="54">
        <v>50</v>
      </c>
      <c r="Y42">
        <v>1</v>
      </c>
      <c r="Z42">
        <v>0.5</v>
      </c>
    </row>
    <row r="43" spans="1:26" x14ac:dyDescent="0.25">
      <c r="A43" t="s">
        <v>71</v>
      </c>
      <c r="B43" t="s">
        <v>700</v>
      </c>
      <c r="C43">
        <v>1.5</v>
      </c>
      <c r="D43">
        <v>0</v>
      </c>
      <c r="E43">
        <v>4</v>
      </c>
      <c r="F43" s="9">
        <f t="shared" si="1"/>
        <v>0.93</v>
      </c>
      <c r="L43" t="s">
        <v>8</v>
      </c>
      <c r="M43" t="s">
        <v>680</v>
      </c>
      <c r="N43">
        <v>2</v>
      </c>
      <c r="O43" t="s">
        <v>357</v>
      </c>
      <c r="P43" s="54">
        <v>45</v>
      </c>
      <c r="Q43">
        <v>1</v>
      </c>
      <c r="R43">
        <v>0.45</v>
      </c>
      <c r="T43" t="s">
        <v>8</v>
      </c>
      <c r="U43" t="s">
        <v>682</v>
      </c>
      <c r="V43">
        <v>2</v>
      </c>
      <c r="W43" t="s">
        <v>443</v>
      </c>
      <c r="X43" s="54">
        <v>33.33</v>
      </c>
      <c r="Y43">
        <v>3</v>
      </c>
      <c r="Z43">
        <v>0.99990000000000001</v>
      </c>
    </row>
    <row r="44" spans="1:26" x14ac:dyDescent="0.25">
      <c r="A44" t="s">
        <v>71</v>
      </c>
      <c r="B44" t="s">
        <v>701</v>
      </c>
      <c r="C44">
        <v>1</v>
      </c>
      <c r="D44">
        <v>0</v>
      </c>
      <c r="E44">
        <v>3</v>
      </c>
      <c r="F44" s="9">
        <f t="shared" si="1"/>
        <v>0.7</v>
      </c>
      <c r="L44" t="s">
        <v>8</v>
      </c>
      <c r="M44" t="s">
        <v>681</v>
      </c>
      <c r="N44">
        <v>1</v>
      </c>
      <c r="O44" t="s">
        <v>117</v>
      </c>
      <c r="P44" s="54">
        <v>70</v>
      </c>
      <c r="Q44">
        <v>1</v>
      </c>
      <c r="R44">
        <v>0.7</v>
      </c>
      <c r="T44" t="s">
        <v>8</v>
      </c>
      <c r="U44" t="s">
        <v>682</v>
      </c>
      <c r="V44">
        <v>3</v>
      </c>
      <c r="W44" t="s">
        <v>444</v>
      </c>
      <c r="X44" s="54">
        <v>16.670000000000002</v>
      </c>
      <c r="Y44">
        <v>3</v>
      </c>
      <c r="Z44">
        <v>0.50009999999999999</v>
      </c>
    </row>
    <row r="45" spans="1:26" x14ac:dyDescent="0.25">
      <c r="A45" t="s">
        <v>71</v>
      </c>
      <c r="B45" t="s">
        <v>702</v>
      </c>
      <c r="C45">
        <v>2.25</v>
      </c>
      <c r="D45">
        <v>2.1667000000000001</v>
      </c>
      <c r="E45">
        <v>13</v>
      </c>
      <c r="F45" s="9">
        <f t="shared" si="1"/>
        <v>3.03</v>
      </c>
      <c r="L45" t="s">
        <v>8</v>
      </c>
      <c r="M45" t="s">
        <v>681</v>
      </c>
      <c r="N45">
        <v>2</v>
      </c>
      <c r="O45" t="s">
        <v>100</v>
      </c>
      <c r="P45" s="54">
        <v>30</v>
      </c>
      <c r="Q45">
        <v>1</v>
      </c>
      <c r="R45">
        <v>0.3</v>
      </c>
      <c r="T45" t="s">
        <v>8</v>
      </c>
      <c r="U45" t="s">
        <v>683</v>
      </c>
      <c r="V45">
        <v>1</v>
      </c>
      <c r="W45" t="s">
        <v>445</v>
      </c>
      <c r="X45" s="54">
        <v>100</v>
      </c>
      <c r="Y45">
        <v>1</v>
      </c>
      <c r="Z45">
        <v>1</v>
      </c>
    </row>
    <row r="46" spans="1:26" x14ac:dyDescent="0.25">
      <c r="A46" t="s">
        <v>71</v>
      </c>
      <c r="B46" t="s">
        <v>703</v>
      </c>
      <c r="C46">
        <v>1</v>
      </c>
      <c r="D46">
        <v>1</v>
      </c>
      <c r="E46">
        <v>6</v>
      </c>
      <c r="F46" s="9">
        <f t="shared" si="1"/>
        <v>1.4</v>
      </c>
      <c r="L46" t="s">
        <v>8</v>
      </c>
      <c r="M46" t="s">
        <v>682</v>
      </c>
      <c r="N46">
        <v>1</v>
      </c>
      <c r="O46" t="s">
        <v>109</v>
      </c>
      <c r="P46" s="54">
        <v>98</v>
      </c>
      <c r="Q46">
        <v>1</v>
      </c>
      <c r="R46">
        <v>0.98</v>
      </c>
      <c r="T46" t="s">
        <v>8</v>
      </c>
      <c r="U46" t="s">
        <v>684</v>
      </c>
      <c r="V46">
        <v>1</v>
      </c>
      <c r="W46" t="s">
        <v>446</v>
      </c>
      <c r="X46" s="54">
        <v>50</v>
      </c>
      <c r="Y46">
        <v>1</v>
      </c>
      <c r="Z46">
        <v>0.5</v>
      </c>
    </row>
    <row r="47" spans="1:26" x14ac:dyDescent="0.25">
      <c r="A47" t="s">
        <v>71</v>
      </c>
      <c r="B47" t="s">
        <v>704</v>
      </c>
      <c r="C47">
        <v>2.6</v>
      </c>
      <c r="D47">
        <v>2.6</v>
      </c>
      <c r="E47">
        <v>16</v>
      </c>
      <c r="F47" s="9">
        <f t="shared" si="1"/>
        <v>3.73</v>
      </c>
      <c r="L47" t="s">
        <v>8</v>
      </c>
      <c r="M47" t="s">
        <v>682</v>
      </c>
      <c r="N47">
        <v>2</v>
      </c>
      <c r="O47" t="s">
        <v>97</v>
      </c>
      <c r="P47" s="54">
        <v>1</v>
      </c>
      <c r="Q47">
        <v>3</v>
      </c>
      <c r="R47">
        <v>0.03</v>
      </c>
      <c r="T47" t="s">
        <v>8</v>
      </c>
      <c r="U47" t="s">
        <v>684</v>
      </c>
      <c r="V47">
        <v>2</v>
      </c>
      <c r="W47" t="s">
        <v>447</v>
      </c>
      <c r="X47" s="54">
        <v>33.33</v>
      </c>
      <c r="Y47">
        <v>3</v>
      </c>
      <c r="Z47">
        <v>0.99990000000000001</v>
      </c>
    </row>
    <row r="48" spans="1:26" x14ac:dyDescent="0.25">
      <c r="A48" t="s">
        <v>71</v>
      </c>
      <c r="B48" t="s">
        <v>705</v>
      </c>
      <c r="C48">
        <v>2.6</v>
      </c>
      <c r="D48">
        <v>2.6</v>
      </c>
      <c r="E48">
        <v>16</v>
      </c>
      <c r="F48" s="9">
        <f t="shared" si="1"/>
        <v>3.73</v>
      </c>
      <c r="L48" t="s">
        <v>8</v>
      </c>
      <c r="M48" t="s">
        <v>682</v>
      </c>
      <c r="N48">
        <v>3</v>
      </c>
      <c r="O48" t="s">
        <v>190</v>
      </c>
      <c r="P48" s="54">
        <v>1</v>
      </c>
      <c r="Q48">
        <v>3</v>
      </c>
      <c r="R48">
        <v>0.03</v>
      </c>
      <c r="T48" t="s">
        <v>8</v>
      </c>
      <c r="U48" t="s">
        <v>684</v>
      </c>
      <c r="V48">
        <v>3</v>
      </c>
      <c r="W48" t="s">
        <v>448</v>
      </c>
      <c r="X48" s="54">
        <v>16.670000000000002</v>
      </c>
      <c r="Y48">
        <v>1</v>
      </c>
      <c r="Z48">
        <v>0.16669999999999999</v>
      </c>
    </row>
    <row r="49" spans="1:26" x14ac:dyDescent="0.25">
      <c r="A49" t="s">
        <v>71</v>
      </c>
      <c r="B49" t="s">
        <v>706</v>
      </c>
      <c r="C49">
        <v>3</v>
      </c>
      <c r="D49">
        <v>3</v>
      </c>
      <c r="E49">
        <v>18</v>
      </c>
      <c r="F49" s="9">
        <f t="shared" si="1"/>
        <v>4.2</v>
      </c>
      <c r="L49" t="s">
        <v>8</v>
      </c>
      <c r="M49" t="s">
        <v>683</v>
      </c>
      <c r="N49">
        <v>1</v>
      </c>
      <c r="O49" t="s">
        <v>100</v>
      </c>
      <c r="P49" s="54">
        <v>100</v>
      </c>
      <c r="Q49">
        <v>1</v>
      </c>
      <c r="R49">
        <v>1</v>
      </c>
      <c r="T49" t="s">
        <v>8</v>
      </c>
      <c r="U49" t="s">
        <v>685</v>
      </c>
      <c r="V49">
        <v>1</v>
      </c>
      <c r="W49" t="s">
        <v>449</v>
      </c>
      <c r="X49" s="54">
        <v>100</v>
      </c>
      <c r="Y49">
        <v>1</v>
      </c>
      <c r="Z49">
        <v>1</v>
      </c>
    </row>
    <row r="50" spans="1:26" x14ac:dyDescent="0.25">
      <c r="A50" t="s">
        <v>71</v>
      </c>
      <c r="B50" t="s">
        <v>707</v>
      </c>
      <c r="C50">
        <v>1</v>
      </c>
      <c r="D50">
        <v>1</v>
      </c>
      <c r="E50">
        <v>6</v>
      </c>
      <c r="F50" s="9">
        <f t="shared" si="1"/>
        <v>1.4</v>
      </c>
      <c r="L50" t="s">
        <v>8</v>
      </c>
      <c r="M50" t="s">
        <v>684</v>
      </c>
      <c r="N50">
        <v>1</v>
      </c>
      <c r="O50" t="s">
        <v>100</v>
      </c>
      <c r="P50" s="54">
        <v>70</v>
      </c>
      <c r="Q50">
        <v>1</v>
      </c>
      <c r="R50">
        <v>0.7</v>
      </c>
      <c r="T50" t="s">
        <v>8</v>
      </c>
      <c r="U50" t="s">
        <v>686</v>
      </c>
      <c r="V50">
        <v>1</v>
      </c>
      <c r="W50" t="s">
        <v>450</v>
      </c>
      <c r="X50" s="54">
        <v>50</v>
      </c>
      <c r="Y50">
        <v>2</v>
      </c>
      <c r="Z50">
        <v>1</v>
      </c>
    </row>
    <row r="51" spans="1:26" x14ac:dyDescent="0.25">
      <c r="A51" t="s">
        <v>71</v>
      </c>
      <c r="B51" t="s">
        <v>708</v>
      </c>
      <c r="C51">
        <v>1</v>
      </c>
      <c r="D51">
        <v>1</v>
      </c>
      <c r="E51">
        <v>6</v>
      </c>
      <c r="F51" s="9">
        <f t="shared" si="1"/>
        <v>1.4</v>
      </c>
      <c r="L51" t="s">
        <v>8</v>
      </c>
      <c r="M51" t="s">
        <v>684</v>
      </c>
      <c r="N51">
        <v>2</v>
      </c>
      <c r="O51" t="s">
        <v>358</v>
      </c>
      <c r="P51" s="54">
        <v>20</v>
      </c>
      <c r="Q51">
        <v>3</v>
      </c>
      <c r="R51">
        <v>0.6</v>
      </c>
      <c r="T51" t="s">
        <v>8</v>
      </c>
      <c r="U51" t="s">
        <v>686</v>
      </c>
      <c r="V51">
        <v>2</v>
      </c>
      <c r="W51" t="s">
        <v>450</v>
      </c>
      <c r="X51" s="54">
        <v>33.33</v>
      </c>
      <c r="Y51">
        <v>2</v>
      </c>
      <c r="Z51">
        <v>0.66659999999999997</v>
      </c>
    </row>
    <row r="52" spans="1:26" x14ac:dyDescent="0.25">
      <c r="A52" t="s">
        <v>71</v>
      </c>
      <c r="B52" t="s">
        <v>709</v>
      </c>
      <c r="C52">
        <v>1</v>
      </c>
      <c r="D52">
        <v>2</v>
      </c>
      <c r="E52">
        <v>9</v>
      </c>
      <c r="F52" s="9">
        <f t="shared" si="1"/>
        <v>2.1</v>
      </c>
      <c r="L52" t="s">
        <v>8</v>
      </c>
      <c r="M52" t="s">
        <v>684</v>
      </c>
      <c r="N52">
        <v>3</v>
      </c>
      <c r="O52" t="s">
        <v>117</v>
      </c>
      <c r="P52" s="54">
        <v>10</v>
      </c>
      <c r="Q52">
        <v>1</v>
      </c>
      <c r="R52">
        <v>0.1</v>
      </c>
      <c r="T52" t="s">
        <v>8</v>
      </c>
      <c r="U52" t="s">
        <v>686</v>
      </c>
      <c r="V52">
        <v>3</v>
      </c>
      <c r="W52" t="s">
        <v>451</v>
      </c>
      <c r="X52" s="54">
        <v>16.670000000000002</v>
      </c>
      <c r="Y52">
        <v>0</v>
      </c>
      <c r="Z52">
        <v>0</v>
      </c>
    </row>
    <row r="53" spans="1:26" x14ac:dyDescent="0.25">
      <c r="A53" t="s">
        <v>71</v>
      </c>
      <c r="B53" t="s">
        <v>710</v>
      </c>
      <c r="C53">
        <v>1</v>
      </c>
      <c r="D53">
        <v>2</v>
      </c>
      <c r="E53">
        <v>9</v>
      </c>
      <c r="F53" s="9">
        <f t="shared" si="1"/>
        <v>2.1</v>
      </c>
      <c r="L53" t="s">
        <v>8</v>
      </c>
      <c r="M53" t="s">
        <v>685</v>
      </c>
      <c r="N53">
        <v>1</v>
      </c>
      <c r="O53" t="s">
        <v>100</v>
      </c>
      <c r="P53" s="54">
        <v>100</v>
      </c>
      <c r="Q53">
        <v>1</v>
      </c>
      <c r="R53">
        <v>1</v>
      </c>
      <c r="T53" t="s">
        <v>8</v>
      </c>
      <c r="U53" t="s">
        <v>687</v>
      </c>
      <c r="V53">
        <v>1</v>
      </c>
      <c r="W53" t="s">
        <v>452</v>
      </c>
      <c r="X53" s="54">
        <v>100</v>
      </c>
      <c r="Y53">
        <v>1</v>
      </c>
      <c r="Z53">
        <v>1</v>
      </c>
    </row>
    <row r="54" spans="1:26" x14ac:dyDescent="0.25">
      <c r="A54" t="s">
        <v>71</v>
      </c>
      <c r="B54" t="s">
        <v>711</v>
      </c>
      <c r="C54">
        <v>1.2</v>
      </c>
      <c r="D54">
        <v>1</v>
      </c>
      <c r="E54">
        <v>7</v>
      </c>
      <c r="F54" s="9">
        <f t="shared" si="1"/>
        <v>1.63</v>
      </c>
      <c r="L54" t="s">
        <v>8</v>
      </c>
      <c r="M54" t="s">
        <v>686</v>
      </c>
      <c r="N54">
        <v>1</v>
      </c>
      <c r="O54" t="s">
        <v>113</v>
      </c>
      <c r="P54" s="54">
        <v>100</v>
      </c>
      <c r="Q54">
        <v>2</v>
      </c>
      <c r="R54">
        <v>2</v>
      </c>
      <c r="T54" t="s">
        <v>8</v>
      </c>
      <c r="U54" t="s">
        <v>688</v>
      </c>
      <c r="V54">
        <v>1</v>
      </c>
      <c r="W54" t="s">
        <v>453</v>
      </c>
      <c r="X54" s="54">
        <v>50</v>
      </c>
      <c r="Y54">
        <v>1</v>
      </c>
      <c r="Z54">
        <v>0.5</v>
      </c>
    </row>
    <row r="55" spans="1:26" x14ac:dyDescent="0.25">
      <c r="A55" t="s">
        <v>71</v>
      </c>
      <c r="B55" t="s">
        <v>712</v>
      </c>
      <c r="C55">
        <v>1.5</v>
      </c>
      <c r="D55">
        <v>1</v>
      </c>
      <c r="E55">
        <v>8</v>
      </c>
      <c r="F55" s="9">
        <f t="shared" si="1"/>
        <v>1.87</v>
      </c>
      <c r="L55" t="s">
        <v>8</v>
      </c>
      <c r="M55" t="s">
        <v>687</v>
      </c>
      <c r="N55">
        <v>1</v>
      </c>
      <c r="O55" t="s">
        <v>359</v>
      </c>
      <c r="P55" s="54">
        <v>100</v>
      </c>
      <c r="Q55">
        <v>1</v>
      </c>
      <c r="R55">
        <v>1</v>
      </c>
      <c r="T55" t="s">
        <v>8</v>
      </c>
      <c r="U55" t="s">
        <v>688</v>
      </c>
      <c r="V55">
        <v>2</v>
      </c>
      <c r="W55" t="s">
        <v>454</v>
      </c>
      <c r="X55" s="54">
        <v>33.33</v>
      </c>
      <c r="Y55">
        <v>0</v>
      </c>
      <c r="Z55">
        <v>0</v>
      </c>
    </row>
    <row r="56" spans="1:26" x14ac:dyDescent="0.25">
      <c r="A56" t="s">
        <v>71</v>
      </c>
      <c r="B56" t="s">
        <v>713</v>
      </c>
      <c r="C56">
        <v>1.7</v>
      </c>
      <c r="D56">
        <v>1</v>
      </c>
      <c r="E56">
        <v>8</v>
      </c>
      <c r="F56" s="9">
        <f t="shared" si="1"/>
        <v>1.87</v>
      </c>
      <c r="L56" t="s">
        <v>8</v>
      </c>
      <c r="M56" t="s">
        <v>688</v>
      </c>
      <c r="N56">
        <v>1</v>
      </c>
      <c r="O56" t="s">
        <v>360</v>
      </c>
      <c r="P56" s="54">
        <v>98</v>
      </c>
      <c r="Q56">
        <v>1</v>
      </c>
      <c r="R56">
        <v>0.98</v>
      </c>
      <c r="T56" t="s">
        <v>8</v>
      </c>
      <c r="U56" t="s">
        <v>688</v>
      </c>
      <c r="V56">
        <v>3</v>
      </c>
      <c r="W56" t="s">
        <v>454</v>
      </c>
      <c r="X56" s="54">
        <v>16.670000000000002</v>
      </c>
      <c r="Y56">
        <v>0</v>
      </c>
      <c r="Z56">
        <v>0</v>
      </c>
    </row>
    <row r="57" spans="1:26" x14ac:dyDescent="0.25">
      <c r="A57" t="s">
        <v>71</v>
      </c>
      <c r="B57" t="s">
        <v>714</v>
      </c>
      <c r="C57">
        <v>1.3</v>
      </c>
      <c r="D57">
        <v>0.66669999999999996</v>
      </c>
      <c r="E57">
        <v>6</v>
      </c>
      <c r="F57" s="9">
        <f t="shared" si="1"/>
        <v>1.4</v>
      </c>
      <c r="L57" t="s">
        <v>8</v>
      </c>
      <c r="M57" t="s">
        <v>688</v>
      </c>
      <c r="N57">
        <v>2</v>
      </c>
      <c r="O57" t="s">
        <v>97</v>
      </c>
      <c r="P57" s="54">
        <v>1</v>
      </c>
      <c r="Q57">
        <v>3</v>
      </c>
      <c r="R57">
        <v>0.03</v>
      </c>
      <c r="T57" t="s">
        <v>8</v>
      </c>
      <c r="U57" t="s">
        <v>689</v>
      </c>
      <c r="V57">
        <v>1</v>
      </c>
      <c r="W57" t="s">
        <v>455</v>
      </c>
      <c r="X57" s="54">
        <v>100</v>
      </c>
      <c r="Y57">
        <v>1</v>
      </c>
      <c r="Z57">
        <v>1</v>
      </c>
    </row>
    <row r="58" spans="1:26" x14ac:dyDescent="0.25">
      <c r="A58" t="s">
        <v>71</v>
      </c>
      <c r="B58" t="s">
        <v>715</v>
      </c>
      <c r="C58">
        <v>1.33</v>
      </c>
      <c r="D58">
        <v>1</v>
      </c>
      <c r="E58">
        <v>7</v>
      </c>
      <c r="F58" s="9">
        <f t="shared" si="1"/>
        <v>1.63</v>
      </c>
      <c r="L58" t="s">
        <v>8</v>
      </c>
      <c r="M58" t="s">
        <v>688</v>
      </c>
      <c r="N58">
        <v>3</v>
      </c>
      <c r="O58" t="s">
        <v>361</v>
      </c>
      <c r="P58" s="54">
        <v>1</v>
      </c>
      <c r="Q58">
        <v>3</v>
      </c>
      <c r="R58">
        <v>0.03</v>
      </c>
      <c r="T58" t="s">
        <v>8</v>
      </c>
      <c r="U58" t="s">
        <v>690</v>
      </c>
      <c r="V58">
        <v>1</v>
      </c>
      <c r="W58" t="s">
        <v>320</v>
      </c>
      <c r="X58" s="54">
        <v>100</v>
      </c>
      <c r="Y58">
        <v>2</v>
      </c>
      <c r="Z58">
        <v>2</v>
      </c>
    </row>
    <row r="59" spans="1:26" x14ac:dyDescent="0.25">
      <c r="A59" t="s">
        <v>71</v>
      </c>
      <c r="B59" t="s">
        <v>716</v>
      </c>
      <c r="C59">
        <v>2.75</v>
      </c>
      <c r="D59">
        <v>2.3334000000000001</v>
      </c>
      <c r="E59">
        <v>15</v>
      </c>
      <c r="F59" s="9">
        <f t="shared" si="1"/>
        <v>3.5</v>
      </c>
      <c r="L59" t="s">
        <v>8</v>
      </c>
      <c r="M59" t="s">
        <v>689</v>
      </c>
      <c r="N59">
        <v>1</v>
      </c>
      <c r="O59" t="s">
        <v>362</v>
      </c>
      <c r="P59" s="54">
        <v>100</v>
      </c>
      <c r="Q59">
        <v>1</v>
      </c>
      <c r="R59">
        <v>1</v>
      </c>
      <c r="T59" t="s">
        <v>71</v>
      </c>
      <c r="U59" t="s">
        <v>691</v>
      </c>
      <c r="V59">
        <v>1</v>
      </c>
      <c r="W59" t="s">
        <v>322</v>
      </c>
      <c r="X59" s="54">
        <v>60</v>
      </c>
      <c r="Y59">
        <v>3</v>
      </c>
      <c r="Z59">
        <v>1.8</v>
      </c>
    </row>
    <row r="60" spans="1:26" x14ac:dyDescent="0.25">
      <c r="A60" t="s">
        <v>71</v>
      </c>
      <c r="B60" t="s">
        <v>717</v>
      </c>
      <c r="C60">
        <v>1.5</v>
      </c>
      <c r="D60">
        <v>0</v>
      </c>
      <c r="E60">
        <v>4</v>
      </c>
      <c r="F60" s="9">
        <f t="shared" si="1"/>
        <v>0.93</v>
      </c>
      <c r="L60" t="s">
        <v>8</v>
      </c>
      <c r="M60" t="s">
        <v>690</v>
      </c>
      <c r="N60">
        <v>1</v>
      </c>
      <c r="O60" t="s">
        <v>106</v>
      </c>
      <c r="P60" s="54">
        <v>100</v>
      </c>
      <c r="Q60">
        <v>2</v>
      </c>
      <c r="R60">
        <v>2</v>
      </c>
      <c r="T60" t="s">
        <v>71</v>
      </c>
      <c r="U60" t="s">
        <v>691</v>
      </c>
      <c r="V60">
        <v>2</v>
      </c>
      <c r="W60" t="s">
        <v>456</v>
      </c>
      <c r="X60" s="54">
        <v>40</v>
      </c>
      <c r="Y60">
        <v>3</v>
      </c>
      <c r="Z60">
        <v>1.2</v>
      </c>
    </row>
    <row r="61" spans="1:26" x14ac:dyDescent="0.25">
      <c r="A61" t="s">
        <v>71</v>
      </c>
      <c r="B61" t="s">
        <v>718</v>
      </c>
      <c r="C61">
        <v>1.4</v>
      </c>
      <c r="D61">
        <v>1.6666000000000001</v>
      </c>
      <c r="E61">
        <v>9</v>
      </c>
      <c r="F61" s="9">
        <f t="shared" si="1"/>
        <v>2.1</v>
      </c>
      <c r="L61" t="s">
        <v>71</v>
      </c>
      <c r="M61" t="s">
        <v>691</v>
      </c>
      <c r="N61">
        <v>1</v>
      </c>
      <c r="O61" t="s">
        <v>160</v>
      </c>
      <c r="P61" s="54">
        <v>80</v>
      </c>
      <c r="Q61">
        <v>3</v>
      </c>
      <c r="R61">
        <v>2.4</v>
      </c>
      <c r="T61" t="s">
        <v>71</v>
      </c>
      <c r="U61" t="s">
        <v>692</v>
      </c>
      <c r="V61">
        <v>1</v>
      </c>
      <c r="W61" t="s">
        <v>321</v>
      </c>
      <c r="X61" s="54">
        <v>60</v>
      </c>
      <c r="Y61">
        <v>3</v>
      </c>
      <c r="Z61">
        <v>1.8</v>
      </c>
    </row>
    <row r="62" spans="1:26" x14ac:dyDescent="0.25">
      <c r="A62" t="s">
        <v>71</v>
      </c>
      <c r="B62" t="s">
        <v>719</v>
      </c>
      <c r="C62">
        <v>1</v>
      </c>
      <c r="D62">
        <v>1</v>
      </c>
      <c r="E62">
        <v>6</v>
      </c>
      <c r="F62" s="9">
        <f t="shared" si="1"/>
        <v>1.4</v>
      </c>
      <c r="L62" t="s">
        <v>71</v>
      </c>
      <c r="M62" t="s">
        <v>691</v>
      </c>
      <c r="N62">
        <v>2</v>
      </c>
      <c r="O62" t="s">
        <v>107</v>
      </c>
      <c r="P62" s="54">
        <v>20</v>
      </c>
      <c r="Q62">
        <v>3</v>
      </c>
      <c r="R62">
        <v>0.6</v>
      </c>
      <c r="T62" t="s">
        <v>71</v>
      </c>
      <c r="U62" t="s">
        <v>692</v>
      </c>
      <c r="V62">
        <v>2</v>
      </c>
      <c r="W62" t="s">
        <v>456</v>
      </c>
      <c r="X62" s="54">
        <v>40</v>
      </c>
      <c r="Y62">
        <v>3</v>
      </c>
      <c r="Z62">
        <v>1.2</v>
      </c>
    </row>
    <row r="63" spans="1:26" x14ac:dyDescent="0.25">
      <c r="A63" t="s">
        <v>71</v>
      </c>
      <c r="B63" t="s">
        <v>720</v>
      </c>
      <c r="C63">
        <v>2.25</v>
      </c>
      <c r="D63">
        <v>2.1667000000000001</v>
      </c>
      <c r="E63">
        <v>13</v>
      </c>
      <c r="F63" s="9">
        <f t="shared" si="1"/>
        <v>3.03</v>
      </c>
      <c r="L63" t="s">
        <v>71</v>
      </c>
      <c r="M63" t="s">
        <v>692</v>
      </c>
      <c r="N63">
        <v>1</v>
      </c>
      <c r="O63" t="s">
        <v>160</v>
      </c>
      <c r="P63" s="54">
        <v>80</v>
      </c>
      <c r="Q63">
        <v>3</v>
      </c>
      <c r="R63">
        <v>2.4</v>
      </c>
      <c r="T63" t="s">
        <v>71</v>
      </c>
      <c r="U63" t="s">
        <v>693</v>
      </c>
      <c r="V63">
        <v>1</v>
      </c>
      <c r="W63" t="s">
        <v>322</v>
      </c>
      <c r="X63" s="54">
        <v>60</v>
      </c>
      <c r="Y63">
        <v>3</v>
      </c>
      <c r="Z63">
        <v>1.8</v>
      </c>
    </row>
    <row r="64" spans="1:26" x14ac:dyDescent="0.25">
      <c r="A64" t="s">
        <v>71</v>
      </c>
      <c r="B64" t="s">
        <v>721</v>
      </c>
      <c r="C64">
        <v>1.8</v>
      </c>
      <c r="D64">
        <v>1.375</v>
      </c>
      <c r="E64">
        <v>10</v>
      </c>
      <c r="F64" s="9">
        <f t="shared" si="1"/>
        <v>2.33</v>
      </c>
      <c r="L64" t="s">
        <v>71</v>
      </c>
      <c r="M64" t="s">
        <v>692</v>
      </c>
      <c r="N64">
        <v>2</v>
      </c>
      <c r="O64" t="s">
        <v>107</v>
      </c>
      <c r="P64" s="54">
        <v>20</v>
      </c>
      <c r="Q64">
        <v>3</v>
      </c>
      <c r="R64">
        <v>0.6</v>
      </c>
      <c r="T64" t="s">
        <v>71</v>
      </c>
      <c r="U64" t="s">
        <v>693</v>
      </c>
      <c r="V64">
        <v>2</v>
      </c>
      <c r="W64" t="s">
        <v>456</v>
      </c>
      <c r="X64" s="54">
        <v>40</v>
      </c>
      <c r="Y64">
        <v>3</v>
      </c>
      <c r="Z64">
        <v>1.2</v>
      </c>
    </row>
    <row r="65" spans="1:26" x14ac:dyDescent="0.25">
      <c r="A65" t="s">
        <v>71</v>
      </c>
      <c r="B65" t="s">
        <v>722</v>
      </c>
      <c r="C65">
        <v>1</v>
      </c>
      <c r="D65">
        <v>1</v>
      </c>
      <c r="E65">
        <v>6</v>
      </c>
      <c r="F65" s="9">
        <f t="shared" si="1"/>
        <v>1.4</v>
      </c>
      <c r="L65" t="s">
        <v>71</v>
      </c>
      <c r="M65" t="s">
        <v>693</v>
      </c>
      <c r="N65">
        <v>1</v>
      </c>
      <c r="O65" t="s">
        <v>160</v>
      </c>
      <c r="P65" s="54">
        <v>80</v>
      </c>
      <c r="Q65">
        <v>3</v>
      </c>
      <c r="R65">
        <v>2.4</v>
      </c>
      <c r="T65" t="s">
        <v>71</v>
      </c>
      <c r="U65" t="s">
        <v>694</v>
      </c>
      <c r="V65">
        <v>1</v>
      </c>
      <c r="W65" t="s">
        <v>457</v>
      </c>
      <c r="X65" s="54">
        <v>100</v>
      </c>
      <c r="Y65">
        <v>1</v>
      </c>
      <c r="Z65">
        <v>1</v>
      </c>
    </row>
    <row r="66" spans="1:26" x14ac:dyDescent="0.25">
      <c r="A66" t="s">
        <v>71</v>
      </c>
      <c r="B66" t="s">
        <v>723</v>
      </c>
      <c r="C66">
        <v>1</v>
      </c>
      <c r="D66">
        <v>1</v>
      </c>
      <c r="E66">
        <v>6</v>
      </c>
      <c r="F66" s="9">
        <f t="shared" si="1"/>
        <v>1.4</v>
      </c>
      <c r="L66" t="s">
        <v>71</v>
      </c>
      <c r="M66" t="s">
        <v>693</v>
      </c>
      <c r="N66">
        <v>2</v>
      </c>
      <c r="O66" t="s">
        <v>107</v>
      </c>
      <c r="P66" s="54">
        <v>20</v>
      </c>
      <c r="Q66">
        <v>3</v>
      </c>
      <c r="R66">
        <v>0.6</v>
      </c>
      <c r="T66" t="s">
        <v>71</v>
      </c>
      <c r="U66" t="s">
        <v>695</v>
      </c>
      <c r="V66">
        <v>1</v>
      </c>
      <c r="W66" t="s">
        <v>321</v>
      </c>
      <c r="X66" s="54">
        <v>60</v>
      </c>
      <c r="Y66">
        <v>3</v>
      </c>
      <c r="Z66">
        <v>1.8</v>
      </c>
    </row>
    <row r="67" spans="1:26" x14ac:dyDescent="0.25">
      <c r="A67" t="s">
        <v>71</v>
      </c>
      <c r="B67" t="s">
        <v>724</v>
      </c>
      <c r="C67">
        <v>1</v>
      </c>
      <c r="D67">
        <v>1</v>
      </c>
      <c r="E67">
        <v>6</v>
      </c>
      <c r="F67" s="9">
        <f t="shared" si="1"/>
        <v>1.4</v>
      </c>
      <c r="L67" t="s">
        <v>71</v>
      </c>
      <c r="M67" t="s">
        <v>694</v>
      </c>
      <c r="N67">
        <v>1</v>
      </c>
      <c r="O67" t="s">
        <v>363</v>
      </c>
      <c r="P67" s="54">
        <v>100</v>
      </c>
      <c r="Q67">
        <v>1</v>
      </c>
      <c r="R67">
        <v>1</v>
      </c>
      <c r="T67" t="s">
        <v>71</v>
      </c>
      <c r="U67" t="s">
        <v>695</v>
      </c>
      <c r="V67">
        <v>2</v>
      </c>
      <c r="W67" t="s">
        <v>458</v>
      </c>
      <c r="X67" s="54">
        <v>40</v>
      </c>
      <c r="Y67">
        <v>3</v>
      </c>
      <c r="Z67">
        <v>1.2</v>
      </c>
    </row>
    <row r="68" spans="1:26" x14ac:dyDescent="0.25">
      <c r="A68" t="s">
        <v>71</v>
      </c>
      <c r="B68" t="s">
        <v>725</v>
      </c>
      <c r="C68">
        <v>3</v>
      </c>
      <c r="D68">
        <v>3</v>
      </c>
      <c r="E68">
        <v>18</v>
      </c>
      <c r="F68" s="9">
        <f t="shared" si="1"/>
        <v>4.2</v>
      </c>
      <c r="L68" t="s">
        <v>71</v>
      </c>
      <c r="M68" t="s">
        <v>695</v>
      </c>
      <c r="N68">
        <v>1</v>
      </c>
      <c r="O68" t="s">
        <v>160</v>
      </c>
      <c r="P68" s="54">
        <v>80</v>
      </c>
      <c r="Q68">
        <v>3</v>
      </c>
      <c r="R68">
        <v>2.4</v>
      </c>
      <c r="T68" t="s">
        <v>71</v>
      </c>
      <c r="U68" t="s">
        <v>759</v>
      </c>
      <c r="V68">
        <v>1</v>
      </c>
      <c r="W68" t="s">
        <v>322</v>
      </c>
      <c r="X68" s="54">
        <v>60</v>
      </c>
      <c r="Y68">
        <v>3</v>
      </c>
      <c r="Z68">
        <v>1.8</v>
      </c>
    </row>
    <row r="69" spans="1:26" x14ac:dyDescent="0.25">
      <c r="A69" t="s">
        <v>71</v>
      </c>
      <c r="B69" t="s">
        <v>726</v>
      </c>
      <c r="C69">
        <v>3</v>
      </c>
      <c r="D69">
        <v>3</v>
      </c>
      <c r="E69">
        <v>18</v>
      </c>
      <c r="F69" s="9">
        <f t="shared" si="1"/>
        <v>4.2</v>
      </c>
      <c r="L69" t="s">
        <v>71</v>
      </c>
      <c r="M69" t="s">
        <v>695</v>
      </c>
      <c r="N69">
        <v>2</v>
      </c>
      <c r="O69" t="s">
        <v>107</v>
      </c>
      <c r="P69" s="54">
        <v>20</v>
      </c>
      <c r="Q69">
        <v>3</v>
      </c>
      <c r="R69">
        <v>0.6</v>
      </c>
      <c r="T69" t="s">
        <v>71</v>
      </c>
      <c r="U69" t="s">
        <v>759</v>
      </c>
      <c r="V69">
        <v>2</v>
      </c>
      <c r="W69" t="s">
        <v>456</v>
      </c>
      <c r="X69" s="54">
        <v>40</v>
      </c>
      <c r="Y69">
        <v>3</v>
      </c>
      <c r="Z69">
        <v>1.2</v>
      </c>
    </row>
    <row r="70" spans="1:26" x14ac:dyDescent="0.25">
      <c r="A70" t="s">
        <v>71</v>
      </c>
      <c r="B70" t="s">
        <v>727</v>
      </c>
      <c r="C70">
        <v>3</v>
      </c>
      <c r="D70">
        <v>3</v>
      </c>
      <c r="E70">
        <v>18</v>
      </c>
      <c r="F70" s="9">
        <f t="shared" si="1"/>
        <v>4.2</v>
      </c>
      <c r="L70" t="s">
        <v>71</v>
      </c>
      <c r="M70" t="s">
        <v>759</v>
      </c>
      <c r="N70">
        <v>1</v>
      </c>
      <c r="O70" t="s">
        <v>160</v>
      </c>
      <c r="P70" s="54">
        <v>80</v>
      </c>
      <c r="Q70">
        <v>3</v>
      </c>
      <c r="R70">
        <v>2.4</v>
      </c>
      <c r="T70" t="s">
        <v>71</v>
      </c>
      <c r="U70" t="s">
        <v>696</v>
      </c>
      <c r="V70">
        <v>1</v>
      </c>
      <c r="W70" t="s">
        <v>459</v>
      </c>
      <c r="X70" s="54">
        <v>100</v>
      </c>
      <c r="Y70">
        <v>3</v>
      </c>
      <c r="Z70">
        <v>3</v>
      </c>
    </row>
    <row r="71" spans="1:26" x14ac:dyDescent="0.25">
      <c r="A71" t="s">
        <v>71</v>
      </c>
      <c r="B71" t="s">
        <v>728</v>
      </c>
      <c r="C71">
        <v>2.2999999999999998</v>
      </c>
      <c r="D71">
        <v>2</v>
      </c>
      <c r="E71">
        <v>13</v>
      </c>
      <c r="F71" s="9">
        <f t="shared" si="1"/>
        <v>3.03</v>
      </c>
      <c r="L71" t="s">
        <v>71</v>
      </c>
      <c r="M71" t="s">
        <v>759</v>
      </c>
      <c r="N71">
        <v>2</v>
      </c>
      <c r="O71" t="s">
        <v>107</v>
      </c>
      <c r="P71" s="54">
        <v>20</v>
      </c>
      <c r="Q71">
        <v>3</v>
      </c>
      <c r="R71">
        <v>0.6</v>
      </c>
      <c r="T71" t="s">
        <v>71</v>
      </c>
      <c r="U71" t="s">
        <v>697</v>
      </c>
      <c r="V71">
        <v>1</v>
      </c>
      <c r="W71" t="s">
        <v>460</v>
      </c>
      <c r="X71" s="54">
        <v>100</v>
      </c>
      <c r="Y71">
        <v>1</v>
      </c>
      <c r="Z71">
        <v>1</v>
      </c>
    </row>
    <row r="72" spans="1:26" x14ac:dyDescent="0.25">
      <c r="A72" t="s">
        <v>71</v>
      </c>
      <c r="B72" t="s">
        <v>729</v>
      </c>
      <c r="E72">
        <v>0</v>
      </c>
      <c r="F72" s="9">
        <f t="shared" si="1"/>
        <v>0</v>
      </c>
      <c r="L72" t="s">
        <v>71</v>
      </c>
      <c r="M72" t="s">
        <v>696</v>
      </c>
      <c r="N72">
        <v>1</v>
      </c>
      <c r="O72" t="s">
        <v>364</v>
      </c>
      <c r="P72" s="54">
        <v>100</v>
      </c>
      <c r="Q72">
        <v>3</v>
      </c>
      <c r="R72">
        <v>3</v>
      </c>
      <c r="T72" t="s">
        <v>71</v>
      </c>
      <c r="U72" t="s">
        <v>698</v>
      </c>
      <c r="V72">
        <v>1</v>
      </c>
      <c r="W72" t="s">
        <v>461</v>
      </c>
      <c r="X72" s="54">
        <v>30</v>
      </c>
      <c r="Y72">
        <v>3</v>
      </c>
      <c r="Z72">
        <v>0.9</v>
      </c>
    </row>
    <row r="73" spans="1:26" x14ac:dyDescent="0.25">
      <c r="A73" t="s">
        <v>71</v>
      </c>
      <c r="B73" t="s">
        <v>730</v>
      </c>
      <c r="C73">
        <v>1.05</v>
      </c>
      <c r="D73">
        <v>1</v>
      </c>
      <c r="E73">
        <v>6</v>
      </c>
      <c r="F73" s="9">
        <f t="shared" si="1"/>
        <v>1.4</v>
      </c>
      <c r="L73" t="s">
        <v>71</v>
      </c>
      <c r="M73" t="s">
        <v>697</v>
      </c>
      <c r="N73">
        <v>1</v>
      </c>
      <c r="O73" t="s">
        <v>365</v>
      </c>
      <c r="P73" s="54">
        <v>100</v>
      </c>
      <c r="Q73">
        <v>1</v>
      </c>
      <c r="R73">
        <v>1</v>
      </c>
      <c r="T73" t="s">
        <v>71</v>
      </c>
      <c r="U73" t="s">
        <v>698</v>
      </c>
      <c r="V73">
        <v>2</v>
      </c>
      <c r="W73" t="s">
        <v>462</v>
      </c>
      <c r="X73" s="54">
        <v>30</v>
      </c>
      <c r="Y73">
        <v>3</v>
      </c>
      <c r="Z73">
        <v>0.9</v>
      </c>
    </row>
    <row r="74" spans="1:26" x14ac:dyDescent="0.25">
      <c r="A74" t="s">
        <v>71</v>
      </c>
      <c r="B74" t="s">
        <v>731</v>
      </c>
      <c r="E74">
        <v>0</v>
      </c>
      <c r="F74" s="9">
        <f t="shared" si="1"/>
        <v>0</v>
      </c>
      <c r="L74" t="s">
        <v>71</v>
      </c>
      <c r="M74" t="s">
        <v>698</v>
      </c>
      <c r="N74">
        <v>1</v>
      </c>
      <c r="O74" t="s">
        <v>366</v>
      </c>
      <c r="P74" s="54">
        <v>30</v>
      </c>
      <c r="Q74">
        <v>3</v>
      </c>
      <c r="R74">
        <v>0.9</v>
      </c>
      <c r="T74" t="s">
        <v>71</v>
      </c>
      <c r="U74" t="s">
        <v>698</v>
      </c>
      <c r="V74">
        <v>3</v>
      </c>
      <c r="W74" t="s">
        <v>461</v>
      </c>
      <c r="X74" s="54">
        <v>30</v>
      </c>
      <c r="Y74">
        <v>3</v>
      </c>
      <c r="Z74">
        <v>0.9</v>
      </c>
    </row>
    <row r="75" spans="1:26" x14ac:dyDescent="0.25">
      <c r="A75" t="s">
        <v>71</v>
      </c>
      <c r="B75" t="s">
        <v>732</v>
      </c>
      <c r="C75">
        <v>2.7</v>
      </c>
      <c r="D75">
        <v>2.7776000000000001</v>
      </c>
      <c r="E75">
        <v>16</v>
      </c>
      <c r="F75" s="9">
        <f t="shared" si="1"/>
        <v>3.73</v>
      </c>
      <c r="L75" t="s">
        <v>71</v>
      </c>
      <c r="M75" t="s">
        <v>698</v>
      </c>
      <c r="N75">
        <v>2</v>
      </c>
      <c r="O75" t="s">
        <v>367</v>
      </c>
      <c r="P75" s="54">
        <v>30</v>
      </c>
      <c r="Q75">
        <v>1</v>
      </c>
      <c r="R75">
        <v>0.3</v>
      </c>
      <c r="T75" t="s">
        <v>71</v>
      </c>
      <c r="U75" t="s">
        <v>698</v>
      </c>
      <c r="V75">
        <v>4</v>
      </c>
      <c r="W75" t="s">
        <v>461</v>
      </c>
      <c r="X75" s="54">
        <v>10</v>
      </c>
      <c r="Y75">
        <v>3</v>
      </c>
      <c r="Z75">
        <v>0.3</v>
      </c>
    </row>
    <row r="76" spans="1:26" x14ac:dyDescent="0.25">
      <c r="A76" t="s">
        <v>71</v>
      </c>
      <c r="B76" t="s">
        <v>733</v>
      </c>
      <c r="C76">
        <v>1</v>
      </c>
      <c r="D76">
        <v>1</v>
      </c>
      <c r="E76">
        <v>6</v>
      </c>
      <c r="F76" s="9">
        <f t="shared" si="1"/>
        <v>1.4</v>
      </c>
      <c r="L76" t="s">
        <v>71</v>
      </c>
      <c r="M76" t="s">
        <v>698</v>
      </c>
      <c r="N76">
        <v>3</v>
      </c>
      <c r="O76" t="s">
        <v>180</v>
      </c>
      <c r="P76" s="54">
        <v>35</v>
      </c>
      <c r="Q76">
        <v>3</v>
      </c>
      <c r="R76">
        <v>1.05</v>
      </c>
      <c r="T76" t="s">
        <v>71</v>
      </c>
      <c r="U76" t="s">
        <v>699</v>
      </c>
      <c r="V76">
        <v>1</v>
      </c>
      <c r="W76" t="s">
        <v>463</v>
      </c>
      <c r="X76" s="54">
        <v>37.5</v>
      </c>
      <c r="Y76">
        <v>1</v>
      </c>
      <c r="Z76">
        <v>0.375</v>
      </c>
    </row>
    <row r="77" spans="1:26" x14ac:dyDescent="0.25">
      <c r="A77" t="s">
        <v>71</v>
      </c>
      <c r="B77" t="s">
        <v>734</v>
      </c>
      <c r="E77">
        <v>0</v>
      </c>
      <c r="F77" s="9">
        <f t="shared" si="1"/>
        <v>0</v>
      </c>
      <c r="L77" t="s">
        <v>71</v>
      </c>
      <c r="M77" t="s">
        <v>698</v>
      </c>
      <c r="N77">
        <v>4</v>
      </c>
      <c r="O77" t="s">
        <v>368</v>
      </c>
      <c r="P77" s="54">
        <v>5</v>
      </c>
      <c r="Q77">
        <v>2</v>
      </c>
      <c r="R77">
        <v>0.1</v>
      </c>
      <c r="T77" t="s">
        <v>71</v>
      </c>
      <c r="U77" t="s">
        <v>699</v>
      </c>
      <c r="V77">
        <v>2</v>
      </c>
      <c r="W77" t="s">
        <v>463</v>
      </c>
      <c r="X77" s="54">
        <v>37.5</v>
      </c>
      <c r="Y77">
        <v>1</v>
      </c>
      <c r="Z77">
        <v>0.375</v>
      </c>
    </row>
    <row r="78" spans="1:26" x14ac:dyDescent="0.25">
      <c r="A78" t="s">
        <v>71</v>
      </c>
      <c r="B78" t="s">
        <v>735</v>
      </c>
      <c r="C78">
        <v>2.25</v>
      </c>
      <c r="D78">
        <v>2.1667000000000001</v>
      </c>
      <c r="E78">
        <v>13</v>
      </c>
      <c r="F78" s="9">
        <f t="shared" si="1"/>
        <v>3.03</v>
      </c>
      <c r="L78" t="s">
        <v>71</v>
      </c>
      <c r="M78" t="s">
        <v>699</v>
      </c>
      <c r="N78">
        <v>1</v>
      </c>
      <c r="O78" t="s">
        <v>107</v>
      </c>
      <c r="P78" s="54">
        <v>45</v>
      </c>
      <c r="Q78">
        <v>3</v>
      </c>
      <c r="R78">
        <v>1.35</v>
      </c>
      <c r="T78" t="s">
        <v>71</v>
      </c>
      <c r="U78" t="s">
        <v>699</v>
      </c>
      <c r="V78">
        <v>3</v>
      </c>
      <c r="W78" t="s">
        <v>463</v>
      </c>
      <c r="X78" s="54">
        <v>25</v>
      </c>
      <c r="Y78">
        <v>1</v>
      </c>
      <c r="Z78">
        <v>0.25</v>
      </c>
    </row>
    <row r="79" spans="1:26" x14ac:dyDescent="0.25">
      <c r="A79" t="s">
        <v>71</v>
      </c>
      <c r="B79" t="s">
        <v>736</v>
      </c>
      <c r="C79">
        <v>1</v>
      </c>
      <c r="D79">
        <v>1</v>
      </c>
      <c r="E79">
        <v>6</v>
      </c>
      <c r="F79" s="9">
        <f t="shared" si="1"/>
        <v>1.4</v>
      </c>
      <c r="L79" t="s">
        <v>71</v>
      </c>
      <c r="M79" t="s">
        <v>699</v>
      </c>
      <c r="N79">
        <v>2</v>
      </c>
      <c r="O79" t="s">
        <v>160</v>
      </c>
      <c r="P79" s="54">
        <v>45</v>
      </c>
      <c r="Q79">
        <v>3</v>
      </c>
      <c r="R79">
        <v>1.35</v>
      </c>
      <c r="T79" t="s">
        <v>71</v>
      </c>
      <c r="U79" t="s">
        <v>700</v>
      </c>
      <c r="V79">
        <v>1</v>
      </c>
      <c r="W79" t="s">
        <v>464</v>
      </c>
      <c r="X79" s="54">
        <v>50</v>
      </c>
      <c r="Y79">
        <v>0</v>
      </c>
      <c r="Z79">
        <v>0</v>
      </c>
    </row>
    <row r="80" spans="1:26" x14ac:dyDescent="0.25">
      <c r="A80" t="s">
        <v>71</v>
      </c>
      <c r="B80" t="s">
        <v>737</v>
      </c>
      <c r="C80">
        <v>1</v>
      </c>
      <c r="D80">
        <v>1</v>
      </c>
      <c r="E80">
        <v>6</v>
      </c>
      <c r="F80" s="9">
        <f t="shared" si="1"/>
        <v>1.4</v>
      </c>
      <c r="L80" t="s">
        <v>71</v>
      </c>
      <c r="M80" t="s">
        <v>699</v>
      </c>
      <c r="N80">
        <v>3</v>
      </c>
      <c r="O80" t="s">
        <v>117</v>
      </c>
      <c r="P80" s="54">
        <v>10</v>
      </c>
      <c r="Q80">
        <v>1</v>
      </c>
      <c r="R80">
        <v>0.1</v>
      </c>
      <c r="T80" t="s">
        <v>71</v>
      </c>
      <c r="U80" t="s">
        <v>700</v>
      </c>
      <c r="V80">
        <v>2</v>
      </c>
      <c r="W80" t="s">
        <v>464</v>
      </c>
      <c r="X80" s="54">
        <v>50</v>
      </c>
      <c r="Y80">
        <v>0</v>
      </c>
      <c r="Z80">
        <v>0</v>
      </c>
    </row>
    <row r="81" spans="1:26" x14ac:dyDescent="0.25">
      <c r="A81" t="s">
        <v>71</v>
      </c>
      <c r="B81" s="62" t="s">
        <v>738</v>
      </c>
      <c r="C81">
        <v>1</v>
      </c>
      <c r="D81">
        <v>1</v>
      </c>
      <c r="E81" s="62">
        <v>6</v>
      </c>
      <c r="F81" s="9">
        <f t="shared" si="1"/>
        <v>1.4</v>
      </c>
      <c r="G81" s="59" t="s">
        <v>629</v>
      </c>
      <c r="H81" s="59"/>
      <c r="L81" t="s">
        <v>71</v>
      </c>
      <c r="M81" t="s">
        <v>700</v>
      </c>
      <c r="N81">
        <v>1</v>
      </c>
      <c r="O81" t="s">
        <v>369</v>
      </c>
      <c r="P81" s="54">
        <v>50</v>
      </c>
      <c r="Q81">
        <v>1</v>
      </c>
      <c r="R81">
        <v>0.5</v>
      </c>
      <c r="T81" t="s">
        <v>71</v>
      </c>
      <c r="U81" t="s">
        <v>701</v>
      </c>
      <c r="V81">
        <v>1</v>
      </c>
      <c r="W81" t="s">
        <v>465</v>
      </c>
      <c r="X81" s="54">
        <v>100</v>
      </c>
      <c r="Y81">
        <v>0</v>
      </c>
      <c r="Z81">
        <v>0</v>
      </c>
    </row>
    <row r="82" spans="1:26" x14ac:dyDescent="0.25">
      <c r="A82" t="s">
        <v>71</v>
      </c>
      <c r="B82" t="s">
        <v>739</v>
      </c>
      <c r="C82">
        <v>3</v>
      </c>
      <c r="D82">
        <v>3</v>
      </c>
      <c r="E82">
        <v>18</v>
      </c>
      <c r="F82" s="9">
        <f t="shared" si="1"/>
        <v>4.2</v>
      </c>
      <c r="L82" t="s">
        <v>71</v>
      </c>
      <c r="M82" t="s">
        <v>700</v>
      </c>
      <c r="N82">
        <v>2</v>
      </c>
      <c r="O82" t="s">
        <v>348</v>
      </c>
      <c r="P82" s="54">
        <v>50</v>
      </c>
      <c r="Q82">
        <v>2</v>
      </c>
      <c r="R82">
        <v>1</v>
      </c>
      <c r="T82" t="s">
        <v>71</v>
      </c>
      <c r="U82" t="s">
        <v>702</v>
      </c>
      <c r="V82">
        <v>1</v>
      </c>
      <c r="W82" t="s">
        <v>466</v>
      </c>
      <c r="X82" s="54">
        <v>50</v>
      </c>
      <c r="Y82">
        <v>3</v>
      </c>
      <c r="Z82">
        <v>1.5</v>
      </c>
    </row>
    <row r="83" spans="1:26" x14ac:dyDescent="0.25">
      <c r="A83" t="s">
        <v>71</v>
      </c>
      <c r="B83" t="s">
        <v>740</v>
      </c>
      <c r="C83">
        <v>1.2</v>
      </c>
      <c r="D83">
        <v>1</v>
      </c>
      <c r="E83">
        <v>7</v>
      </c>
      <c r="F83" s="9">
        <f t="shared" si="1"/>
        <v>1.63</v>
      </c>
      <c r="L83" t="s">
        <v>71</v>
      </c>
      <c r="M83" t="s">
        <v>701</v>
      </c>
      <c r="N83">
        <v>1</v>
      </c>
      <c r="O83" t="s">
        <v>350</v>
      </c>
      <c r="P83" s="54">
        <v>100</v>
      </c>
      <c r="Q83">
        <v>1</v>
      </c>
      <c r="R83">
        <v>1</v>
      </c>
      <c r="T83" t="s">
        <v>71</v>
      </c>
      <c r="U83" t="s">
        <v>702</v>
      </c>
      <c r="V83">
        <v>2</v>
      </c>
      <c r="W83" t="s">
        <v>467</v>
      </c>
      <c r="X83" s="54">
        <v>33.33</v>
      </c>
      <c r="Y83">
        <v>1</v>
      </c>
      <c r="Z83">
        <v>0.33329999999999999</v>
      </c>
    </row>
    <row r="84" spans="1:26" x14ac:dyDescent="0.25">
      <c r="A84" t="s">
        <v>71</v>
      </c>
      <c r="B84" t="s">
        <v>741</v>
      </c>
      <c r="C84">
        <v>1.8</v>
      </c>
      <c r="D84">
        <v>2</v>
      </c>
      <c r="E84">
        <v>11</v>
      </c>
      <c r="F84" s="9">
        <f t="shared" si="1"/>
        <v>2.57</v>
      </c>
      <c r="L84" t="s">
        <v>71</v>
      </c>
      <c r="M84" t="s">
        <v>702</v>
      </c>
      <c r="N84">
        <v>1</v>
      </c>
      <c r="O84" t="s">
        <v>160</v>
      </c>
      <c r="P84" s="54">
        <v>50</v>
      </c>
      <c r="Q84">
        <v>3</v>
      </c>
      <c r="R84">
        <v>1.5</v>
      </c>
      <c r="T84" t="s">
        <v>71</v>
      </c>
      <c r="U84" t="s">
        <v>702</v>
      </c>
      <c r="V84">
        <v>3</v>
      </c>
      <c r="W84" t="s">
        <v>468</v>
      </c>
      <c r="X84" s="54">
        <v>16.670000000000002</v>
      </c>
      <c r="Y84">
        <v>2</v>
      </c>
      <c r="Z84">
        <v>0.33339999999999997</v>
      </c>
    </row>
    <row r="85" spans="1:26" x14ac:dyDescent="0.25">
      <c r="A85" t="s">
        <v>71</v>
      </c>
      <c r="B85" t="s">
        <v>742</v>
      </c>
      <c r="C85">
        <v>1.2</v>
      </c>
      <c r="D85">
        <v>1</v>
      </c>
      <c r="E85">
        <v>7</v>
      </c>
      <c r="F85" s="9">
        <f t="shared" si="1"/>
        <v>1.63</v>
      </c>
      <c r="L85" t="s">
        <v>71</v>
      </c>
      <c r="M85" t="s">
        <v>702</v>
      </c>
      <c r="N85">
        <v>2</v>
      </c>
      <c r="O85" t="s">
        <v>100</v>
      </c>
      <c r="P85" s="54">
        <v>25</v>
      </c>
      <c r="Q85">
        <v>1</v>
      </c>
      <c r="R85">
        <v>0.25</v>
      </c>
      <c r="T85" t="s">
        <v>71</v>
      </c>
      <c r="U85" t="s">
        <v>703</v>
      </c>
      <c r="V85">
        <v>1</v>
      </c>
      <c r="W85" t="s">
        <v>469</v>
      </c>
      <c r="X85" s="54">
        <v>100</v>
      </c>
      <c r="Y85">
        <v>1</v>
      </c>
      <c r="Z85">
        <v>1</v>
      </c>
    </row>
    <row r="86" spans="1:26" x14ac:dyDescent="0.25">
      <c r="A86" t="s">
        <v>71</v>
      </c>
      <c r="B86" t="s">
        <v>743</v>
      </c>
      <c r="C86">
        <v>1.1000000000000001</v>
      </c>
      <c r="D86">
        <v>1</v>
      </c>
      <c r="E86">
        <v>6</v>
      </c>
      <c r="F86" s="9">
        <f t="shared" si="1"/>
        <v>1.4</v>
      </c>
      <c r="L86" t="s">
        <v>71</v>
      </c>
      <c r="M86" t="s">
        <v>702</v>
      </c>
      <c r="N86">
        <v>3</v>
      </c>
      <c r="O86" t="s">
        <v>345</v>
      </c>
      <c r="P86" s="54">
        <v>25</v>
      </c>
      <c r="Q86">
        <v>2</v>
      </c>
      <c r="R86">
        <v>0.5</v>
      </c>
      <c r="T86" t="s">
        <v>71</v>
      </c>
      <c r="U86" t="s">
        <v>704</v>
      </c>
      <c r="V86">
        <v>1</v>
      </c>
      <c r="W86" t="s">
        <v>470</v>
      </c>
      <c r="X86" s="54">
        <v>60</v>
      </c>
      <c r="Y86">
        <v>3</v>
      </c>
      <c r="Z86">
        <v>1.8</v>
      </c>
    </row>
    <row r="87" spans="1:26" x14ac:dyDescent="0.25">
      <c r="A87" t="s">
        <v>71</v>
      </c>
      <c r="B87" t="s">
        <v>744</v>
      </c>
      <c r="C87">
        <v>3</v>
      </c>
      <c r="D87">
        <v>3</v>
      </c>
      <c r="E87">
        <v>18</v>
      </c>
      <c r="F87" s="9">
        <f t="shared" si="1"/>
        <v>4.2</v>
      </c>
      <c r="L87" t="s">
        <v>71</v>
      </c>
      <c r="M87" t="s">
        <v>703</v>
      </c>
      <c r="N87">
        <v>1</v>
      </c>
      <c r="O87" t="s">
        <v>370</v>
      </c>
      <c r="P87" s="54">
        <v>100</v>
      </c>
      <c r="Q87">
        <v>1</v>
      </c>
      <c r="R87">
        <v>1</v>
      </c>
      <c r="T87" t="s">
        <v>71</v>
      </c>
      <c r="U87" t="s">
        <v>704</v>
      </c>
      <c r="V87">
        <v>2</v>
      </c>
      <c r="W87" t="s">
        <v>471</v>
      </c>
      <c r="X87" s="54">
        <v>20</v>
      </c>
      <c r="Y87">
        <v>3</v>
      </c>
      <c r="Z87">
        <v>0.6</v>
      </c>
    </row>
    <row r="88" spans="1:26" x14ac:dyDescent="0.25">
      <c r="A88" t="s">
        <v>71</v>
      </c>
      <c r="B88" t="s">
        <v>745</v>
      </c>
      <c r="E88">
        <v>0</v>
      </c>
      <c r="F88" s="9">
        <f t="shared" si="1"/>
        <v>0</v>
      </c>
      <c r="L88" t="s">
        <v>71</v>
      </c>
      <c r="M88" t="s">
        <v>704</v>
      </c>
      <c r="N88">
        <v>1</v>
      </c>
      <c r="O88" t="s">
        <v>164</v>
      </c>
      <c r="P88" s="54">
        <v>60</v>
      </c>
      <c r="Q88">
        <v>3</v>
      </c>
      <c r="R88">
        <v>1.8</v>
      </c>
      <c r="T88" t="s">
        <v>71</v>
      </c>
      <c r="U88" t="s">
        <v>704</v>
      </c>
      <c r="V88">
        <v>3</v>
      </c>
      <c r="W88" t="s">
        <v>472</v>
      </c>
      <c r="X88" s="54">
        <v>20</v>
      </c>
      <c r="Y88">
        <v>1</v>
      </c>
      <c r="Z88">
        <v>0.2</v>
      </c>
    </row>
    <row r="89" spans="1:26" x14ac:dyDescent="0.25">
      <c r="A89" t="s">
        <v>71</v>
      </c>
      <c r="B89" t="s">
        <v>746</v>
      </c>
      <c r="C89">
        <v>1</v>
      </c>
      <c r="D89">
        <v>1</v>
      </c>
      <c r="E89">
        <v>6</v>
      </c>
      <c r="F89" s="9">
        <f t="shared" si="1"/>
        <v>1.4</v>
      </c>
      <c r="L89" t="s">
        <v>71</v>
      </c>
      <c r="M89" t="s">
        <v>704</v>
      </c>
      <c r="N89">
        <v>2</v>
      </c>
      <c r="O89" t="s">
        <v>371</v>
      </c>
      <c r="P89" s="54">
        <v>20</v>
      </c>
      <c r="Q89">
        <v>3</v>
      </c>
      <c r="R89">
        <v>0.6</v>
      </c>
      <c r="T89" t="s">
        <v>71</v>
      </c>
      <c r="U89" t="s">
        <v>705</v>
      </c>
      <c r="V89">
        <v>1</v>
      </c>
      <c r="W89" t="s">
        <v>470</v>
      </c>
      <c r="X89" s="54">
        <v>60</v>
      </c>
      <c r="Y89">
        <v>3</v>
      </c>
      <c r="Z89">
        <v>1.8</v>
      </c>
    </row>
    <row r="90" spans="1:26" x14ac:dyDescent="0.25">
      <c r="A90" t="s">
        <v>71</v>
      </c>
      <c r="B90" t="s">
        <v>747</v>
      </c>
      <c r="C90">
        <v>1.6</v>
      </c>
      <c r="D90">
        <v>1.5</v>
      </c>
      <c r="E90">
        <v>9</v>
      </c>
      <c r="F90" s="9">
        <f t="shared" si="1"/>
        <v>2.1</v>
      </c>
      <c r="L90" t="s">
        <v>71</v>
      </c>
      <c r="M90" t="s">
        <v>704</v>
      </c>
      <c r="N90">
        <v>3</v>
      </c>
      <c r="O90" t="s">
        <v>350</v>
      </c>
      <c r="P90" s="54">
        <v>20</v>
      </c>
      <c r="Q90">
        <v>1</v>
      </c>
      <c r="R90">
        <v>0.2</v>
      </c>
      <c r="T90" t="s">
        <v>71</v>
      </c>
      <c r="U90" t="s">
        <v>705</v>
      </c>
      <c r="V90">
        <v>2</v>
      </c>
      <c r="W90" t="s">
        <v>471</v>
      </c>
      <c r="X90" s="54">
        <v>20</v>
      </c>
      <c r="Y90">
        <v>3</v>
      </c>
      <c r="Z90">
        <v>0.6</v>
      </c>
    </row>
    <row r="91" spans="1:26" x14ac:dyDescent="0.25">
      <c r="A91" t="s">
        <v>71</v>
      </c>
      <c r="B91" t="s">
        <v>748</v>
      </c>
      <c r="C91">
        <v>1</v>
      </c>
      <c r="D91">
        <v>1</v>
      </c>
      <c r="E91">
        <v>6</v>
      </c>
      <c r="F91" s="9">
        <f t="shared" si="1"/>
        <v>1.4</v>
      </c>
      <c r="L91" t="s">
        <v>71</v>
      </c>
      <c r="M91" t="s">
        <v>705</v>
      </c>
      <c r="N91">
        <v>1</v>
      </c>
      <c r="O91" t="s">
        <v>164</v>
      </c>
      <c r="P91" s="54">
        <v>60</v>
      </c>
      <c r="Q91">
        <v>3</v>
      </c>
      <c r="R91">
        <v>1.8</v>
      </c>
      <c r="T91" t="s">
        <v>71</v>
      </c>
      <c r="U91" t="s">
        <v>705</v>
      </c>
      <c r="V91">
        <v>3</v>
      </c>
      <c r="W91" t="s">
        <v>472</v>
      </c>
      <c r="X91" s="54">
        <v>20</v>
      </c>
      <c r="Y91">
        <v>1</v>
      </c>
      <c r="Z91">
        <v>0.2</v>
      </c>
    </row>
    <row r="92" spans="1:26" x14ac:dyDescent="0.25">
      <c r="A92" t="s">
        <v>71</v>
      </c>
      <c r="B92" t="s">
        <v>749</v>
      </c>
      <c r="C92">
        <v>1</v>
      </c>
      <c r="D92">
        <v>1</v>
      </c>
      <c r="E92">
        <v>6</v>
      </c>
      <c r="F92" s="9">
        <f t="shared" si="1"/>
        <v>1.4</v>
      </c>
      <c r="L92" t="s">
        <v>71</v>
      </c>
      <c r="M92" t="s">
        <v>705</v>
      </c>
      <c r="N92">
        <v>2</v>
      </c>
      <c r="O92" t="s">
        <v>371</v>
      </c>
      <c r="P92" s="54">
        <v>20</v>
      </c>
      <c r="Q92">
        <v>3</v>
      </c>
      <c r="R92">
        <v>0.6</v>
      </c>
      <c r="T92" t="s">
        <v>71</v>
      </c>
      <c r="U92" t="s">
        <v>706</v>
      </c>
      <c r="V92">
        <v>1</v>
      </c>
      <c r="W92" t="s">
        <v>473</v>
      </c>
      <c r="X92" s="54">
        <v>50</v>
      </c>
      <c r="Y92">
        <v>3</v>
      </c>
      <c r="Z92">
        <v>1.5</v>
      </c>
    </row>
    <row r="93" spans="1:26" x14ac:dyDescent="0.25">
      <c r="A93" t="s">
        <v>71</v>
      </c>
      <c r="B93" t="s">
        <v>750</v>
      </c>
      <c r="C93">
        <v>1</v>
      </c>
      <c r="D93">
        <v>1</v>
      </c>
      <c r="E93">
        <v>6</v>
      </c>
      <c r="F93" s="9">
        <f t="shared" si="1"/>
        <v>1.4</v>
      </c>
      <c r="L93" t="s">
        <v>71</v>
      </c>
      <c r="M93" t="s">
        <v>705</v>
      </c>
      <c r="N93">
        <v>3</v>
      </c>
      <c r="O93" t="s">
        <v>350</v>
      </c>
      <c r="P93" s="54">
        <v>20</v>
      </c>
      <c r="Q93">
        <v>1</v>
      </c>
      <c r="R93">
        <v>0.2</v>
      </c>
      <c r="T93" t="s">
        <v>71</v>
      </c>
      <c r="U93" t="s">
        <v>706</v>
      </c>
      <c r="V93">
        <v>2</v>
      </c>
      <c r="W93" t="s">
        <v>474</v>
      </c>
      <c r="X93" s="54">
        <v>50</v>
      </c>
      <c r="Y93">
        <v>3</v>
      </c>
      <c r="Z93">
        <v>1.5</v>
      </c>
    </row>
    <row r="94" spans="1:26" x14ac:dyDescent="0.25">
      <c r="A94" t="s">
        <v>71</v>
      </c>
      <c r="B94" t="s">
        <v>751</v>
      </c>
      <c r="E94">
        <v>0</v>
      </c>
      <c r="F94" s="9">
        <f t="shared" si="1"/>
        <v>0</v>
      </c>
      <c r="L94" t="s">
        <v>71</v>
      </c>
      <c r="M94" t="s">
        <v>706</v>
      </c>
      <c r="N94">
        <v>1</v>
      </c>
      <c r="O94" t="s">
        <v>160</v>
      </c>
      <c r="P94" s="54">
        <v>100</v>
      </c>
      <c r="Q94">
        <v>3</v>
      </c>
      <c r="R94">
        <v>3</v>
      </c>
      <c r="T94" t="s">
        <v>71</v>
      </c>
      <c r="U94" t="s">
        <v>707</v>
      </c>
      <c r="V94">
        <v>1</v>
      </c>
      <c r="W94" t="s">
        <v>475</v>
      </c>
      <c r="X94" s="54">
        <v>100</v>
      </c>
      <c r="Y94">
        <v>1</v>
      </c>
      <c r="Z94">
        <v>1</v>
      </c>
    </row>
    <row r="95" spans="1:26" x14ac:dyDescent="0.25">
      <c r="A95" t="s">
        <v>71</v>
      </c>
      <c r="B95" t="s">
        <v>752</v>
      </c>
      <c r="C95">
        <v>1</v>
      </c>
      <c r="D95">
        <v>1</v>
      </c>
      <c r="E95">
        <v>6</v>
      </c>
      <c r="F95" s="9">
        <f t="shared" si="1"/>
        <v>1.4</v>
      </c>
      <c r="L95" t="s">
        <v>71</v>
      </c>
      <c r="M95" t="s">
        <v>707</v>
      </c>
      <c r="N95">
        <v>1</v>
      </c>
      <c r="O95" t="s">
        <v>103</v>
      </c>
      <c r="P95" s="54">
        <v>100</v>
      </c>
      <c r="Q95">
        <v>1</v>
      </c>
      <c r="R95">
        <v>1</v>
      </c>
      <c r="T95" t="s">
        <v>71</v>
      </c>
      <c r="U95" t="s">
        <v>708</v>
      </c>
      <c r="V95">
        <v>1</v>
      </c>
      <c r="W95" t="s">
        <v>476</v>
      </c>
      <c r="X95" s="54">
        <v>100</v>
      </c>
      <c r="Y95">
        <v>1</v>
      </c>
      <c r="Z95">
        <v>1</v>
      </c>
    </row>
    <row r="96" spans="1:26" x14ac:dyDescent="0.25">
      <c r="A96" t="s">
        <v>71</v>
      </c>
      <c r="B96" t="s">
        <v>753</v>
      </c>
      <c r="C96">
        <v>1.1499999999999999</v>
      </c>
      <c r="D96">
        <v>1.2857719999999999</v>
      </c>
      <c r="E96">
        <v>7</v>
      </c>
      <c r="F96" s="9">
        <f t="shared" si="1"/>
        <v>1.63</v>
      </c>
      <c r="L96" t="s">
        <v>71</v>
      </c>
      <c r="M96" t="s">
        <v>708</v>
      </c>
      <c r="N96">
        <v>1</v>
      </c>
      <c r="O96" t="s">
        <v>109</v>
      </c>
      <c r="P96" s="54">
        <v>100</v>
      </c>
      <c r="Q96">
        <v>1</v>
      </c>
      <c r="R96">
        <v>1</v>
      </c>
      <c r="T96" t="s">
        <v>71</v>
      </c>
      <c r="U96" t="s">
        <v>709</v>
      </c>
      <c r="V96">
        <v>1</v>
      </c>
      <c r="W96" t="s">
        <v>323</v>
      </c>
      <c r="X96" s="54">
        <v>30</v>
      </c>
      <c r="Y96">
        <v>2</v>
      </c>
      <c r="Z96">
        <v>0.6</v>
      </c>
    </row>
    <row r="97" spans="1:26" x14ac:dyDescent="0.25">
      <c r="A97" t="s">
        <v>71</v>
      </c>
      <c r="B97" t="s">
        <v>754</v>
      </c>
      <c r="C97">
        <v>1</v>
      </c>
      <c r="D97">
        <v>1</v>
      </c>
      <c r="E97">
        <v>6</v>
      </c>
      <c r="F97" s="9">
        <f t="shared" si="1"/>
        <v>1.4</v>
      </c>
      <c r="L97" t="s">
        <v>71</v>
      </c>
      <c r="M97" t="s">
        <v>709</v>
      </c>
      <c r="N97">
        <v>1</v>
      </c>
      <c r="O97" t="s">
        <v>372</v>
      </c>
      <c r="P97" s="54">
        <v>50</v>
      </c>
      <c r="Q97">
        <v>1</v>
      </c>
      <c r="R97">
        <v>0.5</v>
      </c>
      <c r="T97" t="s">
        <v>71</v>
      </c>
      <c r="U97" t="s">
        <v>709</v>
      </c>
      <c r="V97">
        <v>2</v>
      </c>
      <c r="W97" t="s">
        <v>477</v>
      </c>
      <c r="X97" s="54">
        <v>20</v>
      </c>
      <c r="Y97">
        <v>2</v>
      </c>
      <c r="Z97">
        <v>0.4</v>
      </c>
    </row>
    <row r="98" spans="1:26" x14ac:dyDescent="0.25">
      <c r="A98" t="s">
        <v>71</v>
      </c>
      <c r="B98" s="62" t="s">
        <v>755</v>
      </c>
      <c r="C98">
        <v>3</v>
      </c>
      <c r="D98">
        <v>3</v>
      </c>
      <c r="E98" s="62">
        <v>18</v>
      </c>
      <c r="F98" s="9">
        <f t="shared" si="1"/>
        <v>4.2</v>
      </c>
      <c r="G98" s="59" t="s">
        <v>629</v>
      </c>
      <c r="H98" s="59"/>
      <c r="L98" t="s">
        <v>71</v>
      </c>
      <c r="M98" t="s">
        <v>709</v>
      </c>
      <c r="N98">
        <v>3</v>
      </c>
      <c r="O98" t="s">
        <v>109</v>
      </c>
      <c r="P98" s="54">
        <v>50</v>
      </c>
      <c r="Q98">
        <v>1</v>
      </c>
      <c r="R98">
        <v>0.5</v>
      </c>
      <c r="T98" t="s">
        <v>71</v>
      </c>
      <c r="U98" t="s">
        <v>709</v>
      </c>
      <c r="V98">
        <v>3</v>
      </c>
      <c r="W98" t="s">
        <v>323</v>
      </c>
      <c r="X98" s="54">
        <v>30</v>
      </c>
      <c r="Y98">
        <v>2</v>
      </c>
      <c r="Z98">
        <v>0.6</v>
      </c>
    </row>
    <row r="99" spans="1:26" x14ac:dyDescent="0.25">
      <c r="A99" t="s">
        <v>71</v>
      </c>
      <c r="B99" t="s">
        <v>756</v>
      </c>
      <c r="C99">
        <v>1.2</v>
      </c>
      <c r="D99">
        <v>1.3333999999999999</v>
      </c>
      <c r="E99">
        <v>8</v>
      </c>
      <c r="F99" s="9">
        <f t="shared" ref="F99:F101" si="2">ROUND((E99/18)*(20/100)*21,2)</f>
        <v>1.87</v>
      </c>
      <c r="L99" t="s">
        <v>71</v>
      </c>
      <c r="M99" t="s">
        <v>710</v>
      </c>
      <c r="N99">
        <v>1</v>
      </c>
      <c r="O99" t="s">
        <v>117</v>
      </c>
      <c r="P99" s="54">
        <v>50</v>
      </c>
      <c r="Q99">
        <v>1</v>
      </c>
      <c r="R99">
        <v>0.5</v>
      </c>
      <c r="T99" t="s">
        <v>71</v>
      </c>
      <c r="U99" t="s">
        <v>709</v>
      </c>
      <c r="V99">
        <v>4</v>
      </c>
      <c r="W99" t="s">
        <v>477</v>
      </c>
      <c r="X99" s="54">
        <v>20</v>
      </c>
      <c r="Y99">
        <v>2</v>
      </c>
      <c r="Z99">
        <v>0.4</v>
      </c>
    </row>
    <row r="100" spans="1:26" x14ac:dyDescent="0.25">
      <c r="A100" t="s">
        <v>71</v>
      </c>
      <c r="B100" t="s">
        <v>757</v>
      </c>
      <c r="C100">
        <v>1.5</v>
      </c>
      <c r="D100">
        <v>1</v>
      </c>
      <c r="E100">
        <v>8</v>
      </c>
      <c r="F100" s="9">
        <f t="shared" si="2"/>
        <v>1.87</v>
      </c>
      <c r="L100" t="s">
        <v>71</v>
      </c>
      <c r="M100" t="s">
        <v>710</v>
      </c>
      <c r="N100">
        <v>3</v>
      </c>
      <c r="O100" t="s">
        <v>109</v>
      </c>
      <c r="P100" s="54">
        <v>50</v>
      </c>
      <c r="Q100">
        <v>1</v>
      </c>
      <c r="R100">
        <v>0.5</v>
      </c>
      <c r="T100" t="s">
        <v>71</v>
      </c>
      <c r="U100" t="s">
        <v>710</v>
      </c>
      <c r="V100">
        <v>1</v>
      </c>
      <c r="W100" t="s">
        <v>323</v>
      </c>
      <c r="X100" s="54">
        <v>30</v>
      </c>
      <c r="Y100">
        <v>2</v>
      </c>
      <c r="Z100">
        <v>0.6</v>
      </c>
    </row>
    <row r="101" spans="1:26" x14ac:dyDescent="0.25">
      <c r="A101" t="s">
        <v>71</v>
      </c>
      <c r="B101" t="s">
        <v>758</v>
      </c>
      <c r="C101">
        <v>3</v>
      </c>
      <c r="D101">
        <v>3</v>
      </c>
      <c r="E101">
        <v>18</v>
      </c>
      <c r="F101" s="9">
        <f t="shared" si="2"/>
        <v>4.2</v>
      </c>
      <c r="L101" t="s">
        <v>71</v>
      </c>
      <c r="M101" t="s">
        <v>711</v>
      </c>
      <c r="N101">
        <v>1</v>
      </c>
      <c r="O101" t="s">
        <v>109</v>
      </c>
      <c r="P101" s="54">
        <v>80</v>
      </c>
      <c r="Q101">
        <v>1</v>
      </c>
      <c r="R101">
        <v>0.8</v>
      </c>
      <c r="T101" t="s">
        <v>71</v>
      </c>
      <c r="U101" t="s">
        <v>710</v>
      </c>
      <c r="V101">
        <v>2</v>
      </c>
      <c r="W101" t="s">
        <v>324</v>
      </c>
      <c r="X101" s="54">
        <v>20</v>
      </c>
      <c r="Y101">
        <v>2</v>
      </c>
      <c r="Z101">
        <v>0.4</v>
      </c>
    </row>
    <row r="102" spans="1:26" x14ac:dyDescent="0.25">
      <c r="A102" s="67" t="s">
        <v>72</v>
      </c>
      <c r="B102" s="67" t="s">
        <v>759</v>
      </c>
      <c r="C102">
        <v>3</v>
      </c>
      <c r="D102">
        <v>3</v>
      </c>
      <c r="E102">
        <v>18</v>
      </c>
      <c r="F102" s="9">
        <f>ROUND((E102/18)*(20/100)*12.5,2)</f>
        <v>2.5</v>
      </c>
      <c r="L102" t="s">
        <v>71</v>
      </c>
      <c r="M102" t="s">
        <v>711</v>
      </c>
      <c r="N102">
        <v>2</v>
      </c>
      <c r="O102" t="s">
        <v>343</v>
      </c>
      <c r="P102" s="54">
        <v>20</v>
      </c>
      <c r="Q102">
        <v>2</v>
      </c>
      <c r="R102">
        <v>0.4</v>
      </c>
      <c r="T102" t="s">
        <v>71</v>
      </c>
      <c r="U102" t="s">
        <v>710</v>
      </c>
      <c r="V102">
        <v>3</v>
      </c>
      <c r="W102" t="s">
        <v>323</v>
      </c>
      <c r="X102" s="54">
        <v>30</v>
      </c>
      <c r="Y102">
        <v>2</v>
      </c>
      <c r="Z102">
        <v>0.6</v>
      </c>
    </row>
    <row r="103" spans="1:26" x14ac:dyDescent="0.25">
      <c r="A103" t="s">
        <v>72</v>
      </c>
      <c r="B103" t="s">
        <v>760</v>
      </c>
      <c r="C103">
        <v>3</v>
      </c>
      <c r="D103">
        <v>3</v>
      </c>
      <c r="E103">
        <v>18</v>
      </c>
      <c r="F103" s="9">
        <f t="shared" ref="F103:F166" si="3">ROUND((E103/18)*(20/100)*12.5,2)</f>
        <v>2.5</v>
      </c>
      <c r="L103" t="s">
        <v>71</v>
      </c>
      <c r="M103" t="s">
        <v>712</v>
      </c>
      <c r="N103">
        <v>1</v>
      </c>
      <c r="O103" t="s">
        <v>348</v>
      </c>
      <c r="P103" s="54">
        <v>50</v>
      </c>
      <c r="Q103">
        <v>2</v>
      </c>
      <c r="R103">
        <v>1</v>
      </c>
      <c r="T103" t="s">
        <v>71</v>
      </c>
      <c r="U103" t="s">
        <v>710</v>
      </c>
      <c r="V103">
        <v>4</v>
      </c>
      <c r="W103" t="s">
        <v>324</v>
      </c>
      <c r="X103" s="54">
        <v>20</v>
      </c>
      <c r="Y103">
        <v>2</v>
      </c>
      <c r="Z103">
        <v>0.4</v>
      </c>
    </row>
    <row r="104" spans="1:26" x14ac:dyDescent="0.25">
      <c r="A104" t="s">
        <v>72</v>
      </c>
      <c r="B104" t="s">
        <v>761</v>
      </c>
      <c r="C104">
        <v>3</v>
      </c>
      <c r="D104">
        <v>3</v>
      </c>
      <c r="E104">
        <v>18</v>
      </c>
      <c r="F104" s="9">
        <f t="shared" si="3"/>
        <v>2.5</v>
      </c>
      <c r="L104" t="s">
        <v>71</v>
      </c>
      <c r="M104" t="s">
        <v>712</v>
      </c>
      <c r="N104">
        <v>2</v>
      </c>
      <c r="O104" t="s">
        <v>350</v>
      </c>
      <c r="P104" s="54">
        <v>50</v>
      </c>
      <c r="Q104">
        <v>1</v>
      </c>
      <c r="R104">
        <v>0.5</v>
      </c>
      <c r="T104" t="s">
        <v>71</v>
      </c>
      <c r="U104" t="s">
        <v>711</v>
      </c>
      <c r="V104">
        <v>1</v>
      </c>
      <c r="W104" t="s">
        <v>478</v>
      </c>
      <c r="X104" s="54">
        <v>60</v>
      </c>
      <c r="Y104">
        <v>1</v>
      </c>
      <c r="Z104">
        <v>0.6</v>
      </c>
    </row>
    <row r="105" spans="1:26" x14ac:dyDescent="0.25">
      <c r="A105" t="s">
        <v>72</v>
      </c>
      <c r="B105" t="s">
        <v>762</v>
      </c>
      <c r="C105">
        <v>1</v>
      </c>
      <c r="D105">
        <v>1</v>
      </c>
      <c r="E105">
        <v>6</v>
      </c>
      <c r="F105" s="9">
        <f t="shared" si="3"/>
        <v>0.83</v>
      </c>
      <c r="L105" t="s">
        <v>71</v>
      </c>
      <c r="M105" t="s">
        <v>713</v>
      </c>
      <c r="N105">
        <v>1</v>
      </c>
      <c r="O105" t="s">
        <v>160</v>
      </c>
      <c r="P105" s="54">
        <v>20</v>
      </c>
      <c r="Q105">
        <v>3</v>
      </c>
      <c r="R105">
        <v>0.6</v>
      </c>
      <c r="T105" t="s">
        <v>71</v>
      </c>
      <c r="U105" t="s">
        <v>711</v>
      </c>
      <c r="V105">
        <v>2</v>
      </c>
      <c r="W105" t="s">
        <v>479</v>
      </c>
      <c r="X105" s="54">
        <v>40</v>
      </c>
      <c r="Y105">
        <v>1</v>
      </c>
      <c r="Z105">
        <v>0.4</v>
      </c>
    </row>
    <row r="106" spans="1:26" x14ac:dyDescent="0.25">
      <c r="A106" t="s">
        <v>72</v>
      </c>
      <c r="B106" t="s">
        <v>763</v>
      </c>
      <c r="C106">
        <v>2.5499999999999998</v>
      </c>
      <c r="D106">
        <v>1</v>
      </c>
      <c r="E106">
        <v>11</v>
      </c>
      <c r="F106" s="9">
        <f t="shared" si="3"/>
        <v>1.53</v>
      </c>
      <c r="L106" t="s">
        <v>71</v>
      </c>
      <c r="M106" t="s">
        <v>713</v>
      </c>
      <c r="N106">
        <v>2</v>
      </c>
      <c r="O106" t="s">
        <v>170</v>
      </c>
      <c r="P106" s="54">
        <v>30</v>
      </c>
      <c r="Q106">
        <v>2</v>
      </c>
      <c r="R106">
        <v>0.6</v>
      </c>
      <c r="T106" t="s">
        <v>71</v>
      </c>
      <c r="U106" t="s">
        <v>712</v>
      </c>
      <c r="V106">
        <v>1</v>
      </c>
      <c r="W106" t="s">
        <v>480</v>
      </c>
      <c r="X106" s="54">
        <v>50</v>
      </c>
      <c r="Y106">
        <v>1</v>
      </c>
      <c r="Z106">
        <v>0.5</v>
      </c>
    </row>
    <row r="107" spans="1:26" x14ac:dyDescent="0.25">
      <c r="A107" t="s">
        <v>72</v>
      </c>
      <c r="B107" t="s">
        <v>764</v>
      </c>
      <c r="C107">
        <v>2.6</v>
      </c>
      <c r="D107">
        <v>2</v>
      </c>
      <c r="E107">
        <v>14</v>
      </c>
      <c r="F107" s="9">
        <f t="shared" si="3"/>
        <v>1.94</v>
      </c>
      <c r="L107" t="s">
        <v>71</v>
      </c>
      <c r="M107" t="s">
        <v>713</v>
      </c>
      <c r="N107">
        <v>3</v>
      </c>
      <c r="O107" t="s">
        <v>100</v>
      </c>
      <c r="P107" s="54">
        <v>50</v>
      </c>
      <c r="Q107">
        <v>1</v>
      </c>
      <c r="R107">
        <v>0.5</v>
      </c>
      <c r="T107" t="s">
        <v>71</v>
      </c>
      <c r="U107" t="s">
        <v>712</v>
      </c>
      <c r="V107">
        <v>2</v>
      </c>
      <c r="W107" t="s">
        <v>480</v>
      </c>
      <c r="X107" s="54">
        <v>50</v>
      </c>
      <c r="Y107">
        <v>1</v>
      </c>
      <c r="Z107">
        <v>0.5</v>
      </c>
    </row>
    <row r="108" spans="1:26" x14ac:dyDescent="0.25">
      <c r="A108" t="s">
        <v>72</v>
      </c>
      <c r="B108" t="s">
        <v>765</v>
      </c>
      <c r="C108">
        <v>1</v>
      </c>
      <c r="D108">
        <v>1</v>
      </c>
      <c r="E108">
        <v>6</v>
      </c>
      <c r="F108" s="9">
        <f t="shared" si="3"/>
        <v>0.83</v>
      </c>
      <c r="L108" t="s">
        <v>71</v>
      </c>
      <c r="M108" t="s">
        <v>714</v>
      </c>
      <c r="N108">
        <v>1</v>
      </c>
      <c r="O108" t="s">
        <v>100</v>
      </c>
      <c r="P108" s="54">
        <v>50</v>
      </c>
      <c r="Q108">
        <v>1</v>
      </c>
      <c r="R108">
        <v>0.5</v>
      </c>
      <c r="T108" t="s">
        <v>71</v>
      </c>
      <c r="U108" t="s">
        <v>713</v>
      </c>
      <c r="V108">
        <v>1</v>
      </c>
      <c r="W108" t="s">
        <v>481</v>
      </c>
      <c r="X108" s="54">
        <v>18.920000000000002</v>
      </c>
      <c r="Y108">
        <v>1</v>
      </c>
      <c r="Z108">
        <v>0.18920000000000001</v>
      </c>
    </row>
    <row r="109" spans="1:26" x14ac:dyDescent="0.25">
      <c r="A109" t="s">
        <v>72</v>
      </c>
      <c r="B109" t="s">
        <v>766</v>
      </c>
      <c r="C109">
        <v>2.25</v>
      </c>
      <c r="D109">
        <v>2.1667000000000001</v>
      </c>
      <c r="E109">
        <v>13</v>
      </c>
      <c r="F109" s="9">
        <f t="shared" si="3"/>
        <v>1.81</v>
      </c>
      <c r="L109" t="s">
        <v>71</v>
      </c>
      <c r="M109" t="s">
        <v>714</v>
      </c>
      <c r="N109">
        <v>2</v>
      </c>
      <c r="O109" t="s">
        <v>373</v>
      </c>
      <c r="P109" s="54">
        <v>30</v>
      </c>
      <c r="Q109">
        <v>2</v>
      </c>
      <c r="R109">
        <v>0.6</v>
      </c>
      <c r="T109" t="s">
        <v>71</v>
      </c>
      <c r="U109" t="s">
        <v>713</v>
      </c>
      <c r="V109">
        <v>2</v>
      </c>
      <c r="W109" t="s">
        <v>481</v>
      </c>
      <c r="X109" s="54">
        <v>29.73</v>
      </c>
      <c r="Y109">
        <v>1</v>
      </c>
      <c r="Z109">
        <v>0.29730000000000001</v>
      </c>
    </row>
    <row r="110" spans="1:26" x14ac:dyDescent="0.25">
      <c r="A110" t="s">
        <v>72</v>
      </c>
      <c r="B110" t="s">
        <v>767</v>
      </c>
      <c r="C110">
        <v>1</v>
      </c>
      <c r="D110">
        <v>1</v>
      </c>
      <c r="E110">
        <v>6</v>
      </c>
      <c r="F110" s="9">
        <f t="shared" si="3"/>
        <v>0.83</v>
      </c>
      <c r="L110" t="s">
        <v>71</v>
      </c>
      <c r="M110" t="s">
        <v>714</v>
      </c>
      <c r="N110">
        <v>3</v>
      </c>
      <c r="O110" t="s">
        <v>117</v>
      </c>
      <c r="P110" s="54">
        <v>20</v>
      </c>
      <c r="Q110">
        <v>1</v>
      </c>
      <c r="R110">
        <v>0.2</v>
      </c>
      <c r="T110" t="s">
        <v>71</v>
      </c>
      <c r="U110" t="s">
        <v>713</v>
      </c>
      <c r="V110">
        <v>3</v>
      </c>
      <c r="W110" t="s">
        <v>481</v>
      </c>
      <c r="X110" s="54">
        <v>51.35</v>
      </c>
      <c r="Y110">
        <v>1</v>
      </c>
      <c r="Z110">
        <v>0.51349999999999996</v>
      </c>
    </row>
    <row r="111" spans="1:26" x14ac:dyDescent="0.25">
      <c r="A111" t="s">
        <v>72</v>
      </c>
      <c r="B111" t="s">
        <v>768</v>
      </c>
      <c r="C111">
        <v>2.5499999999999998</v>
      </c>
      <c r="D111">
        <v>1</v>
      </c>
      <c r="E111">
        <v>11</v>
      </c>
      <c r="F111" s="9">
        <f t="shared" si="3"/>
        <v>1.53</v>
      </c>
      <c r="L111" t="s">
        <v>71</v>
      </c>
      <c r="M111" t="s">
        <v>715</v>
      </c>
      <c r="N111">
        <v>1</v>
      </c>
      <c r="O111" t="s">
        <v>355</v>
      </c>
      <c r="P111" s="54">
        <v>67</v>
      </c>
      <c r="Q111">
        <v>1</v>
      </c>
      <c r="R111">
        <v>0.67</v>
      </c>
      <c r="T111" t="s">
        <v>71</v>
      </c>
      <c r="U111" t="s">
        <v>714</v>
      </c>
      <c r="V111">
        <v>1</v>
      </c>
      <c r="W111" t="s">
        <v>482</v>
      </c>
      <c r="X111" s="54">
        <v>50</v>
      </c>
      <c r="Y111">
        <v>1</v>
      </c>
      <c r="Z111">
        <v>0.5</v>
      </c>
    </row>
    <row r="112" spans="1:26" x14ac:dyDescent="0.25">
      <c r="A112" t="s">
        <v>72</v>
      </c>
      <c r="B112" t="s">
        <v>769</v>
      </c>
      <c r="C112">
        <v>1.35</v>
      </c>
      <c r="D112">
        <v>2</v>
      </c>
      <c r="E112">
        <v>10</v>
      </c>
      <c r="F112" s="9">
        <f t="shared" si="3"/>
        <v>1.39</v>
      </c>
      <c r="L112" t="s">
        <v>71</v>
      </c>
      <c r="M112" t="s">
        <v>715</v>
      </c>
      <c r="N112">
        <v>2</v>
      </c>
      <c r="O112" t="s">
        <v>374</v>
      </c>
      <c r="P112" s="54">
        <v>33</v>
      </c>
      <c r="Q112">
        <v>2</v>
      </c>
      <c r="R112">
        <v>0.66</v>
      </c>
      <c r="T112" t="s">
        <v>71</v>
      </c>
      <c r="U112" t="s">
        <v>714</v>
      </c>
      <c r="V112">
        <v>2</v>
      </c>
      <c r="W112" t="s">
        <v>483</v>
      </c>
      <c r="X112" s="54">
        <v>33.33</v>
      </c>
      <c r="Y112">
        <v>0</v>
      </c>
      <c r="Z112">
        <v>0</v>
      </c>
    </row>
    <row r="113" spans="1:26" x14ac:dyDescent="0.25">
      <c r="A113" t="s">
        <v>72</v>
      </c>
      <c r="B113" t="s">
        <v>770</v>
      </c>
      <c r="C113">
        <v>1</v>
      </c>
      <c r="D113">
        <v>1</v>
      </c>
      <c r="E113">
        <v>6</v>
      </c>
      <c r="F113" s="9">
        <f t="shared" si="3"/>
        <v>0.83</v>
      </c>
      <c r="L113" t="s">
        <v>71</v>
      </c>
      <c r="M113" t="s">
        <v>716</v>
      </c>
      <c r="N113">
        <v>1</v>
      </c>
      <c r="O113" t="s">
        <v>107</v>
      </c>
      <c r="P113" s="54">
        <v>65</v>
      </c>
      <c r="Q113">
        <v>3</v>
      </c>
      <c r="R113">
        <v>1.95</v>
      </c>
      <c r="T113" t="s">
        <v>71</v>
      </c>
      <c r="U113" t="s">
        <v>714</v>
      </c>
      <c r="V113">
        <v>3</v>
      </c>
      <c r="W113" t="s">
        <v>484</v>
      </c>
      <c r="X113" s="54">
        <v>16.670000000000002</v>
      </c>
      <c r="Y113">
        <v>1</v>
      </c>
      <c r="Z113">
        <v>0.16669999999999999</v>
      </c>
    </row>
    <row r="114" spans="1:26" x14ac:dyDescent="0.25">
      <c r="A114" t="s">
        <v>72</v>
      </c>
      <c r="B114" t="s">
        <v>771</v>
      </c>
      <c r="C114">
        <v>3</v>
      </c>
      <c r="D114">
        <v>3</v>
      </c>
      <c r="E114">
        <v>18</v>
      </c>
      <c r="F114" s="9">
        <f t="shared" si="3"/>
        <v>2.5</v>
      </c>
      <c r="L114" t="s">
        <v>71</v>
      </c>
      <c r="M114" t="s">
        <v>716</v>
      </c>
      <c r="N114">
        <v>2</v>
      </c>
      <c r="O114" t="s">
        <v>170</v>
      </c>
      <c r="P114" s="54">
        <v>25</v>
      </c>
      <c r="Q114">
        <v>2</v>
      </c>
      <c r="R114">
        <v>0.5</v>
      </c>
      <c r="T114" t="s">
        <v>71</v>
      </c>
      <c r="U114" t="s">
        <v>715</v>
      </c>
      <c r="V114">
        <v>1</v>
      </c>
      <c r="W114" t="s">
        <v>485</v>
      </c>
      <c r="X114" s="54">
        <v>40</v>
      </c>
      <c r="Y114">
        <v>1</v>
      </c>
      <c r="Z114">
        <v>0.4</v>
      </c>
    </row>
    <row r="115" spans="1:26" x14ac:dyDescent="0.25">
      <c r="A115" t="s">
        <v>72</v>
      </c>
      <c r="B115" t="s">
        <v>772</v>
      </c>
      <c r="C115">
        <v>2</v>
      </c>
      <c r="D115">
        <v>2</v>
      </c>
      <c r="E115">
        <v>12</v>
      </c>
      <c r="F115" s="9">
        <f t="shared" si="3"/>
        <v>1.67</v>
      </c>
      <c r="L115" t="s">
        <v>71</v>
      </c>
      <c r="M115" t="s">
        <v>716</v>
      </c>
      <c r="N115">
        <v>3</v>
      </c>
      <c r="O115" t="s">
        <v>375</v>
      </c>
      <c r="P115" s="54">
        <v>10</v>
      </c>
      <c r="Q115">
        <v>3</v>
      </c>
      <c r="R115">
        <v>0.3</v>
      </c>
      <c r="T115" t="s">
        <v>71</v>
      </c>
      <c r="U115" t="s">
        <v>715</v>
      </c>
      <c r="V115">
        <v>2</v>
      </c>
      <c r="W115" t="s">
        <v>485</v>
      </c>
      <c r="X115" s="54">
        <v>20</v>
      </c>
      <c r="Y115">
        <v>1</v>
      </c>
      <c r="Z115">
        <v>0.2</v>
      </c>
    </row>
    <row r="116" spans="1:26" x14ac:dyDescent="0.25">
      <c r="A116" t="s">
        <v>72</v>
      </c>
      <c r="B116" t="s">
        <v>773</v>
      </c>
      <c r="C116">
        <v>1</v>
      </c>
      <c r="D116">
        <v>0</v>
      </c>
      <c r="E116">
        <v>3</v>
      </c>
      <c r="F116" s="9">
        <f t="shared" si="3"/>
        <v>0.42</v>
      </c>
      <c r="L116" t="s">
        <v>71</v>
      </c>
      <c r="M116" t="s">
        <v>717</v>
      </c>
      <c r="N116">
        <v>1</v>
      </c>
      <c r="O116" t="s">
        <v>109</v>
      </c>
      <c r="P116" s="54">
        <v>50</v>
      </c>
      <c r="Q116">
        <v>1</v>
      </c>
      <c r="R116">
        <v>0.5</v>
      </c>
      <c r="T116" t="s">
        <v>71</v>
      </c>
      <c r="U116" t="s">
        <v>715</v>
      </c>
      <c r="V116">
        <v>3</v>
      </c>
      <c r="W116" t="s">
        <v>486</v>
      </c>
      <c r="X116" s="54">
        <v>40</v>
      </c>
      <c r="Y116">
        <v>1</v>
      </c>
      <c r="Z116">
        <v>0.4</v>
      </c>
    </row>
    <row r="117" spans="1:26" x14ac:dyDescent="0.25">
      <c r="A117" t="s">
        <v>72</v>
      </c>
      <c r="B117" t="s">
        <v>774</v>
      </c>
      <c r="C117">
        <v>3</v>
      </c>
      <c r="D117">
        <v>3</v>
      </c>
      <c r="E117">
        <v>18</v>
      </c>
      <c r="F117" s="9">
        <f t="shared" si="3"/>
        <v>2.5</v>
      </c>
      <c r="L117" t="s">
        <v>71</v>
      </c>
      <c r="M117" t="s">
        <v>717</v>
      </c>
      <c r="N117">
        <v>2</v>
      </c>
      <c r="O117" t="s">
        <v>376</v>
      </c>
      <c r="P117" s="54">
        <v>50</v>
      </c>
      <c r="Q117">
        <v>2</v>
      </c>
      <c r="R117">
        <v>1</v>
      </c>
      <c r="T117" t="s">
        <v>71</v>
      </c>
      <c r="U117" t="s">
        <v>716</v>
      </c>
      <c r="V117">
        <v>1</v>
      </c>
      <c r="W117" t="s">
        <v>487</v>
      </c>
      <c r="X117" s="54">
        <v>50</v>
      </c>
      <c r="Y117">
        <v>3</v>
      </c>
      <c r="Z117">
        <v>1.5</v>
      </c>
    </row>
    <row r="118" spans="1:26" x14ac:dyDescent="0.25">
      <c r="A118" t="s">
        <v>72</v>
      </c>
      <c r="B118" t="s">
        <v>775</v>
      </c>
      <c r="C118">
        <v>1.2</v>
      </c>
      <c r="D118">
        <v>1.375</v>
      </c>
      <c r="E118">
        <v>8</v>
      </c>
      <c r="F118" s="9">
        <f t="shared" si="3"/>
        <v>1.1100000000000001</v>
      </c>
      <c r="L118" t="s">
        <v>71</v>
      </c>
      <c r="M118" t="s">
        <v>718</v>
      </c>
      <c r="N118">
        <v>1</v>
      </c>
      <c r="O118" t="s">
        <v>100</v>
      </c>
      <c r="P118" s="54">
        <v>70</v>
      </c>
      <c r="Q118">
        <v>1</v>
      </c>
      <c r="R118">
        <v>0.7</v>
      </c>
      <c r="T118" t="s">
        <v>71</v>
      </c>
      <c r="U118" t="s">
        <v>716</v>
      </c>
      <c r="V118">
        <v>2</v>
      </c>
      <c r="W118" t="s">
        <v>488</v>
      </c>
      <c r="X118" s="54">
        <v>33.33</v>
      </c>
      <c r="Y118">
        <v>1</v>
      </c>
      <c r="Z118">
        <v>0.33329999999999999</v>
      </c>
    </row>
    <row r="119" spans="1:26" x14ac:dyDescent="0.25">
      <c r="A119" t="s">
        <v>72</v>
      </c>
      <c r="B119" t="s">
        <v>776</v>
      </c>
      <c r="C119">
        <v>1.1499999999999999</v>
      </c>
      <c r="D119">
        <v>2.3332999999999999</v>
      </c>
      <c r="E119">
        <v>10</v>
      </c>
      <c r="F119" s="9">
        <f t="shared" si="3"/>
        <v>1.39</v>
      </c>
      <c r="L119" t="s">
        <v>71</v>
      </c>
      <c r="M119" t="s">
        <v>718</v>
      </c>
      <c r="N119">
        <v>2</v>
      </c>
      <c r="O119" t="s">
        <v>377</v>
      </c>
      <c r="P119" s="54">
        <v>20</v>
      </c>
      <c r="Q119">
        <v>3</v>
      </c>
      <c r="R119">
        <v>0.6</v>
      </c>
      <c r="T119" t="s">
        <v>71</v>
      </c>
      <c r="U119" t="s">
        <v>716</v>
      </c>
      <c r="V119">
        <v>3</v>
      </c>
      <c r="W119" t="s">
        <v>489</v>
      </c>
      <c r="X119" s="54">
        <v>16.670000000000002</v>
      </c>
      <c r="Y119">
        <v>3</v>
      </c>
      <c r="Z119">
        <v>0.50009999999999999</v>
      </c>
    </row>
    <row r="120" spans="1:26" x14ac:dyDescent="0.25">
      <c r="A120" t="s">
        <v>72</v>
      </c>
      <c r="B120" t="s">
        <v>777</v>
      </c>
      <c r="C120">
        <v>2.8</v>
      </c>
      <c r="D120">
        <v>2.6665999999999999</v>
      </c>
      <c r="E120">
        <v>16</v>
      </c>
      <c r="F120" s="9">
        <f t="shared" si="3"/>
        <v>2.2200000000000002</v>
      </c>
      <c r="L120" t="s">
        <v>71</v>
      </c>
      <c r="M120" t="s">
        <v>718</v>
      </c>
      <c r="N120">
        <v>3</v>
      </c>
      <c r="O120" t="s">
        <v>117</v>
      </c>
      <c r="P120" s="54">
        <v>10</v>
      </c>
      <c r="Q120">
        <v>1</v>
      </c>
      <c r="R120">
        <v>0.1</v>
      </c>
      <c r="T120" t="s">
        <v>71</v>
      </c>
      <c r="U120" t="s">
        <v>717</v>
      </c>
      <c r="V120">
        <v>1</v>
      </c>
      <c r="W120" t="s">
        <v>109</v>
      </c>
      <c r="X120" s="54">
        <v>0</v>
      </c>
      <c r="Y120">
        <v>1</v>
      </c>
      <c r="Z120">
        <v>0</v>
      </c>
    </row>
    <row r="121" spans="1:26" x14ac:dyDescent="0.25">
      <c r="A121" t="s">
        <v>72</v>
      </c>
      <c r="B121" t="s">
        <v>778</v>
      </c>
      <c r="C121">
        <v>1.8</v>
      </c>
      <c r="D121">
        <v>1.6</v>
      </c>
      <c r="E121">
        <v>10</v>
      </c>
      <c r="F121" s="9">
        <f t="shared" si="3"/>
        <v>1.39</v>
      </c>
      <c r="L121" t="s">
        <v>71</v>
      </c>
      <c r="M121" t="s">
        <v>719</v>
      </c>
      <c r="N121">
        <v>1</v>
      </c>
      <c r="O121" t="s">
        <v>109</v>
      </c>
      <c r="P121" s="54">
        <v>100</v>
      </c>
      <c r="Q121">
        <v>1</v>
      </c>
      <c r="R121">
        <v>1</v>
      </c>
      <c r="T121" t="s">
        <v>71</v>
      </c>
      <c r="U121" t="s">
        <v>717</v>
      </c>
      <c r="V121">
        <v>2</v>
      </c>
      <c r="W121" t="s">
        <v>490</v>
      </c>
      <c r="X121" s="54">
        <v>0</v>
      </c>
      <c r="Y121">
        <v>2</v>
      </c>
      <c r="Z121">
        <v>0</v>
      </c>
    </row>
    <row r="122" spans="1:26" x14ac:dyDescent="0.25">
      <c r="A122" t="s">
        <v>72</v>
      </c>
      <c r="B122" t="s">
        <v>779</v>
      </c>
      <c r="C122">
        <v>1.5</v>
      </c>
      <c r="D122">
        <v>1.5</v>
      </c>
      <c r="E122">
        <v>9</v>
      </c>
      <c r="F122" s="9">
        <f t="shared" si="3"/>
        <v>1.25</v>
      </c>
      <c r="L122" t="s">
        <v>71</v>
      </c>
      <c r="M122" t="s">
        <v>720</v>
      </c>
      <c r="N122">
        <v>1</v>
      </c>
      <c r="O122" t="s">
        <v>378</v>
      </c>
      <c r="P122" s="54">
        <v>50</v>
      </c>
      <c r="Q122">
        <v>3</v>
      </c>
      <c r="R122">
        <v>1.5</v>
      </c>
      <c r="T122" t="s">
        <v>71</v>
      </c>
      <c r="U122" t="s">
        <v>718</v>
      </c>
      <c r="V122">
        <v>1</v>
      </c>
      <c r="W122" t="s">
        <v>446</v>
      </c>
      <c r="X122" s="54">
        <v>50</v>
      </c>
      <c r="Y122">
        <v>1</v>
      </c>
      <c r="Z122">
        <v>0.5</v>
      </c>
    </row>
    <row r="123" spans="1:26" x14ac:dyDescent="0.25">
      <c r="A123" t="s">
        <v>72</v>
      </c>
      <c r="B123" t="s">
        <v>780</v>
      </c>
      <c r="C123">
        <v>1</v>
      </c>
      <c r="D123">
        <v>1</v>
      </c>
      <c r="E123">
        <v>6</v>
      </c>
      <c r="F123" s="9">
        <f t="shared" si="3"/>
        <v>0.83</v>
      </c>
      <c r="L123" t="s">
        <v>71</v>
      </c>
      <c r="M123" t="s">
        <v>720</v>
      </c>
      <c r="N123">
        <v>2</v>
      </c>
      <c r="O123" t="s">
        <v>100</v>
      </c>
      <c r="P123" s="54">
        <v>25</v>
      </c>
      <c r="Q123">
        <v>1</v>
      </c>
      <c r="R123">
        <v>0.25</v>
      </c>
      <c r="T123" t="s">
        <v>71</v>
      </c>
      <c r="U123" t="s">
        <v>718</v>
      </c>
      <c r="V123">
        <v>2</v>
      </c>
      <c r="W123" t="s">
        <v>491</v>
      </c>
      <c r="X123" s="54">
        <v>33.33</v>
      </c>
      <c r="Y123">
        <v>3</v>
      </c>
      <c r="Z123">
        <v>0.99990000000000001</v>
      </c>
    </row>
    <row r="124" spans="1:26" x14ac:dyDescent="0.25">
      <c r="A124" t="s">
        <v>72</v>
      </c>
      <c r="B124" t="s">
        <v>781</v>
      </c>
      <c r="C124">
        <v>1</v>
      </c>
      <c r="D124">
        <v>2</v>
      </c>
      <c r="E124">
        <v>9</v>
      </c>
      <c r="F124" s="9">
        <f t="shared" si="3"/>
        <v>1.25</v>
      </c>
      <c r="L124" t="s">
        <v>71</v>
      </c>
      <c r="M124" t="s">
        <v>720</v>
      </c>
      <c r="N124">
        <v>3</v>
      </c>
      <c r="O124" t="s">
        <v>345</v>
      </c>
      <c r="P124" s="54">
        <v>25</v>
      </c>
      <c r="Q124">
        <v>2</v>
      </c>
      <c r="R124">
        <v>0.5</v>
      </c>
      <c r="T124" t="s">
        <v>71</v>
      </c>
      <c r="U124" t="s">
        <v>718</v>
      </c>
      <c r="V124">
        <v>3</v>
      </c>
      <c r="W124" t="s">
        <v>448</v>
      </c>
      <c r="X124" s="54">
        <v>16.670000000000002</v>
      </c>
      <c r="Y124">
        <v>1</v>
      </c>
      <c r="Z124">
        <v>0.16669999999999999</v>
      </c>
    </row>
    <row r="125" spans="1:26" x14ac:dyDescent="0.25">
      <c r="A125" t="s">
        <v>72</v>
      </c>
      <c r="B125" t="s">
        <v>782</v>
      </c>
      <c r="C125">
        <v>1</v>
      </c>
      <c r="D125">
        <v>1</v>
      </c>
      <c r="E125">
        <v>6</v>
      </c>
      <c r="F125" s="9">
        <f t="shared" si="3"/>
        <v>0.83</v>
      </c>
      <c r="L125" t="s">
        <v>71</v>
      </c>
      <c r="M125" t="s">
        <v>721</v>
      </c>
      <c r="N125">
        <v>1</v>
      </c>
      <c r="O125" t="s">
        <v>346</v>
      </c>
      <c r="P125" s="54">
        <v>60</v>
      </c>
      <c r="Q125">
        <v>2</v>
      </c>
      <c r="R125">
        <v>1.2</v>
      </c>
      <c r="T125" t="s">
        <v>71</v>
      </c>
      <c r="U125" t="s">
        <v>719</v>
      </c>
      <c r="V125">
        <v>1</v>
      </c>
      <c r="W125" t="s">
        <v>492</v>
      </c>
      <c r="X125" s="54">
        <v>100</v>
      </c>
      <c r="Y125">
        <v>1</v>
      </c>
      <c r="Z125">
        <v>1</v>
      </c>
    </row>
    <row r="126" spans="1:26" x14ac:dyDescent="0.25">
      <c r="A126" t="s">
        <v>72</v>
      </c>
      <c r="B126" t="s">
        <v>783</v>
      </c>
      <c r="E126">
        <v>0</v>
      </c>
      <c r="F126" s="9">
        <f t="shared" si="3"/>
        <v>0</v>
      </c>
      <c r="L126" t="s">
        <v>71</v>
      </c>
      <c r="M126" t="s">
        <v>721</v>
      </c>
      <c r="N126">
        <v>2</v>
      </c>
      <c r="O126" t="s">
        <v>379</v>
      </c>
      <c r="P126" s="54">
        <v>10</v>
      </c>
      <c r="Q126">
        <v>1</v>
      </c>
      <c r="R126">
        <v>0.1</v>
      </c>
      <c r="T126" t="s">
        <v>71</v>
      </c>
      <c r="U126" t="s">
        <v>720</v>
      </c>
      <c r="V126">
        <v>1</v>
      </c>
      <c r="W126" t="s">
        <v>493</v>
      </c>
      <c r="X126" s="54">
        <v>50</v>
      </c>
      <c r="Y126">
        <v>3</v>
      </c>
      <c r="Z126">
        <v>1.5</v>
      </c>
    </row>
    <row r="127" spans="1:26" x14ac:dyDescent="0.25">
      <c r="A127" t="s">
        <v>72</v>
      </c>
      <c r="B127" t="s">
        <v>784</v>
      </c>
      <c r="C127">
        <v>1.4</v>
      </c>
      <c r="E127">
        <v>4</v>
      </c>
      <c r="F127" s="9">
        <f t="shared" si="3"/>
        <v>0.56000000000000005</v>
      </c>
      <c r="L127" t="s">
        <v>71</v>
      </c>
      <c r="M127" t="s">
        <v>721</v>
      </c>
      <c r="N127">
        <v>3</v>
      </c>
      <c r="O127" t="s">
        <v>380</v>
      </c>
      <c r="P127" s="54">
        <v>10</v>
      </c>
      <c r="Q127">
        <v>1</v>
      </c>
      <c r="R127">
        <v>0.1</v>
      </c>
      <c r="T127" t="s">
        <v>71</v>
      </c>
      <c r="U127" t="s">
        <v>720</v>
      </c>
      <c r="V127">
        <v>2</v>
      </c>
      <c r="W127" t="s">
        <v>467</v>
      </c>
      <c r="X127" s="54">
        <v>33.33</v>
      </c>
      <c r="Y127">
        <v>1</v>
      </c>
      <c r="Z127">
        <v>0.33329999999999999</v>
      </c>
    </row>
    <row r="128" spans="1:26" x14ac:dyDescent="0.25">
      <c r="A128" t="s">
        <v>72</v>
      </c>
      <c r="B128" t="s">
        <v>785</v>
      </c>
      <c r="C128">
        <v>1.7</v>
      </c>
      <c r="D128">
        <v>1</v>
      </c>
      <c r="E128">
        <v>8</v>
      </c>
      <c r="F128" s="9">
        <f t="shared" si="3"/>
        <v>1.1100000000000001</v>
      </c>
      <c r="L128" t="s">
        <v>71</v>
      </c>
      <c r="M128" t="s">
        <v>721</v>
      </c>
      <c r="N128">
        <v>4</v>
      </c>
      <c r="O128" t="s">
        <v>381</v>
      </c>
      <c r="P128" s="54">
        <v>10</v>
      </c>
      <c r="Q128">
        <v>2</v>
      </c>
      <c r="R128">
        <v>0.2</v>
      </c>
      <c r="T128" t="s">
        <v>71</v>
      </c>
      <c r="U128" t="s">
        <v>720</v>
      </c>
      <c r="V128">
        <v>3</v>
      </c>
      <c r="W128" t="s">
        <v>494</v>
      </c>
      <c r="X128" s="54">
        <v>16.670000000000002</v>
      </c>
      <c r="Y128">
        <v>2</v>
      </c>
      <c r="Z128">
        <v>0.33339999999999997</v>
      </c>
    </row>
    <row r="129" spans="1:26" x14ac:dyDescent="0.25">
      <c r="A129" t="s">
        <v>72</v>
      </c>
      <c r="B129" t="s">
        <v>786</v>
      </c>
      <c r="C129">
        <v>3</v>
      </c>
      <c r="D129">
        <v>3</v>
      </c>
      <c r="E129">
        <v>18</v>
      </c>
      <c r="F129" s="9">
        <f t="shared" si="3"/>
        <v>2.5</v>
      </c>
      <c r="L129" t="s">
        <v>71</v>
      </c>
      <c r="M129" t="s">
        <v>721</v>
      </c>
      <c r="N129">
        <v>5</v>
      </c>
      <c r="O129" t="s">
        <v>382</v>
      </c>
      <c r="P129" s="54">
        <v>10</v>
      </c>
      <c r="Q129">
        <v>2</v>
      </c>
      <c r="R129">
        <v>0.2</v>
      </c>
      <c r="T129" t="s">
        <v>71</v>
      </c>
      <c r="U129" t="s">
        <v>721</v>
      </c>
      <c r="V129">
        <v>1</v>
      </c>
      <c r="W129" t="s">
        <v>495</v>
      </c>
      <c r="X129" s="54">
        <v>37.5</v>
      </c>
      <c r="Y129">
        <v>2</v>
      </c>
      <c r="Z129">
        <v>0.75</v>
      </c>
    </row>
    <row r="130" spans="1:26" x14ac:dyDescent="0.25">
      <c r="A130" t="s">
        <v>72</v>
      </c>
      <c r="B130" t="s">
        <v>787</v>
      </c>
      <c r="C130">
        <v>2</v>
      </c>
      <c r="D130">
        <v>2.2000000000000002</v>
      </c>
      <c r="E130">
        <v>13</v>
      </c>
      <c r="F130" s="9">
        <f t="shared" si="3"/>
        <v>1.81</v>
      </c>
      <c r="L130" t="s">
        <v>71</v>
      </c>
      <c r="M130" t="s">
        <v>722</v>
      </c>
      <c r="N130">
        <v>1</v>
      </c>
      <c r="O130" t="s">
        <v>360</v>
      </c>
      <c r="P130" s="54">
        <v>100</v>
      </c>
      <c r="Q130">
        <v>1</v>
      </c>
      <c r="R130">
        <v>1</v>
      </c>
      <c r="T130" t="s">
        <v>71</v>
      </c>
      <c r="U130" t="s">
        <v>721</v>
      </c>
      <c r="V130">
        <v>2</v>
      </c>
      <c r="W130" t="s">
        <v>496</v>
      </c>
      <c r="X130" s="54">
        <v>25</v>
      </c>
      <c r="Y130">
        <v>1</v>
      </c>
      <c r="Z130">
        <v>0.25</v>
      </c>
    </row>
    <row r="131" spans="1:26" x14ac:dyDescent="0.25">
      <c r="A131" t="s">
        <v>72</v>
      </c>
      <c r="B131" t="s">
        <v>788</v>
      </c>
      <c r="C131">
        <v>2.2000000000000002</v>
      </c>
      <c r="D131">
        <v>2.2000000000000002</v>
      </c>
      <c r="E131">
        <v>13</v>
      </c>
      <c r="F131" s="9">
        <f t="shared" si="3"/>
        <v>1.81</v>
      </c>
      <c r="L131" t="s">
        <v>71</v>
      </c>
      <c r="M131" t="s">
        <v>723</v>
      </c>
      <c r="N131">
        <v>1</v>
      </c>
      <c r="O131" t="s">
        <v>372</v>
      </c>
      <c r="P131" s="54">
        <v>100</v>
      </c>
      <c r="Q131">
        <v>1</v>
      </c>
      <c r="R131">
        <v>1</v>
      </c>
      <c r="T131" t="s">
        <v>71</v>
      </c>
      <c r="U131" t="s">
        <v>721</v>
      </c>
      <c r="V131">
        <v>3</v>
      </c>
      <c r="W131" t="s">
        <v>497</v>
      </c>
      <c r="X131" s="54">
        <v>12.5</v>
      </c>
      <c r="Y131">
        <v>1</v>
      </c>
      <c r="Z131">
        <v>0.125</v>
      </c>
    </row>
    <row r="132" spans="1:26" x14ac:dyDescent="0.25">
      <c r="A132" t="s">
        <v>72</v>
      </c>
      <c r="B132" t="s">
        <v>789</v>
      </c>
      <c r="C132">
        <v>1.4</v>
      </c>
      <c r="D132">
        <v>1.6666000000000001</v>
      </c>
      <c r="E132">
        <v>9</v>
      </c>
      <c r="F132" s="9">
        <f t="shared" si="3"/>
        <v>1.25</v>
      </c>
      <c r="L132" t="s">
        <v>71</v>
      </c>
      <c r="M132" t="s">
        <v>724</v>
      </c>
      <c r="N132">
        <v>1</v>
      </c>
      <c r="O132" t="s">
        <v>370</v>
      </c>
      <c r="P132" s="54">
        <v>100</v>
      </c>
      <c r="Q132">
        <v>1</v>
      </c>
      <c r="R132">
        <v>1</v>
      </c>
      <c r="T132" t="s">
        <v>71</v>
      </c>
      <c r="U132" t="s">
        <v>721</v>
      </c>
      <c r="V132">
        <v>4</v>
      </c>
      <c r="W132" t="s">
        <v>498</v>
      </c>
      <c r="X132" s="54">
        <v>12.5</v>
      </c>
      <c r="Y132">
        <v>1</v>
      </c>
      <c r="Z132">
        <v>0.125</v>
      </c>
    </row>
    <row r="133" spans="1:26" x14ac:dyDescent="0.25">
      <c r="A133" t="s">
        <v>72</v>
      </c>
      <c r="B133" t="s">
        <v>790</v>
      </c>
      <c r="C133">
        <v>2.4</v>
      </c>
      <c r="D133">
        <v>1</v>
      </c>
      <c r="E133">
        <v>10</v>
      </c>
      <c r="F133" s="9">
        <f t="shared" si="3"/>
        <v>1.39</v>
      </c>
      <c r="L133" t="s">
        <v>71</v>
      </c>
      <c r="M133" t="s">
        <v>725</v>
      </c>
      <c r="N133">
        <v>1</v>
      </c>
      <c r="O133" t="s">
        <v>352</v>
      </c>
      <c r="P133" s="54">
        <v>100</v>
      </c>
      <c r="Q133">
        <v>3</v>
      </c>
      <c r="R133">
        <v>3</v>
      </c>
      <c r="T133" t="s">
        <v>71</v>
      </c>
      <c r="U133" t="s">
        <v>721</v>
      </c>
      <c r="V133">
        <v>5</v>
      </c>
      <c r="W133" t="s">
        <v>498</v>
      </c>
      <c r="X133" s="54">
        <v>12.5</v>
      </c>
      <c r="Y133">
        <v>1</v>
      </c>
      <c r="Z133">
        <v>0.125</v>
      </c>
    </row>
    <row r="134" spans="1:26" x14ac:dyDescent="0.25">
      <c r="A134" t="s">
        <v>72</v>
      </c>
      <c r="B134" t="s">
        <v>791</v>
      </c>
      <c r="C134">
        <v>2.4</v>
      </c>
      <c r="D134">
        <v>1</v>
      </c>
      <c r="E134">
        <v>10</v>
      </c>
      <c r="F134" s="9">
        <f t="shared" si="3"/>
        <v>1.39</v>
      </c>
      <c r="L134" t="s">
        <v>71</v>
      </c>
      <c r="M134" t="s">
        <v>726</v>
      </c>
      <c r="N134">
        <v>1</v>
      </c>
      <c r="O134" t="s">
        <v>383</v>
      </c>
      <c r="P134" s="54">
        <v>80</v>
      </c>
      <c r="Q134">
        <v>3</v>
      </c>
      <c r="R134">
        <v>2.4</v>
      </c>
      <c r="T134" t="s">
        <v>71</v>
      </c>
      <c r="U134" t="s">
        <v>722</v>
      </c>
      <c r="V134">
        <v>1</v>
      </c>
      <c r="W134" t="s">
        <v>499</v>
      </c>
      <c r="X134" s="54">
        <v>100</v>
      </c>
      <c r="Y134">
        <v>1</v>
      </c>
      <c r="Z134">
        <v>1</v>
      </c>
    </row>
    <row r="135" spans="1:26" x14ac:dyDescent="0.25">
      <c r="A135" t="s">
        <v>72</v>
      </c>
      <c r="B135" t="s">
        <v>792</v>
      </c>
      <c r="C135">
        <v>2.5</v>
      </c>
      <c r="D135">
        <v>1</v>
      </c>
      <c r="E135">
        <v>10</v>
      </c>
      <c r="F135" s="9">
        <f t="shared" si="3"/>
        <v>1.39</v>
      </c>
      <c r="L135" t="s">
        <v>71</v>
      </c>
      <c r="M135" t="s">
        <v>726</v>
      </c>
      <c r="N135">
        <v>2</v>
      </c>
      <c r="O135" t="s">
        <v>383</v>
      </c>
      <c r="P135" s="54">
        <v>10</v>
      </c>
      <c r="Q135">
        <v>3</v>
      </c>
      <c r="R135">
        <v>0.3</v>
      </c>
      <c r="T135" t="s">
        <v>71</v>
      </c>
      <c r="U135" t="s">
        <v>723</v>
      </c>
      <c r="V135">
        <v>1</v>
      </c>
      <c r="W135" t="s">
        <v>500</v>
      </c>
      <c r="X135" s="54">
        <v>100</v>
      </c>
      <c r="Y135">
        <v>1</v>
      </c>
      <c r="Z135">
        <v>1</v>
      </c>
    </row>
    <row r="136" spans="1:26" x14ac:dyDescent="0.25">
      <c r="A136" s="67" t="s">
        <v>72</v>
      </c>
      <c r="B136" s="67" t="s">
        <v>793</v>
      </c>
      <c r="C136">
        <v>1</v>
      </c>
      <c r="D136">
        <v>1</v>
      </c>
      <c r="E136">
        <v>6</v>
      </c>
      <c r="F136" s="9">
        <f t="shared" si="3"/>
        <v>0.83</v>
      </c>
      <c r="L136" t="s">
        <v>71</v>
      </c>
      <c r="M136" t="s">
        <v>726</v>
      </c>
      <c r="N136">
        <v>3</v>
      </c>
      <c r="O136" t="s">
        <v>384</v>
      </c>
      <c r="P136" s="54">
        <v>10</v>
      </c>
      <c r="Q136">
        <v>3</v>
      </c>
      <c r="R136">
        <v>0.3</v>
      </c>
      <c r="T136" t="s">
        <v>71</v>
      </c>
      <c r="U136" t="s">
        <v>724</v>
      </c>
      <c r="V136">
        <v>1</v>
      </c>
      <c r="W136" t="s">
        <v>501</v>
      </c>
      <c r="X136" s="54">
        <v>50</v>
      </c>
      <c r="Y136">
        <v>1</v>
      </c>
      <c r="Z136">
        <v>0.5</v>
      </c>
    </row>
    <row r="137" spans="1:26" x14ac:dyDescent="0.25">
      <c r="A137" t="s">
        <v>72</v>
      </c>
      <c r="B137" t="s">
        <v>794</v>
      </c>
      <c r="C137">
        <v>1.94</v>
      </c>
      <c r="D137">
        <v>1</v>
      </c>
      <c r="E137">
        <v>9</v>
      </c>
      <c r="F137" s="9">
        <f t="shared" si="3"/>
        <v>1.25</v>
      </c>
      <c r="L137" t="s">
        <v>71</v>
      </c>
      <c r="M137" t="s">
        <v>727</v>
      </c>
      <c r="N137">
        <v>1</v>
      </c>
      <c r="O137" t="s">
        <v>385</v>
      </c>
      <c r="P137" s="54">
        <v>100</v>
      </c>
      <c r="Q137">
        <v>3</v>
      </c>
      <c r="R137">
        <v>3</v>
      </c>
      <c r="T137" t="s">
        <v>71</v>
      </c>
      <c r="U137" t="s">
        <v>724</v>
      </c>
      <c r="V137">
        <v>2</v>
      </c>
      <c r="W137" t="s">
        <v>502</v>
      </c>
      <c r="X137" s="54">
        <v>33.33</v>
      </c>
      <c r="Y137">
        <v>1</v>
      </c>
      <c r="Z137">
        <v>0.33329999999999999</v>
      </c>
    </row>
    <row r="138" spans="1:26" x14ac:dyDescent="0.25">
      <c r="A138" t="s">
        <v>72</v>
      </c>
      <c r="B138" t="s">
        <v>795</v>
      </c>
      <c r="C138">
        <v>1.9</v>
      </c>
      <c r="D138">
        <v>1</v>
      </c>
      <c r="E138">
        <v>9</v>
      </c>
      <c r="F138" s="9">
        <f t="shared" si="3"/>
        <v>1.25</v>
      </c>
      <c r="L138" t="s">
        <v>71</v>
      </c>
      <c r="M138" t="s">
        <v>728</v>
      </c>
      <c r="N138">
        <v>1</v>
      </c>
      <c r="O138" t="s">
        <v>364</v>
      </c>
      <c r="P138" s="54">
        <v>65</v>
      </c>
      <c r="Q138">
        <v>3</v>
      </c>
      <c r="R138">
        <v>1.95</v>
      </c>
      <c r="T138" t="s">
        <v>71</v>
      </c>
      <c r="U138" t="s">
        <v>724</v>
      </c>
      <c r="V138">
        <v>3</v>
      </c>
      <c r="W138" t="s">
        <v>503</v>
      </c>
      <c r="X138" s="54">
        <v>16.670000000000002</v>
      </c>
      <c r="Y138">
        <v>1</v>
      </c>
      <c r="Z138">
        <v>0.16669999999999999</v>
      </c>
    </row>
    <row r="139" spans="1:26" x14ac:dyDescent="0.25">
      <c r="A139" t="s">
        <v>72</v>
      </c>
      <c r="B139" t="s">
        <v>796</v>
      </c>
      <c r="C139">
        <v>1.4</v>
      </c>
      <c r="D139">
        <v>1.6666000000000001</v>
      </c>
      <c r="E139">
        <v>9</v>
      </c>
      <c r="F139" s="9">
        <f t="shared" si="3"/>
        <v>1.25</v>
      </c>
      <c r="L139" t="s">
        <v>71</v>
      </c>
      <c r="M139" t="s">
        <v>728</v>
      </c>
      <c r="N139">
        <v>2</v>
      </c>
      <c r="O139" t="s">
        <v>355</v>
      </c>
      <c r="P139" s="54">
        <v>25</v>
      </c>
      <c r="Q139">
        <v>1</v>
      </c>
      <c r="R139">
        <v>0.25</v>
      </c>
      <c r="T139" t="s">
        <v>71</v>
      </c>
      <c r="U139" t="s">
        <v>725</v>
      </c>
      <c r="V139">
        <v>1</v>
      </c>
      <c r="W139" t="s">
        <v>504</v>
      </c>
      <c r="X139" s="54">
        <v>100</v>
      </c>
      <c r="Y139">
        <v>3</v>
      </c>
      <c r="Z139">
        <v>3</v>
      </c>
    </row>
    <row r="140" spans="1:26" x14ac:dyDescent="0.25">
      <c r="A140" t="s">
        <v>72</v>
      </c>
      <c r="B140" t="s">
        <v>797</v>
      </c>
      <c r="E140">
        <v>0</v>
      </c>
      <c r="F140" s="9">
        <f t="shared" si="3"/>
        <v>0</v>
      </c>
      <c r="L140" t="s">
        <v>71</v>
      </c>
      <c r="M140" t="s">
        <v>728</v>
      </c>
      <c r="N140">
        <v>3</v>
      </c>
      <c r="O140" t="s">
        <v>363</v>
      </c>
      <c r="P140" s="54">
        <v>10</v>
      </c>
      <c r="Q140">
        <v>1</v>
      </c>
      <c r="R140">
        <v>0.1</v>
      </c>
      <c r="T140" t="s">
        <v>71</v>
      </c>
      <c r="U140" t="s">
        <v>726</v>
      </c>
      <c r="V140">
        <v>1</v>
      </c>
      <c r="W140" t="s">
        <v>505</v>
      </c>
      <c r="X140" s="54">
        <v>50</v>
      </c>
      <c r="Y140">
        <v>3</v>
      </c>
      <c r="Z140">
        <v>1.5</v>
      </c>
    </row>
    <row r="141" spans="1:26" x14ac:dyDescent="0.25">
      <c r="A141" t="s">
        <v>72</v>
      </c>
      <c r="B141" t="s">
        <v>798</v>
      </c>
      <c r="C141">
        <v>2</v>
      </c>
      <c r="D141">
        <v>2</v>
      </c>
      <c r="E141">
        <v>12</v>
      </c>
      <c r="F141" s="9">
        <f t="shared" si="3"/>
        <v>1.67</v>
      </c>
      <c r="L141" t="s">
        <v>71</v>
      </c>
      <c r="M141" t="s">
        <v>730</v>
      </c>
      <c r="N141">
        <v>1</v>
      </c>
      <c r="O141" t="s">
        <v>100</v>
      </c>
      <c r="P141" s="54">
        <v>85</v>
      </c>
      <c r="Q141">
        <v>1</v>
      </c>
      <c r="R141">
        <v>0.85</v>
      </c>
      <c r="T141" t="s">
        <v>71</v>
      </c>
      <c r="U141" t="s">
        <v>726</v>
      </c>
      <c r="V141">
        <v>2</v>
      </c>
      <c r="W141" t="s">
        <v>506</v>
      </c>
      <c r="X141" s="54">
        <v>33.33</v>
      </c>
      <c r="Y141">
        <v>3</v>
      </c>
      <c r="Z141">
        <v>0.99990000000000001</v>
      </c>
    </row>
    <row r="142" spans="1:26" x14ac:dyDescent="0.25">
      <c r="A142" t="s">
        <v>72</v>
      </c>
      <c r="B142" t="s">
        <v>799</v>
      </c>
      <c r="C142">
        <v>2.2999999999999998</v>
      </c>
      <c r="D142">
        <v>1.5</v>
      </c>
      <c r="E142">
        <v>11</v>
      </c>
      <c r="F142" s="9">
        <f t="shared" si="3"/>
        <v>1.53</v>
      </c>
      <c r="L142" t="s">
        <v>71</v>
      </c>
      <c r="M142" t="s">
        <v>730</v>
      </c>
      <c r="N142">
        <v>2</v>
      </c>
      <c r="O142" t="s">
        <v>117</v>
      </c>
      <c r="P142" s="54">
        <v>10</v>
      </c>
      <c r="Q142">
        <v>1</v>
      </c>
      <c r="R142">
        <v>0.1</v>
      </c>
      <c r="T142" t="s">
        <v>71</v>
      </c>
      <c r="U142" t="s">
        <v>726</v>
      </c>
      <c r="V142">
        <v>3</v>
      </c>
      <c r="W142" t="s">
        <v>507</v>
      </c>
      <c r="X142" s="54">
        <v>16.670000000000002</v>
      </c>
      <c r="Y142">
        <v>3</v>
      </c>
      <c r="Z142">
        <v>0.50009999999999999</v>
      </c>
    </row>
    <row r="143" spans="1:26" x14ac:dyDescent="0.25">
      <c r="A143" t="s">
        <v>72</v>
      </c>
      <c r="B143" t="s">
        <v>800</v>
      </c>
      <c r="C143">
        <v>3</v>
      </c>
      <c r="D143">
        <v>3</v>
      </c>
      <c r="E143">
        <v>18</v>
      </c>
      <c r="F143" s="9">
        <f t="shared" si="3"/>
        <v>2.5</v>
      </c>
      <c r="L143" t="s">
        <v>71</v>
      </c>
      <c r="M143" t="s">
        <v>730</v>
      </c>
      <c r="N143">
        <v>3</v>
      </c>
      <c r="O143" t="s">
        <v>386</v>
      </c>
      <c r="P143" s="54">
        <v>5</v>
      </c>
      <c r="Q143">
        <v>2</v>
      </c>
      <c r="R143">
        <v>0.1</v>
      </c>
      <c r="T143" t="s">
        <v>71</v>
      </c>
      <c r="U143" t="s">
        <v>727</v>
      </c>
      <c r="V143">
        <v>1</v>
      </c>
      <c r="W143" t="s">
        <v>508</v>
      </c>
      <c r="X143" s="54">
        <v>100</v>
      </c>
      <c r="Y143">
        <v>3</v>
      </c>
      <c r="Z143">
        <v>3</v>
      </c>
    </row>
    <row r="144" spans="1:26" x14ac:dyDescent="0.25">
      <c r="A144" t="s">
        <v>72</v>
      </c>
      <c r="B144" t="s">
        <v>801</v>
      </c>
      <c r="C144">
        <v>1.1000000000000001</v>
      </c>
      <c r="D144">
        <v>1</v>
      </c>
      <c r="E144">
        <v>6</v>
      </c>
      <c r="F144" s="9">
        <f t="shared" si="3"/>
        <v>0.83</v>
      </c>
      <c r="L144" t="s">
        <v>71</v>
      </c>
      <c r="M144" t="s">
        <v>732</v>
      </c>
      <c r="N144">
        <v>1</v>
      </c>
      <c r="O144" t="s">
        <v>160</v>
      </c>
      <c r="P144" s="54">
        <v>40</v>
      </c>
      <c r="Q144">
        <v>3</v>
      </c>
      <c r="R144">
        <v>1.2</v>
      </c>
      <c r="T144" t="s">
        <v>71</v>
      </c>
      <c r="U144" t="s">
        <v>728</v>
      </c>
      <c r="V144">
        <v>1</v>
      </c>
      <c r="W144" t="s">
        <v>509</v>
      </c>
      <c r="X144" s="54">
        <v>50</v>
      </c>
      <c r="Y144">
        <v>3</v>
      </c>
      <c r="Z144">
        <v>1.5</v>
      </c>
    </row>
    <row r="145" spans="1:26" x14ac:dyDescent="0.25">
      <c r="A145" t="s">
        <v>72</v>
      </c>
      <c r="B145" t="s">
        <v>802</v>
      </c>
      <c r="C145">
        <v>1</v>
      </c>
      <c r="D145">
        <v>1</v>
      </c>
      <c r="E145">
        <v>6</v>
      </c>
      <c r="F145" s="9">
        <f t="shared" si="3"/>
        <v>0.83</v>
      </c>
      <c r="L145" t="s">
        <v>71</v>
      </c>
      <c r="M145" t="s">
        <v>732</v>
      </c>
      <c r="N145">
        <v>2</v>
      </c>
      <c r="O145" t="s">
        <v>107</v>
      </c>
      <c r="P145" s="54">
        <v>40</v>
      </c>
      <c r="Q145">
        <v>3</v>
      </c>
      <c r="R145">
        <v>1.2</v>
      </c>
      <c r="T145" t="s">
        <v>71</v>
      </c>
      <c r="U145" t="s">
        <v>728</v>
      </c>
      <c r="V145">
        <v>2</v>
      </c>
      <c r="W145" t="s">
        <v>510</v>
      </c>
      <c r="X145" s="54">
        <v>33.33</v>
      </c>
      <c r="Y145">
        <v>1</v>
      </c>
      <c r="Z145">
        <v>0.33329999999999999</v>
      </c>
    </row>
    <row r="146" spans="1:26" x14ac:dyDescent="0.25">
      <c r="A146" t="s">
        <v>72</v>
      </c>
      <c r="B146" t="s">
        <v>803</v>
      </c>
      <c r="E146">
        <v>0</v>
      </c>
      <c r="F146" s="9">
        <f t="shared" si="3"/>
        <v>0</v>
      </c>
      <c r="L146" t="s">
        <v>71</v>
      </c>
      <c r="M146" t="s">
        <v>732</v>
      </c>
      <c r="N146">
        <v>3</v>
      </c>
      <c r="O146" t="s">
        <v>100</v>
      </c>
      <c r="P146" s="54">
        <v>10</v>
      </c>
      <c r="Q146">
        <v>1</v>
      </c>
      <c r="R146">
        <v>0.1</v>
      </c>
      <c r="T146" t="s">
        <v>71</v>
      </c>
      <c r="U146" t="s">
        <v>728</v>
      </c>
      <c r="V146">
        <v>3</v>
      </c>
      <c r="W146" t="s">
        <v>511</v>
      </c>
      <c r="X146" s="54">
        <v>16.670000000000002</v>
      </c>
      <c r="Y146">
        <v>1</v>
      </c>
      <c r="Z146">
        <v>0.16669999999999999</v>
      </c>
    </row>
    <row r="147" spans="1:26" x14ac:dyDescent="0.25">
      <c r="A147" t="s">
        <v>72</v>
      </c>
      <c r="B147" t="s">
        <v>804</v>
      </c>
      <c r="E147">
        <v>0</v>
      </c>
      <c r="F147" s="9">
        <f t="shared" si="3"/>
        <v>0</v>
      </c>
      <c r="L147" t="s">
        <v>71</v>
      </c>
      <c r="M147" t="s">
        <v>732</v>
      </c>
      <c r="N147">
        <v>4</v>
      </c>
      <c r="O147" t="s">
        <v>387</v>
      </c>
      <c r="P147" s="54">
        <v>5</v>
      </c>
      <c r="Q147">
        <v>2</v>
      </c>
      <c r="R147">
        <v>0.1</v>
      </c>
      <c r="T147" t="s">
        <v>71</v>
      </c>
      <c r="U147" t="s">
        <v>730</v>
      </c>
      <c r="V147">
        <v>1</v>
      </c>
      <c r="W147" t="s">
        <v>512</v>
      </c>
      <c r="X147" s="54">
        <v>50</v>
      </c>
      <c r="Y147">
        <v>1</v>
      </c>
      <c r="Z147">
        <v>0.5</v>
      </c>
    </row>
    <row r="148" spans="1:26" x14ac:dyDescent="0.25">
      <c r="A148" t="s">
        <v>72</v>
      </c>
      <c r="B148" t="s">
        <v>805</v>
      </c>
      <c r="E148">
        <v>0</v>
      </c>
      <c r="F148" s="9">
        <f t="shared" si="3"/>
        <v>0</v>
      </c>
      <c r="L148" t="s">
        <v>71</v>
      </c>
      <c r="M148" t="s">
        <v>732</v>
      </c>
      <c r="N148">
        <v>5</v>
      </c>
      <c r="O148" t="s">
        <v>388</v>
      </c>
      <c r="P148" s="54">
        <v>5</v>
      </c>
      <c r="Q148">
        <v>2</v>
      </c>
      <c r="R148">
        <v>0.1</v>
      </c>
      <c r="T148" t="s">
        <v>71</v>
      </c>
      <c r="U148" t="s">
        <v>730</v>
      </c>
      <c r="V148">
        <v>2</v>
      </c>
      <c r="W148" t="s">
        <v>512</v>
      </c>
      <c r="X148" s="54">
        <v>33.33</v>
      </c>
      <c r="Y148">
        <v>1</v>
      </c>
      <c r="Z148">
        <v>0.33329999999999999</v>
      </c>
    </row>
    <row r="149" spans="1:26" x14ac:dyDescent="0.25">
      <c r="A149" t="s">
        <v>72</v>
      </c>
      <c r="B149" t="s">
        <v>806</v>
      </c>
      <c r="C149">
        <v>3</v>
      </c>
      <c r="D149">
        <v>3</v>
      </c>
      <c r="E149">
        <v>18</v>
      </c>
      <c r="F149" s="9">
        <f t="shared" si="3"/>
        <v>2.5</v>
      </c>
      <c r="L149" t="s">
        <v>71</v>
      </c>
      <c r="M149" t="s">
        <v>733</v>
      </c>
      <c r="N149">
        <v>1</v>
      </c>
      <c r="O149" t="s">
        <v>103</v>
      </c>
      <c r="P149" s="54">
        <v>100</v>
      </c>
      <c r="Q149">
        <v>1</v>
      </c>
      <c r="R149">
        <v>1</v>
      </c>
      <c r="T149" t="s">
        <v>71</v>
      </c>
      <c r="U149" t="s">
        <v>730</v>
      </c>
      <c r="V149">
        <v>3</v>
      </c>
      <c r="W149" t="s">
        <v>512</v>
      </c>
      <c r="X149" s="54">
        <v>16.670000000000002</v>
      </c>
      <c r="Y149">
        <v>1</v>
      </c>
      <c r="Z149">
        <v>0.16669999999999999</v>
      </c>
    </row>
    <row r="150" spans="1:26" x14ac:dyDescent="0.25">
      <c r="A150" t="s">
        <v>72</v>
      </c>
      <c r="B150" t="s">
        <v>807</v>
      </c>
      <c r="E150">
        <v>0</v>
      </c>
      <c r="F150" s="9">
        <f t="shared" si="3"/>
        <v>0</v>
      </c>
      <c r="L150" t="s">
        <v>71</v>
      </c>
      <c r="M150" t="s">
        <v>735</v>
      </c>
      <c r="N150">
        <v>1</v>
      </c>
      <c r="O150" t="s">
        <v>378</v>
      </c>
      <c r="P150" s="54">
        <v>50</v>
      </c>
      <c r="Q150">
        <v>3</v>
      </c>
      <c r="R150">
        <v>1.5</v>
      </c>
      <c r="T150" t="s">
        <v>71</v>
      </c>
      <c r="U150" t="s">
        <v>732</v>
      </c>
      <c r="V150">
        <v>1</v>
      </c>
      <c r="W150" t="s">
        <v>513</v>
      </c>
      <c r="X150" s="54">
        <v>44.44</v>
      </c>
      <c r="Y150">
        <v>3</v>
      </c>
      <c r="Z150">
        <v>1.3331999999999999</v>
      </c>
    </row>
    <row r="151" spans="1:26" x14ac:dyDescent="0.25">
      <c r="A151" t="s">
        <v>72</v>
      </c>
      <c r="B151" t="s">
        <v>808</v>
      </c>
      <c r="C151">
        <v>1.1000000000000001</v>
      </c>
      <c r="D151">
        <v>1</v>
      </c>
      <c r="E151">
        <v>6</v>
      </c>
      <c r="F151" s="9">
        <f t="shared" si="3"/>
        <v>0.83</v>
      </c>
      <c r="L151" t="s">
        <v>71</v>
      </c>
      <c r="M151" t="s">
        <v>735</v>
      </c>
      <c r="N151">
        <v>2</v>
      </c>
      <c r="O151" t="s">
        <v>100</v>
      </c>
      <c r="P151" s="54">
        <v>25</v>
      </c>
      <c r="Q151">
        <v>1</v>
      </c>
      <c r="R151">
        <v>0.25</v>
      </c>
      <c r="T151" t="s">
        <v>71</v>
      </c>
      <c r="U151" t="s">
        <v>732</v>
      </c>
      <c r="V151">
        <v>2</v>
      </c>
      <c r="W151" t="s">
        <v>514</v>
      </c>
      <c r="X151" s="54">
        <v>44.44</v>
      </c>
      <c r="Y151">
        <v>3</v>
      </c>
      <c r="Z151">
        <v>1.3331999999999999</v>
      </c>
    </row>
    <row r="152" spans="1:26" x14ac:dyDescent="0.25">
      <c r="A152" t="s">
        <v>72</v>
      </c>
      <c r="B152" t="s">
        <v>809</v>
      </c>
      <c r="C152">
        <v>1.9</v>
      </c>
      <c r="D152">
        <v>2</v>
      </c>
      <c r="E152">
        <v>12</v>
      </c>
      <c r="F152" s="9">
        <f t="shared" si="3"/>
        <v>1.67</v>
      </c>
      <c r="L152" t="s">
        <v>71</v>
      </c>
      <c r="M152" t="s">
        <v>735</v>
      </c>
      <c r="N152">
        <v>3</v>
      </c>
      <c r="O152" t="s">
        <v>345</v>
      </c>
      <c r="P152" s="54">
        <v>25</v>
      </c>
      <c r="Q152">
        <v>2</v>
      </c>
      <c r="R152">
        <v>0.5</v>
      </c>
      <c r="T152" t="s">
        <v>71</v>
      </c>
      <c r="U152" t="s">
        <v>732</v>
      </c>
      <c r="V152">
        <v>3</v>
      </c>
      <c r="W152" t="s">
        <v>515</v>
      </c>
      <c r="X152" s="54">
        <v>11.12</v>
      </c>
      <c r="Y152">
        <v>1</v>
      </c>
      <c r="Z152">
        <v>0.11119999999999999</v>
      </c>
    </row>
    <row r="153" spans="1:26" x14ac:dyDescent="0.25">
      <c r="A153" t="s">
        <v>72</v>
      </c>
      <c r="B153" t="s">
        <v>810</v>
      </c>
      <c r="C153">
        <v>1</v>
      </c>
      <c r="D153">
        <v>1</v>
      </c>
      <c r="E153">
        <v>6</v>
      </c>
      <c r="F153" s="9">
        <f t="shared" si="3"/>
        <v>0.83</v>
      </c>
      <c r="L153" t="s">
        <v>71</v>
      </c>
      <c r="M153" t="s">
        <v>736</v>
      </c>
      <c r="N153">
        <v>1</v>
      </c>
      <c r="O153" t="s">
        <v>389</v>
      </c>
      <c r="P153" s="54">
        <v>100</v>
      </c>
      <c r="Q153">
        <v>1</v>
      </c>
      <c r="R153">
        <v>1</v>
      </c>
      <c r="T153" t="s">
        <v>71</v>
      </c>
      <c r="U153" t="s">
        <v>733</v>
      </c>
      <c r="V153">
        <v>1</v>
      </c>
      <c r="W153" t="s">
        <v>516</v>
      </c>
      <c r="X153" s="54">
        <v>100</v>
      </c>
      <c r="Y153">
        <v>1</v>
      </c>
      <c r="Z153">
        <v>1</v>
      </c>
    </row>
    <row r="154" spans="1:26" x14ac:dyDescent="0.25">
      <c r="A154" t="s">
        <v>72</v>
      </c>
      <c r="B154" t="s">
        <v>811</v>
      </c>
      <c r="E154">
        <v>0</v>
      </c>
      <c r="F154" s="9">
        <f t="shared" si="3"/>
        <v>0</v>
      </c>
      <c r="L154" t="s">
        <v>71</v>
      </c>
      <c r="M154" t="s">
        <v>737</v>
      </c>
      <c r="N154">
        <v>1</v>
      </c>
      <c r="O154" t="s">
        <v>389</v>
      </c>
      <c r="P154" s="54">
        <v>100</v>
      </c>
      <c r="Q154">
        <v>1</v>
      </c>
      <c r="R154">
        <v>1</v>
      </c>
      <c r="T154" t="s">
        <v>71</v>
      </c>
      <c r="U154" t="s">
        <v>735</v>
      </c>
      <c r="V154">
        <v>1</v>
      </c>
      <c r="W154" t="s">
        <v>493</v>
      </c>
      <c r="X154" s="54">
        <v>50</v>
      </c>
      <c r="Y154">
        <v>3</v>
      </c>
      <c r="Z154">
        <v>1.5</v>
      </c>
    </row>
    <row r="155" spans="1:26" x14ac:dyDescent="0.25">
      <c r="A155" t="s">
        <v>72</v>
      </c>
      <c r="B155" t="s">
        <v>812</v>
      </c>
      <c r="C155">
        <v>1</v>
      </c>
      <c r="D155">
        <v>1</v>
      </c>
      <c r="E155">
        <v>6</v>
      </c>
      <c r="F155" s="9">
        <f t="shared" si="3"/>
        <v>0.83</v>
      </c>
      <c r="L155" t="s">
        <v>71</v>
      </c>
      <c r="M155" t="s">
        <v>738</v>
      </c>
      <c r="N155">
        <v>3</v>
      </c>
      <c r="O155" t="s">
        <v>389</v>
      </c>
      <c r="P155" s="54">
        <v>100</v>
      </c>
      <c r="Q155">
        <v>1</v>
      </c>
      <c r="R155">
        <v>1</v>
      </c>
      <c r="T155" t="s">
        <v>71</v>
      </c>
      <c r="U155" t="s">
        <v>735</v>
      </c>
      <c r="V155">
        <v>2</v>
      </c>
      <c r="W155" t="s">
        <v>467</v>
      </c>
      <c r="X155" s="54">
        <v>33.33</v>
      </c>
      <c r="Y155">
        <v>1</v>
      </c>
      <c r="Z155">
        <v>0.33329999999999999</v>
      </c>
    </row>
    <row r="156" spans="1:26" x14ac:dyDescent="0.25">
      <c r="A156" t="s">
        <v>72</v>
      </c>
      <c r="B156" t="s">
        <v>813</v>
      </c>
      <c r="C156">
        <v>3</v>
      </c>
      <c r="E156">
        <v>9</v>
      </c>
      <c r="F156" s="9">
        <f t="shared" si="3"/>
        <v>1.25</v>
      </c>
      <c r="L156" t="s">
        <v>71</v>
      </c>
      <c r="M156" t="s">
        <v>739</v>
      </c>
      <c r="N156">
        <v>3</v>
      </c>
      <c r="O156" t="s">
        <v>377</v>
      </c>
      <c r="P156" s="54">
        <v>100</v>
      </c>
      <c r="Q156">
        <v>3</v>
      </c>
      <c r="R156">
        <v>3</v>
      </c>
      <c r="T156" t="s">
        <v>71</v>
      </c>
      <c r="U156" t="s">
        <v>735</v>
      </c>
      <c r="V156">
        <v>3</v>
      </c>
      <c r="W156" t="s">
        <v>494</v>
      </c>
      <c r="X156" s="54">
        <v>16.670000000000002</v>
      </c>
      <c r="Y156">
        <v>2</v>
      </c>
      <c r="Z156">
        <v>0.33339999999999997</v>
      </c>
    </row>
    <row r="157" spans="1:26" x14ac:dyDescent="0.25">
      <c r="A157" t="s">
        <v>72</v>
      </c>
      <c r="B157" t="s">
        <v>814</v>
      </c>
      <c r="E157">
        <v>0</v>
      </c>
      <c r="F157" s="9">
        <f t="shared" si="3"/>
        <v>0</v>
      </c>
      <c r="L157" t="s">
        <v>71</v>
      </c>
      <c r="M157" t="s">
        <v>740</v>
      </c>
      <c r="N157">
        <v>1</v>
      </c>
      <c r="O157" t="s">
        <v>363</v>
      </c>
      <c r="P157" s="54">
        <v>10</v>
      </c>
      <c r="Q157">
        <v>1</v>
      </c>
      <c r="R157">
        <v>0.1</v>
      </c>
      <c r="T157" t="s">
        <v>71</v>
      </c>
      <c r="U157" t="s">
        <v>735</v>
      </c>
      <c r="V157">
        <v>4</v>
      </c>
      <c r="W157" t="s">
        <v>517</v>
      </c>
      <c r="X157" s="54">
        <v>0</v>
      </c>
      <c r="Y157">
        <v>1</v>
      </c>
      <c r="Z157">
        <v>0</v>
      </c>
    </row>
    <row r="158" spans="1:26" x14ac:dyDescent="0.25">
      <c r="A158" t="s">
        <v>72</v>
      </c>
      <c r="B158" t="s">
        <v>815</v>
      </c>
      <c r="E158">
        <v>0</v>
      </c>
      <c r="F158" s="9">
        <f t="shared" si="3"/>
        <v>0</v>
      </c>
      <c r="L158" t="s">
        <v>71</v>
      </c>
      <c r="M158" t="s">
        <v>740</v>
      </c>
      <c r="N158">
        <v>2</v>
      </c>
      <c r="O158" t="s">
        <v>162</v>
      </c>
      <c r="P158" s="54">
        <v>20</v>
      </c>
      <c r="Q158">
        <v>2</v>
      </c>
      <c r="R158">
        <v>0.4</v>
      </c>
      <c r="T158" t="s">
        <v>71</v>
      </c>
      <c r="U158" t="s">
        <v>735</v>
      </c>
      <c r="V158">
        <v>5</v>
      </c>
      <c r="W158" t="s">
        <v>518</v>
      </c>
      <c r="X158" s="54">
        <v>0</v>
      </c>
      <c r="Y158">
        <v>1</v>
      </c>
      <c r="Z158">
        <v>0</v>
      </c>
    </row>
    <row r="159" spans="1:26" x14ac:dyDescent="0.25">
      <c r="A159" t="s">
        <v>72</v>
      </c>
      <c r="B159" t="s">
        <v>816</v>
      </c>
      <c r="C159">
        <v>2</v>
      </c>
      <c r="D159">
        <v>2</v>
      </c>
      <c r="E159">
        <v>12</v>
      </c>
      <c r="F159" s="9">
        <f t="shared" si="3"/>
        <v>1.67</v>
      </c>
      <c r="L159" t="s">
        <v>71</v>
      </c>
      <c r="M159" t="s">
        <v>740</v>
      </c>
      <c r="N159">
        <v>3</v>
      </c>
      <c r="O159" t="s">
        <v>350</v>
      </c>
      <c r="P159" s="54">
        <v>70</v>
      </c>
      <c r="Q159">
        <v>1</v>
      </c>
      <c r="R159">
        <v>0.7</v>
      </c>
      <c r="T159" t="s">
        <v>71</v>
      </c>
      <c r="U159" t="s">
        <v>735</v>
      </c>
      <c r="V159">
        <v>6</v>
      </c>
      <c r="W159" t="s">
        <v>519</v>
      </c>
      <c r="X159" s="54">
        <v>0</v>
      </c>
      <c r="Y159">
        <v>1</v>
      </c>
      <c r="Z159">
        <v>0</v>
      </c>
    </row>
    <row r="160" spans="1:26" x14ac:dyDescent="0.25">
      <c r="A160" t="s">
        <v>72</v>
      </c>
      <c r="B160" t="s">
        <v>817</v>
      </c>
      <c r="C160">
        <v>1</v>
      </c>
      <c r="D160">
        <v>1</v>
      </c>
      <c r="E160">
        <v>6</v>
      </c>
      <c r="F160" s="9">
        <f t="shared" si="3"/>
        <v>0.83</v>
      </c>
      <c r="L160" t="s">
        <v>71</v>
      </c>
      <c r="M160" t="s">
        <v>741</v>
      </c>
      <c r="N160">
        <v>1</v>
      </c>
      <c r="O160" t="s">
        <v>103</v>
      </c>
      <c r="P160" s="54">
        <v>60</v>
      </c>
      <c r="Q160">
        <v>1</v>
      </c>
      <c r="R160">
        <v>0.6</v>
      </c>
      <c r="T160" t="s">
        <v>71</v>
      </c>
      <c r="U160" t="s">
        <v>736</v>
      </c>
      <c r="V160">
        <v>1</v>
      </c>
      <c r="W160" t="s">
        <v>520</v>
      </c>
      <c r="X160" s="54">
        <v>100</v>
      </c>
      <c r="Y160">
        <v>1</v>
      </c>
      <c r="Z160">
        <v>1</v>
      </c>
    </row>
    <row r="161" spans="1:26" x14ac:dyDescent="0.25">
      <c r="A161" t="s">
        <v>72</v>
      </c>
      <c r="B161" t="s">
        <v>818</v>
      </c>
      <c r="C161">
        <v>1</v>
      </c>
      <c r="D161">
        <v>1</v>
      </c>
      <c r="E161">
        <v>6</v>
      </c>
      <c r="F161" s="9">
        <f t="shared" si="3"/>
        <v>0.83</v>
      </c>
      <c r="L161" t="s">
        <v>71</v>
      </c>
      <c r="M161" t="s">
        <v>741</v>
      </c>
      <c r="N161">
        <v>2</v>
      </c>
      <c r="O161" t="s">
        <v>390</v>
      </c>
      <c r="P161" s="54">
        <v>35</v>
      </c>
      <c r="Q161">
        <v>3</v>
      </c>
      <c r="R161">
        <v>1.05</v>
      </c>
      <c r="T161" t="s">
        <v>71</v>
      </c>
      <c r="U161" t="s">
        <v>737</v>
      </c>
      <c r="V161">
        <v>1</v>
      </c>
      <c r="W161" t="s">
        <v>520</v>
      </c>
      <c r="X161" s="54">
        <v>100</v>
      </c>
      <c r="Y161">
        <v>1</v>
      </c>
      <c r="Z161">
        <v>1</v>
      </c>
    </row>
    <row r="162" spans="1:26" x14ac:dyDescent="0.25">
      <c r="A162" t="s">
        <v>72</v>
      </c>
      <c r="B162" t="s">
        <v>819</v>
      </c>
      <c r="C162">
        <v>1.9</v>
      </c>
      <c r="D162">
        <v>2</v>
      </c>
      <c r="E162">
        <v>12</v>
      </c>
      <c r="F162" s="9">
        <f t="shared" si="3"/>
        <v>1.67</v>
      </c>
      <c r="L162" t="s">
        <v>71</v>
      </c>
      <c r="M162" t="s">
        <v>741</v>
      </c>
      <c r="N162">
        <v>3</v>
      </c>
      <c r="O162" t="s">
        <v>391</v>
      </c>
      <c r="P162" s="54">
        <v>5</v>
      </c>
      <c r="Q162">
        <v>3</v>
      </c>
      <c r="R162">
        <v>0.15</v>
      </c>
      <c r="T162" t="s">
        <v>71</v>
      </c>
      <c r="U162" t="s">
        <v>738</v>
      </c>
      <c r="V162">
        <v>3</v>
      </c>
      <c r="W162" t="s">
        <v>520</v>
      </c>
      <c r="X162" s="54">
        <v>100</v>
      </c>
      <c r="Y162">
        <v>1</v>
      </c>
      <c r="Z162">
        <v>1</v>
      </c>
    </row>
    <row r="163" spans="1:26" x14ac:dyDescent="0.25">
      <c r="A163" t="s">
        <v>72</v>
      </c>
      <c r="B163" t="s">
        <v>820</v>
      </c>
      <c r="C163">
        <v>2</v>
      </c>
      <c r="D163">
        <v>2</v>
      </c>
      <c r="E163">
        <v>12</v>
      </c>
      <c r="F163" s="9">
        <f t="shared" si="3"/>
        <v>1.67</v>
      </c>
      <c r="L163" t="s">
        <v>71</v>
      </c>
      <c r="M163" t="s">
        <v>742</v>
      </c>
      <c r="N163">
        <v>1</v>
      </c>
      <c r="O163" t="s">
        <v>117</v>
      </c>
      <c r="P163" s="54">
        <v>10</v>
      </c>
      <c r="Q163">
        <v>1</v>
      </c>
      <c r="R163">
        <v>0.1</v>
      </c>
      <c r="T163" t="s">
        <v>71</v>
      </c>
      <c r="U163" t="s">
        <v>739</v>
      </c>
      <c r="V163">
        <v>3</v>
      </c>
      <c r="W163" t="s">
        <v>521</v>
      </c>
      <c r="X163" s="54">
        <v>100</v>
      </c>
      <c r="Y163">
        <v>3</v>
      </c>
      <c r="Z163">
        <v>3</v>
      </c>
    </row>
    <row r="164" spans="1:26" x14ac:dyDescent="0.25">
      <c r="A164" t="s">
        <v>72</v>
      </c>
      <c r="B164" t="s">
        <v>821</v>
      </c>
      <c r="E164">
        <v>0</v>
      </c>
      <c r="F164" s="9">
        <f t="shared" si="3"/>
        <v>0</v>
      </c>
      <c r="L164" t="s">
        <v>71</v>
      </c>
      <c r="M164" t="s">
        <v>742</v>
      </c>
      <c r="N164">
        <v>2</v>
      </c>
      <c r="O164" t="s">
        <v>392</v>
      </c>
      <c r="P164" s="54">
        <v>20</v>
      </c>
      <c r="Q164">
        <v>2</v>
      </c>
      <c r="R164">
        <v>0.4</v>
      </c>
      <c r="T164" t="s">
        <v>71</v>
      </c>
      <c r="U164" t="s">
        <v>740</v>
      </c>
      <c r="V164">
        <v>1</v>
      </c>
      <c r="W164" t="s">
        <v>522</v>
      </c>
      <c r="X164" s="54">
        <v>16.670000000000002</v>
      </c>
      <c r="Y164">
        <v>1</v>
      </c>
      <c r="Z164">
        <v>0.16669999999999999</v>
      </c>
    </row>
    <row r="165" spans="1:26" x14ac:dyDescent="0.25">
      <c r="A165" t="s">
        <v>72</v>
      </c>
      <c r="B165" t="s">
        <v>822</v>
      </c>
      <c r="C165">
        <v>3</v>
      </c>
      <c r="D165">
        <v>3</v>
      </c>
      <c r="E165">
        <v>18</v>
      </c>
      <c r="F165" s="9">
        <f t="shared" si="3"/>
        <v>2.5</v>
      </c>
      <c r="L165" t="s">
        <v>71</v>
      </c>
      <c r="M165" t="s">
        <v>742</v>
      </c>
      <c r="N165">
        <v>3</v>
      </c>
      <c r="O165" t="s">
        <v>100</v>
      </c>
      <c r="P165" s="54">
        <v>70</v>
      </c>
      <c r="Q165">
        <v>1</v>
      </c>
      <c r="R165">
        <v>0.7</v>
      </c>
      <c r="T165" t="s">
        <v>71</v>
      </c>
      <c r="U165" t="s">
        <v>740</v>
      </c>
      <c r="V165">
        <v>2</v>
      </c>
      <c r="W165" t="s">
        <v>522</v>
      </c>
      <c r="X165" s="54">
        <v>33.33</v>
      </c>
      <c r="Y165">
        <v>1</v>
      </c>
      <c r="Z165">
        <v>0.33329999999999999</v>
      </c>
    </row>
    <row r="166" spans="1:26" x14ac:dyDescent="0.25">
      <c r="A166" t="s">
        <v>72</v>
      </c>
      <c r="B166" t="s">
        <v>827</v>
      </c>
      <c r="C166">
        <v>1.1499999999999999</v>
      </c>
      <c r="D166">
        <v>1</v>
      </c>
      <c r="E166">
        <v>6</v>
      </c>
      <c r="F166" s="9">
        <f t="shared" si="3"/>
        <v>0.83</v>
      </c>
      <c r="L166" t="s">
        <v>71</v>
      </c>
      <c r="M166" t="s">
        <v>743</v>
      </c>
      <c r="N166">
        <v>1</v>
      </c>
      <c r="O166" t="s">
        <v>100</v>
      </c>
      <c r="P166" s="54">
        <v>80</v>
      </c>
      <c r="Q166">
        <v>1</v>
      </c>
      <c r="R166">
        <v>0.8</v>
      </c>
      <c r="T166" t="s">
        <v>71</v>
      </c>
      <c r="U166" t="s">
        <v>740</v>
      </c>
      <c r="V166">
        <v>3</v>
      </c>
      <c r="W166" t="s">
        <v>522</v>
      </c>
      <c r="X166" s="54">
        <v>50</v>
      </c>
      <c r="Y166">
        <v>1</v>
      </c>
      <c r="Z166">
        <v>0.5</v>
      </c>
    </row>
    <row r="167" spans="1:26" x14ac:dyDescent="0.25">
      <c r="A167" t="s">
        <v>72</v>
      </c>
      <c r="B167" t="s">
        <v>823</v>
      </c>
      <c r="C167">
        <v>1.2</v>
      </c>
      <c r="D167">
        <v>0.75</v>
      </c>
      <c r="E167">
        <v>6</v>
      </c>
      <c r="F167" s="9">
        <f t="shared" ref="F167:F177" si="4">ROUND((E167/18)*(20/100)*12.5,2)</f>
        <v>0.83</v>
      </c>
      <c r="L167" t="s">
        <v>71</v>
      </c>
      <c r="M167" t="s">
        <v>743</v>
      </c>
      <c r="N167">
        <v>2</v>
      </c>
      <c r="O167" t="s">
        <v>386</v>
      </c>
      <c r="P167" s="54">
        <v>10</v>
      </c>
      <c r="Q167">
        <v>2</v>
      </c>
      <c r="R167">
        <v>0.2</v>
      </c>
      <c r="T167" t="s">
        <v>71</v>
      </c>
      <c r="U167" t="s">
        <v>741</v>
      </c>
      <c r="V167">
        <v>1</v>
      </c>
      <c r="W167" t="s">
        <v>523</v>
      </c>
      <c r="X167" s="54">
        <v>50</v>
      </c>
      <c r="Y167">
        <v>1</v>
      </c>
      <c r="Z167">
        <v>0.5</v>
      </c>
    </row>
    <row r="168" spans="1:26" x14ac:dyDescent="0.25">
      <c r="A168" t="s">
        <v>72</v>
      </c>
      <c r="B168" t="s">
        <v>824</v>
      </c>
      <c r="E168">
        <v>0</v>
      </c>
      <c r="F168" s="9">
        <f t="shared" si="4"/>
        <v>0</v>
      </c>
      <c r="L168" t="s">
        <v>71</v>
      </c>
      <c r="M168" t="s">
        <v>743</v>
      </c>
      <c r="N168">
        <v>3</v>
      </c>
      <c r="O168" t="s">
        <v>393</v>
      </c>
      <c r="P168" s="54">
        <v>10</v>
      </c>
      <c r="Q168">
        <v>1</v>
      </c>
      <c r="R168">
        <v>0.1</v>
      </c>
      <c r="T168" t="s">
        <v>71</v>
      </c>
      <c r="U168" t="s">
        <v>741</v>
      </c>
      <c r="V168">
        <v>2</v>
      </c>
      <c r="W168" t="s">
        <v>524</v>
      </c>
      <c r="X168" s="54">
        <v>33.33</v>
      </c>
      <c r="Y168">
        <v>3</v>
      </c>
      <c r="Z168">
        <v>0.99990000000000001</v>
      </c>
    </row>
    <row r="169" spans="1:26" x14ac:dyDescent="0.25">
      <c r="A169" t="s">
        <v>72</v>
      </c>
      <c r="B169" t="s">
        <v>825</v>
      </c>
      <c r="C169">
        <v>3</v>
      </c>
      <c r="D169">
        <v>3</v>
      </c>
      <c r="E169">
        <v>18</v>
      </c>
      <c r="F169" s="9">
        <f t="shared" si="4"/>
        <v>2.5</v>
      </c>
      <c r="L169" t="s">
        <v>71</v>
      </c>
      <c r="M169" t="s">
        <v>744</v>
      </c>
      <c r="N169">
        <v>1</v>
      </c>
      <c r="O169" t="s">
        <v>160</v>
      </c>
      <c r="P169" s="54">
        <v>100</v>
      </c>
      <c r="Q169">
        <v>3</v>
      </c>
      <c r="R169">
        <v>3</v>
      </c>
      <c r="T169" t="s">
        <v>71</v>
      </c>
      <c r="U169" t="s">
        <v>741</v>
      </c>
      <c r="V169">
        <v>3</v>
      </c>
      <c r="W169" t="s">
        <v>525</v>
      </c>
      <c r="X169" s="54">
        <v>16.670000000000002</v>
      </c>
      <c r="Y169">
        <v>3</v>
      </c>
      <c r="Z169">
        <v>0.50009999999999999</v>
      </c>
    </row>
    <row r="170" spans="1:26" x14ac:dyDescent="0.25">
      <c r="A170" t="s">
        <v>72</v>
      </c>
      <c r="B170" t="s">
        <v>826</v>
      </c>
      <c r="C170">
        <v>3</v>
      </c>
      <c r="D170">
        <v>3</v>
      </c>
      <c r="E170">
        <v>18</v>
      </c>
      <c r="F170" s="9">
        <f t="shared" si="4"/>
        <v>2.5</v>
      </c>
      <c r="L170" t="s">
        <v>71</v>
      </c>
      <c r="M170" t="s">
        <v>746</v>
      </c>
      <c r="N170">
        <v>1</v>
      </c>
      <c r="O170" t="s">
        <v>103</v>
      </c>
      <c r="P170" s="54">
        <v>100</v>
      </c>
      <c r="Q170">
        <v>1</v>
      </c>
      <c r="R170">
        <v>1</v>
      </c>
      <c r="T170" t="s">
        <v>71</v>
      </c>
      <c r="U170" t="s">
        <v>742</v>
      </c>
      <c r="V170">
        <v>1</v>
      </c>
      <c r="W170" t="s">
        <v>526</v>
      </c>
      <c r="X170" s="54">
        <v>16.670000000000002</v>
      </c>
      <c r="Y170">
        <v>1</v>
      </c>
      <c r="Z170">
        <v>0.16669999999999999</v>
      </c>
    </row>
    <row r="171" spans="1:26" x14ac:dyDescent="0.25">
      <c r="A171" t="s">
        <v>72</v>
      </c>
      <c r="B171" t="s">
        <v>828</v>
      </c>
      <c r="E171">
        <v>0</v>
      </c>
      <c r="F171" s="9">
        <f t="shared" si="4"/>
        <v>0</v>
      </c>
      <c r="L171" t="s">
        <v>71</v>
      </c>
      <c r="M171" t="s">
        <v>747</v>
      </c>
      <c r="N171">
        <v>1</v>
      </c>
      <c r="O171" t="s">
        <v>350</v>
      </c>
      <c r="P171" s="54">
        <v>70</v>
      </c>
      <c r="Q171">
        <v>1</v>
      </c>
      <c r="R171">
        <v>0.7</v>
      </c>
      <c r="T171" t="s">
        <v>71</v>
      </c>
      <c r="U171" t="s">
        <v>742</v>
      </c>
      <c r="V171">
        <v>2</v>
      </c>
      <c r="W171" t="s">
        <v>526</v>
      </c>
      <c r="X171" s="54">
        <v>33.33</v>
      </c>
      <c r="Y171">
        <v>1</v>
      </c>
      <c r="Z171">
        <v>0.33329999999999999</v>
      </c>
    </row>
    <row r="172" spans="1:26" x14ac:dyDescent="0.25">
      <c r="A172" t="s">
        <v>72</v>
      </c>
      <c r="B172" t="s">
        <v>829</v>
      </c>
      <c r="C172">
        <v>1.8</v>
      </c>
      <c r="E172">
        <v>5</v>
      </c>
      <c r="F172" s="9">
        <f t="shared" si="4"/>
        <v>0.69</v>
      </c>
      <c r="L172" t="s">
        <v>71</v>
      </c>
      <c r="M172" t="s">
        <v>747</v>
      </c>
      <c r="N172">
        <v>2</v>
      </c>
      <c r="O172" t="s">
        <v>352</v>
      </c>
      <c r="P172" s="54">
        <v>20</v>
      </c>
      <c r="Q172">
        <v>3</v>
      </c>
      <c r="R172">
        <v>0.6</v>
      </c>
      <c r="T172" t="s">
        <v>71</v>
      </c>
      <c r="U172" t="s">
        <v>742</v>
      </c>
      <c r="V172">
        <v>3</v>
      </c>
      <c r="W172" t="s">
        <v>526</v>
      </c>
      <c r="X172" s="54">
        <v>50</v>
      </c>
      <c r="Y172">
        <v>1</v>
      </c>
      <c r="Z172">
        <v>0.5</v>
      </c>
    </row>
    <row r="173" spans="1:26" x14ac:dyDescent="0.25">
      <c r="A173" t="s">
        <v>72</v>
      </c>
      <c r="B173" t="s">
        <v>830</v>
      </c>
      <c r="C173">
        <v>2</v>
      </c>
      <c r="E173">
        <v>6</v>
      </c>
      <c r="F173" s="9">
        <f t="shared" si="4"/>
        <v>0.83</v>
      </c>
      <c r="L173" t="s">
        <v>71</v>
      </c>
      <c r="M173" t="s">
        <v>747</v>
      </c>
      <c r="N173">
        <v>3</v>
      </c>
      <c r="O173" t="s">
        <v>371</v>
      </c>
      <c r="P173" s="54">
        <v>10</v>
      </c>
      <c r="Q173">
        <v>3</v>
      </c>
      <c r="R173">
        <v>0.3</v>
      </c>
      <c r="T173" t="s">
        <v>71</v>
      </c>
      <c r="U173" t="s">
        <v>743</v>
      </c>
      <c r="V173">
        <v>1</v>
      </c>
      <c r="W173" t="s">
        <v>527</v>
      </c>
      <c r="X173" s="54">
        <v>42.86</v>
      </c>
      <c r="Y173">
        <v>1</v>
      </c>
      <c r="Z173">
        <v>0.42859999999999998</v>
      </c>
    </row>
    <row r="174" spans="1:26" x14ac:dyDescent="0.25">
      <c r="A174" t="s">
        <v>72</v>
      </c>
      <c r="B174" t="s">
        <v>831</v>
      </c>
      <c r="C174">
        <v>1</v>
      </c>
      <c r="D174">
        <v>0</v>
      </c>
      <c r="E174">
        <v>3</v>
      </c>
      <c r="F174" s="9">
        <f t="shared" si="4"/>
        <v>0.42</v>
      </c>
      <c r="L174" t="s">
        <v>71</v>
      </c>
      <c r="M174" t="s">
        <v>748</v>
      </c>
      <c r="N174">
        <v>1</v>
      </c>
      <c r="O174" t="s">
        <v>100</v>
      </c>
      <c r="P174" s="54">
        <v>100</v>
      </c>
      <c r="Q174">
        <v>1</v>
      </c>
      <c r="R174">
        <v>1</v>
      </c>
      <c r="T174" t="s">
        <v>71</v>
      </c>
      <c r="U174" t="s">
        <v>743</v>
      </c>
      <c r="V174">
        <v>2</v>
      </c>
      <c r="W174" t="s">
        <v>527</v>
      </c>
      <c r="X174" s="54">
        <v>28.57</v>
      </c>
      <c r="Y174">
        <v>1</v>
      </c>
      <c r="Z174">
        <v>0.28570000000000001</v>
      </c>
    </row>
    <row r="175" spans="1:26" x14ac:dyDescent="0.25">
      <c r="A175" t="s">
        <v>72</v>
      </c>
      <c r="B175" t="s">
        <v>832</v>
      </c>
      <c r="E175">
        <v>0</v>
      </c>
      <c r="F175" s="9">
        <f t="shared" si="4"/>
        <v>0</v>
      </c>
      <c r="L175" t="s">
        <v>71</v>
      </c>
      <c r="M175" t="s">
        <v>749</v>
      </c>
      <c r="N175">
        <v>1</v>
      </c>
      <c r="O175" t="s">
        <v>365</v>
      </c>
      <c r="P175" s="54">
        <v>100</v>
      </c>
      <c r="Q175">
        <v>1</v>
      </c>
      <c r="R175">
        <v>1</v>
      </c>
      <c r="T175" t="s">
        <v>71</v>
      </c>
      <c r="U175" t="s">
        <v>743</v>
      </c>
      <c r="V175">
        <v>3</v>
      </c>
      <c r="W175" t="s">
        <v>527</v>
      </c>
      <c r="X175" s="54">
        <v>28.57</v>
      </c>
      <c r="Y175">
        <v>1</v>
      </c>
      <c r="Z175">
        <v>0.28570000000000001</v>
      </c>
    </row>
    <row r="176" spans="1:26" x14ac:dyDescent="0.25">
      <c r="A176" t="s">
        <v>72</v>
      </c>
      <c r="B176" t="s">
        <v>833</v>
      </c>
      <c r="E176">
        <v>0</v>
      </c>
      <c r="F176" s="9">
        <f t="shared" si="4"/>
        <v>0</v>
      </c>
      <c r="L176" t="s">
        <v>71</v>
      </c>
      <c r="M176" t="s">
        <v>750</v>
      </c>
      <c r="N176">
        <v>1</v>
      </c>
      <c r="O176" t="s">
        <v>103</v>
      </c>
      <c r="P176" s="54">
        <v>100</v>
      </c>
      <c r="Q176">
        <v>1</v>
      </c>
      <c r="R176">
        <v>1</v>
      </c>
      <c r="T176" t="s">
        <v>71</v>
      </c>
      <c r="U176" t="s">
        <v>744</v>
      </c>
      <c r="V176">
        <v>1</v>
      </c>
      <c r="W176" t="s">
        <v>528</v>
      </c>
      <c r="X176" s="54">
        <v>100</v>
      </c>
      <c r="Y176">
        <v>3</v>
      </c>
      <c r="Z176">
        <v>3</v>
      </c>
    </row>
    <row r="177" spans="1:26" x14ac:dyDescent="0.25">
      <c r="A177" t="s">
        <v>72</v>
      </c>
      <c r="B177" t="s">
        <v>834</v>
      </c>
      <c r="E177">
        <v>0</v>
      </c>
      <c r="F177" s="9">
        <f t="shared" si="4"/>
        <v>0</v>
      </c>
      <c r="L177" t="s">
        <v>71</v>
      </c>
      <c r="M177" t="s">
        <v>752</v>
      </c>
      <c r="N177">
        <v>1</v>
      </c>
      <c r="O177" t="s">
        <v>389</v>
      </c>
      <c r="P177" s="54">
        <v>100</v>
      </c>
      <c r="Q177">
        <v>1</v>
      </c>
      <c r="R177">
        <v>1</v>
      </c>
      <c r="T177" t="s">
        <v>71</v>
      </c>
      <c r="U177" t="s">
        <v>746</v>
      </c>
      <c r="V177">
        <v>1</v>
      </c>
      <c r="W177" t="s">
        <v>529</v>
      </c>
      <c r="X177" s="54">
        <v>100</v>
      </c>
      <c r="Y177">
        <v>1</v>
      </c>
      <c r="Z177">
        <v>1</v>
      </c>
    </row>
    <row r="178" spans="1:26" x14ac:dyDescent="0.25">
      <c r="L178" t="s">
        <v>71</v>
      </c>
      <c r="M178" t="s">
        <v>753</v>
      </c>
      <c r="N178">
        <v>1</v>
      </c>
      <c r="O178" t="s">
        <v>372</v>
      </c>
      <c r="P178" s="54">
        <v>75</v>
      </c>
      <c r="Q178">
        <v>1</v>
      </c>
      <c r="R178">
        <v>0.75</v>
      </c>
      <c r="T178" t="s">
        <v>71</v>
      </c>
      <c r="U178" t="s">
        <v>747</v>
      </c>
      <c r="V178">
        <v>1</v>
      </c>
      <c r="W178" t="s">
        <v>530</v>
      </c>
      <c r="X178" s="54">
        <v>50</v>
      </c>
      <c r="Y178">
        <v>0</v>
      </c>
      <c r="Z178">
        <v>0</v>
      </c>
    </row>
    <row r="179" spans="1:26" x14ac:dyDescent="0.25">
      <c r="L179" t="s">
        <v>71</v>
      </c>
      <c r="M179" t="s">
        <v>753</v>
      </c>
      <c r="N179">
        <v>2</v>
      </c>
      <c r="O179" t="s">
        <v>109</v>
      </c>
      <c r="P179" s="54">
        <v>15</v>
      </c>
      <c r="Q179">
        <v>1</v>
      </c>
      <c r="R179">
        <v>0.15</v>
      </c>
      <c r="T179" t="s">
        <v>71</v>
      </c>
      <c r="U179" t="s">
        <v>747</v>
      </c>
      <c r="V179">
        <v>2</v>
      </c>
      <c r="W179" t="s">
        <v>531</v>
      </c>
      <c r="X179" s="54">
        <v>33.33</v>
      </c>
      <c r="Y179">
        <v>3</v>
      </c>
      <c r="Z179">
        <v>0.99990000000000001</v>
      </c>
    </row>
    <row r="180" spans="1:26" x14ac:dyDescent="0.25">
      <c r="L180" t="s">
        <v>71</v>
      </c>
      <c r="M180" t="s">
        <v>753</v>
      </c>
      <c r="N180">
        <v>3</v>
      </c>
      <c r="O180" t="s">
        <v>190</v>
      </c>
      <c r="P180" s="54">
        <v>5</v>
      </c>
      <c r="Q180">
        <v>3</v>
      </c>
      <c r="R180">
        <v>0.15</v>
      </c>
      <c r="T180" t="s">
        <v>71</v>
      </c>
      <c r="U180" t="s">
        <v>747</v>
      </c>
      <c r="V180">
        <v>3</v>
      </c>
      <c r="W180" t="s">
        <v>532</v>
      </c>
      <c r="X180" s="54">
        <v>16.670000000000002</v>
      </c>
      <c r="Y180">
        <v>3</v>
      </c>
      <c r="Z180">
        <v>0.50009999999999999</v>
      </c>
    </row>
    <row r="181" spans="1:26" x14ac:dyDescent="0.25">
      <c r="L181" t="s">
        <v>71</v>
      </c>
      <c r="M181" t="s">
        <v>753</v>
      </c>
      <c r="N181">
        <v>4</v>
      </c>
      <c r="O181" t="s">
        <v>343</v>
      </c>
      <c r="P181" s="54">
        <v>5</v>
      </c>
      <c r="Q181">
        <v>2</v>
      </c>
      <c r="R181">
        <v>0.1</v>
      </c>
      <c r="T181" t="s">
        <v>71</v>
      </c>
      <c r="U181" t="s">
        <v>748</v>
      </c>
      <c r="V181">
        <v>1</v>
      </c>
      <c r="W181" t="s">
        <v>533</v>
      </c>
      <c r="X181" s="54">
        <v>100</v>
      </c>
      <c r="Y181">
        <v>1</v>
      </c>
      <c r="Z181">
        <v>1</v>
      </c>
    </row>
    <row r="182" spans="1:26" x14ac:dyDescent="0.25">
      <c r="L182" t="s">
        <v>71</v>
      </c>
      <c r="M182" t="s">
        <v>754</v>
      </c>
      <c r="N182">
        <v>1</v>
      </c>
      <c r="O182" t="s">
        <v>360</v>
      </c>
      <c r="P182" s="54">
        <v>100</v>
      </c>
      <c r="Q182">
        <v>1</v>
      </c>
      <c r="R182">
        <v>1</v>
      </c>
      <c r="T182" t="s">
        <v>71</v>
      </c>
      <c r="U182" t="s">
        <v>749</v>
      </c>
      <c r="V182">
        <v>1</v>
      </c>
      <c r="W182" t="s">
        <v>460</v>
      </c>
      <c r="X182" s="54">
        <v>100</v>
      </c>
      <c r="Y182">
        <v>1</v>
      </c>
      <c r="Z182">
        <v>1</v>
      </c>
    </row>
    <row r="183" spans="1:26" x14ac:dyDescent="0.25">
      <c r="L183" t="s">
        <v>71</v>
      </c>
      <c r="M183" t="s">
        <v>755</v>
      </c>
      <c r="N183">
        <v>1</v>
      </c>
      <c r="O183" t="s">
        <v>371</v>
      </c>
      <c r="P183" s="54">
        <v>100</v>
      </c>
      <c r="Q183">
        <v>3</v>
      </c>
      <c r="R183">
        <v>3</v>
      </c>
      <c r="T183" t="s">
        <v>71</v>
      </c>
      <c r="U183" t="s">
        <v>750</v>
      </c>
      <c r="V183">
        <v>1</v>
      </c>
      <c r="W183" t="s">
        <v>520</v>
      </c>
      <c r="X183" s="54">
        <v>100</v>
      </c>
      <c r="Y183">
        <v>1</v>
      </c>
      <c r="Z183">
        <v>1</v>
      </c>
    </row>
    <row r="184" spans="1:26" x14ac:dyDescent="0.25">
      <c r="L184" t="s">
        <v>71</v>
      </c>
      <c r="M184" t="s">
        <v>756</v>
      </c>
      <c r="N184">
        <v>1</v>
      </c>
      <c r="O184" t="s">
        <v>100</v>
      </c>
      <c r="P184" s="54">
        <v>70</v>
      </c>
      <c r="Q184">
        <v>1</v>
      </c>
      <c r="R184">
        <v>0.7</v>
      </c>
      <c r="T184" t="s">
        <v>71</v>
      </c>
      <c r="U184" t="s">
        <v>752</v>
      </c>
      <c r="V184">
        <v>1</v>
      </c>
      <c r="W184" t="s">
        <v>534</v>
      </c>
      <c r="X184" s="54">
        <v>100</v>
      </c>
      <c r="Y184">
        <v>1</v>
      </c>
      <c r="Z184">
        <v>1</v>
      </c>
    </row>
    <row r="185" spans="1:26" x14ac:dyDescent="0.25">
      <c r="L185" t="s">
        <v>71</v>
      </c>
      <c r="M185" t="s">
        <v>756</v>
      </c>
      <c r="N185">
        <v>2</v>
      </c>
      <c r="O185" t="s">
        <v>117</v>
      </c>
      <c r="P185" s="54">
        <v>20</v>
      </c>
      <c r="Q185">
        <v>1</v>
      </c>
      <c r="R185">
        <v>0.2</v>
      </c>
      <c r="T185" t="s">
        <v>71</v>
      </c>
      <c r="U185" t="s">
        <v>753</v>
      </c>
      <c r="V185">
        <v>1</v>
      </c>
      <c r="W185" t="s">
        <v>327</v>
      </c>
      <c r="X185" s="54">
        <v>42.86</v>
      </c>
      <c r="Y185">
        <v>1</v>
      </c>
      <c r="Z185">
        <v>0.42857200000000001</v>
      </c>
    </row>
    <row r="186" spans="1:26" x14ac:dyDescent="0.25">
      <c r="L186" t="s">
        <v>71</v>
      </c>
      <c r="M186" t="s">
        <v>756</v>
      </c>
      <c r="N186">
        <v>3</v>
      </c>
      <c r="O186" t="s">
        <v>107</v>
      </c>
      <c r="P186" s="54">
        <v>10</v>
      </c>
      <c r="Q186">
        <v>3</v>
      </c>
      <c r="R186">
        <v>0.3</v>
      </c>
      <c r="T186" t="s">
        <v>71</v>
      </c>
      <c r="U186" t="s">
        <v>753</v>
      </c>
      <c r="V186">
        <v>2</v>
      </c>
      <c r="W186" t="s">
        <v>327</v>
      </c>
      <c r="X186" s="54">
        <v>28.57</v>
      </c>
      <c r="Y186">
        <v>1</v>
      </c>
      <c r="Z186">
        <v>0.28570000000000001</v>
      </c>
    </row>
    <row r="187" spans="1:26" x14ac:dyDescent="0.25">
      <c r="L187" t="s">
        <v>71</v>
      </c>
      <c r="M187" t="s">
        <v>757</v>
      </c>
      <c r="N187">
        <v>1</v>
      </c>
      <c r="O187" t="s">
        <v>348</v>
      </c>
      <c r="P187" s="54">
        <v>50</v>
      </c>
      <c r="Q187">
        <v>2</v>
      </c>
      <c r="R187">
        <v>1</v>
      </c>
      <c r="T187" t="s">
        <v>71</v>
      </c>
      <c r="U187" t="s">
        <v>753</v>
      </c>
      <c r="V187">
        <v>3</v>
      </c>
      <c r="W187" t="s">
        <v>326</v>
      </c>
      <c r="X187" s="54">
        <v>14.29</v>
      </c>
      <c r="Y187">
        <v>3</v>
      </c>
      <c r="Z187">
        <v>0.42870000000000003</v>
      </c>
    </row>
    <row r="188" spans="1:26" x14ac:dyDescent="0.25">
      <c r="L188" s="67" t="s">
        <v>71</v>
      </c>
      <c r="M188" s="67" t="s">
        <v>757</v>
      </c>
      <c r="N188">
        <v>2</v>
      </c>
      <c r="O188" t="s">
        <v>350</v>
      </c>
      <c r="P188" s="54">
        <v>50</v>
      </c>
      <c r="Q188">
        <v>1</v>
      </c>
      <c r="R188">
        <v>0.5</v>
      </c>
      <c r="T188" t="s">
        <v>71</v>
      </c>
      <c r="U188" t="s">
        <v>753</v>
      </c>
      <c r="V188">
        <v>4</v>
      </c>
      <c r="W188" t="s">
        <v>327</v>
      </c>
      <c r="X188" s="54">
        <v>14.28</v>
      </c>
      <c r="Y188">
        <v>1</v>
      </c>
      <c r="Z188">
        <v>0.14280000000000001</v>
      </c>
    </row>
    <row r="189" spans="1:26" x14ac:dyDescent="0.25">
      <c r="L189" s="67" t="s">
        <v>71</v>
      </c>
      <c r="M189" s="67" t="s">
        <v>758</v>
      </c>
      <c r="N189">
        <v>1</v>
      </c>
      <c r="O189" t="s">
        <v>352</v>
      </c>
      <c r="P189" s="54">
        <v>100</v>
      </c>
      <c r="Q189">
        <v>3</v>
      </c>
      <c r="R189">
        <v>3</v>
      </c>
      <c r="T189" t="s">
        <v>71</v>
      </c>
      <c r="U189" t="s">
        <v>754</v>
      </c>
      <c r="V189">
        <v>1</v>
      </c>
      <c r="W189" t="s">
        <v>535</v>
      </c>
      <c r="X189" s="54">
        <v>100</v>
      </c>
      <c r="Y189">
        <v>1</v>
      </c>
      <c r="Z189">
        <v>1</v>
      </c>
    </row>
    <row r="190" spans="1:26" x14ac:dyDescent="0.25">
      <c r="L190" t="s">
        <v>72</v>
      </c>
      <c r="M190" t="s">
        <v>760</v>
      </c>
      <c r="N190">
        <v>1</v>
      </c>
      <c r="O190" t="s">
        <v>160</v>
      </c>
      <c r="P190" s="54">
        <v>80</v>
      </c>
      <c r="Q190">
        <v>3</v>
      </c>
      <c r="R190">
        <v>2.4</v>
      </c>
      <c r="T190" t="s">
        <v>71</v>
      </c>
      <c r="U190" t="s">
        <v>755</v>
      </c>
      <c r="V190">
        <v>1</v>
      </c>
      <c r="W190" t="s">
        <v>536</v>
      </c>
      <c r="X190" s="54">
        <v>100</v>
      </c>
      <c r="Y190">
        <v>3</v>
      </c>
      <c r="Z190">
        <v>3</v>
      </c>
    </row>
    <row r="191" spans="1:26" x14ac:dyDescent="0.25">
      <c r="L191" t="s">
        <v>72</v>
      </c>
      <c r="M191" t="s">
        <v>760</v>
      </c>
      <c r="N191">
        <v>2</v>
      </c>
      <c r="O191" t="s">
        <v>107</v>
      </c>
      <c r="P191" s="54">
        <v>20</v>
      </c>
      <c r="Q191">
        <v>3</v>
      </c>
      <c r="R191">
        <v>0.6</v>
      </c>
      <c r="T191" t="s">
        <v>71</v>
      </c>
      <c r="U191" t="s">
        <v>756</v>
      </c>
      <c r="V191">
        <v>1</v>
      </c>
      <c r="W191" t="s">
        <v>537</v>
      </c>
      <c r="X191" s="54">
        <v>50</v>
      </c>
      <c r="Y191">
        <v>1</v>
      </c>
      <c r="Z191">
        <v>0.5</v>
      </c>
    </row>
    <row r="192" spans="1:26" x14ac:dyDescent="0.25">
      <c r="L192" t="s">
        <v>72</v>
      </c>
      <c r="M192" t="s">
        <v>761</v>
      </c>
      <c r="N192">
        <v>1</v>
      </c>
      <c r="O192" t="s">
        <v>160</v>
      </c>
      <c r="P192" s="54">
        <v>80</v>
      </c>
      <c r="Q192">
        <v>3</v>
      </c>
      <c r="R192">
        <v>2.4</v>
      </c>
      <c r="T192" t="s">
        <v>71</v>
      </c>
      <c r="U192" t="s">
        <v>756</v>
      </c>
      <c r="V192">
        <v>2</v>
      </c>
      <c r="W192" t="s">
        <v>537</v>
      </c>
      <c r="X192" s="54">
        <v>33.33</v>
      </c>
      <c r="Y192">
        <v>1</v>
      </c>
      <c r="Z192">
        <v>0.33329999999999999</v>
      </c>
    </row>
    <row r="193" spans="12:26" x14ac:dyDescent="0.25">
      <c r="L193" t="s">
        <v>72</v>
      </c>
      <c r="M193" t="s">
        <v>761</v>
      </c>
      <c r="N193">
        <v>2</v>
      </c>
      <c r="O193" t="s">
        <v>107</v>
      </c>
      <c r="P193" s="54">
        <v>20</v>
      </c>
      <c r="Q193">
        <v>3</v>
      </c>
      <c r="R193">
        <v>0.6</v>
      </c>
      <c r="T193" t="s">
        <v>71</v>
      </c>
      <c r="U193" t="s">
        <v>756</v>
      </c>
      <c r="V193">
        <v>3</v>
      </c>
      <c r="W193" t="s">
        <v>538</v>
      </c>
      <c r="X193" s="54">
        <v>16.670000000000002</v>
      </c>
      <c r="Y193">
        <v>3</v>
      </c>
      <c r="Z193">
        <v>0.50009999999999999</v>
      </c>
    </row>
    <row r="194" spans="12:26" x14ac:dyDescent="0.25">
      <c r="L194" t="s">
        <v>72</v>
      </c>
      <c r="M194" t="s">
        <v>762</v>
      </c>
      <c r="N194">
        <v>1</v>
      </c>
      <c r="O194" t="s">
        <v>394</v>
      </c>
      <c r="P194" s="54">
        <v>100</v>
      </c>
      <c r="Q194">
        <v>1</v>
      </c>
      <c r="R194">
        <v>1</v>
      </c>
      <c r="T194" t="s">
        <v>71</v>
      </c>
      <c r="U194" t="s">
        <v>757</v>
      </c>
      <c r="V194">
        <v>1</v>
      </c>
      <c r="W194" t="s">
        <v>437</v>
      </c>
      <c r="X194" s="54">
        <v>100</v>
      </c>
      <c r="Y194">
        <v>1</v>
      </c>
      <c r="Z194">
        <v>1</v>
      </c>
    </row>
    <row r="195" spans="12:26" x14ac:dyDescent="0.25">
      <c r="L195" t="s">
        <v>72</v>
      </c>
      <c r="M195" t="s">
        <v>763</v>
      </c>
      <c r="N195">
        <v>1</v>
      </c>
      <c r="O195" t="s">
        <v>339</v>
      </c>
      <c r="P195" s="54">
        <v>70</v>
      </c>
      <c r="Q195">
        <v>3</v>
      </c>
      <c r="R195">
        <v>2.1</v>
      </c>
      <c r="T195" t="s">
        <v>71</v>
      </c>
      <c r="U195" t="s">
        <v>758</v>
      </c>
      <c r="V195">
        <v>1</v>
      </c>
      <c r="W195" t="s">
        <v>539</v>
      </c>
      <c r="X195" s="54">
        <v>100</v>
      </c>
      <c r="Y195">
        <v>3</v>
      </c>
      <c r="Z195">
        <v>3</v>
      </c>
    </row>
    <row r="196" spans="12:26" x14ac:dyDescent="0.25">
      <c r="L196" t="s">
        <v>72</v>
      </c>
      <c r="M196" t="s">
        <v>763</v>
      </c>
      <c r="N196">
        <v>2</v>
      </c>
      <c r="O196" t="s">
        <v>109</v>
      </c>
      <c r="P196" s="54">
        <v>15</v>
      </c>
      <c r="Q196">
        <v>1</v>
      </c>
      <c r="R196">
        <v>0.15</v>
      </c>
      <c r="T196" t="s">
        <v>72</v>
      </c>
      <c r="U196" t="s">
        <v>760</v>
      </c>
      <c r="V196">
        <v>1</v>
      </c>
      <c r="W196" t="s">
        <v>321</v>
      </c>
      <c r="X196" s="54">
        <v>60</v>
      </c>
      <c r="Y196">
        <v>3</v>
      </c>
      <c r="Z196">
        <v>1.8</v>
      </c>
    </row>
    <row r="197" spans="12:26" x14ac:dyDescent="0.25">
      <c r="L197" t="s">
        <v>72</v>
      </c>
      <c r="M197" t="s">
        <v>763</v>
      </c>
      <c r="N197">
        <v>3</v>
      </c>
      <c r="O197" t="s">
        <v>395</v>
      </c>
      <c r="P197" s="54">
        <v>15</v>
      </c>
      <c r="Q197">
        <v>2</v>
      </c>
      <c r="R197">
        <v>0.3</v>
      </c>
      <c r="T197" t="s">
        <v>72</v>
      </c>
      <c r="U197" t="s">
        <v>760</v>
      </c>
      <c r="V197">
        <v>2</v>
      </c>
      <c r="W197" t="s">
        <v>540</v>
      </c>
      <c r="X197" s="54">
        <v>40</v>
      </c>
      <c r="Y197">
        <v>3</v>
      </c>
      <c r="Z197">
        <v>1.2</v>
      </c>
    </row>
    <row r="198" spans="12:26" x14ac:dyDescent="0.25">
      <c r="L198" t="s">
        <v>72</v>
      </c>
      <c r="M198" t="s">
        <v>764</v>
      </c>
      <c r="N198">
        <v>1</v>
      </c>
      <c r="O198" t="s">
        <v>160</v>
      </c>
      <c r="P198" s="54">
        <v>80</v>
      </c>
      <c r="Q198">
        <v>3</v>
      </c>
      <c r="R198">
        <v>2.4</v>
      </c>
      <c r="T198" t="s">
        <v>72</v>
      </c>
      <c r="U198" t="s">
        <v>761</v>
      </c>
      <c r="V198">
        <v>1</v>
      </c>
      <c r="W198" t="s">
        <v>321</v>
      </c>
      <c r="X198" s="54">
        <v>60</v>
      </c>
      <c r="Y198">
        <v>3</v>
      </c>
      <c r="Z198">
        <v>1.8</v>
      </c>
    </row>
    <row r="199" spans="12:26" x14ac:dyDescent="0.25">
      <c r="L199" t="s">
        <v>72</v>
      </c>
      <c r="M199" t="s">
        <v>764</v>
      </c>
      <c r="N199">
        <v>2</v>
      </c>
      <c r="O199" t="s">
        <v>100</v>
      </c>
      <c r="P199" s="54">
        <v>20</v>
      </c>
      <c r="Q199">
        <v>1</v>
      </c>
      <c r="R199">
        <v>0.2</v>
      </c>
      <c r="T199" t="s">
        <v>72</v>
      </c>
      <c r="U199" t="s">
        <v>761</v>
      </c>
      <c r="V199">
        <v>2</v>
      </c>
      <c r="W199" t="s">
        <v>540</v>
      </c>
      <c r="X199" s="54">
        <v>40</v>
      </c>
      <c r="Y199">
        <v>3</v>
      </c>
      <c r="Z199">
        <v>1.2</v>
      </c>
    </row>
    <row r="200" spans="12:26" x14ac:dyDescent="0.25">
      <c r="L200" t="s">
        <v>72</v>
      </c>
      <c r="M200" t="s">
        <v>765</v>
      </c>
      <c r="N200">
        <v>1</v>
      </c>
      <c r="O200" t="s">
        <v>109</v>
      </c>
      <c r="P200" s="54">
        <v>100</v>
      </c>
      <c r="Q200">
        <v>1</v>
      </c>
      <c r="R200">
        <v>1</v>
      </c>
      <c r="T200" t="s">
        <v>72</v>
      </c>
      <c r="U200" t="s">
        <v>762</v>
      </c>
      <c r="V200">
        <v>1</v>
      </c>
      <c r="W200" t="s">
        <v>541</v>
      </c>
      <c r="X200" s="54">
        <v>100</v>
      </c>
      <c r="Y200">
        <v>1</v>
      </c>
      <c r="Z200">
        <v>1</v>
      </c>
    </row>
    <row r="201" spans="12:26" x14ac:dyDescent="0.25">
      <c r="L201" t="s">
        <v>72</v>
      </c>
      <c r="M201" t="s">
        <v>766</v>
      </c>
      <c r="N201">
        <v>1</v>
      </c>
      <c r="O201" t="s">
        <v>197</v>
      </c>
      <c r="P201" s="54">
        <v>50</v>
      </c>
      <c r="Q201">
        <v>3</v>
      </c>
      <c r="R201">
        <v>1.5</v>
      </c>
      <c r="T201" t="s">
        <v>72</v>
      </c>
      <c r="U201" t="s">
        <v>763</v>
      </c>
      <c r="V201">
        <v>1</v>
      </c>
      <c r="W201" t="s">
        <v>542</v>
      </c>
      <c r="X201" s="54">
        <v>70</v>
      </c>
      <c r="Y201">
        <v>1</v>
      </c>
      <c r="Z201">
        <v>0.7</v>
      </c>
    </row>
    <row r="202" spans="12:26" x14ac:dyDescent="0.25">
      <c r="L202" t="s">
        <v>72</v>
      </c>
      <c r="M202" t="s">
        <v>766</v>
      </c>
      <c r="N202">
        <v>2</v>
      </c>
      <c r="O202" t="s">
        <v>100</v>
      </c>
      <c r="P202" s="54">
        <v>25</v>
      </c>
      <c r="Q202">
        <v>1</v>
      </c>
      <c r="R202">
        <v>0.25</v>
      </c>
      <c r="T202" t="s">
        <v>72</v>
      </c>
      <c r="U202" t="s">
        <v>763</v>
      </c>
      <c r="V202">
        <v>2</v>
      </c>
      <c r="W202" t="s">
        <v>543</v>
      </c>
      <c r="X202" s="54">
        <v>15</v>
      </c>
      <c r="Y202">
        <v>1</v>
      </c>
      <c r="Z202">
        <v>0.15</v>
      </c>
    </row>
    <row r="203" spans="12:26" x14ac:dyDescent="0.25">
      <c r="L203" t="s">
        <v>72</v>
      </c>
      <c r="M203" t="s">
        <v>766</v>
      </c>
      <c r="N203">
        <v>3</v>
      </c>
      <c r="O203" t="s">
        <v>345</v>
      </c>
      <c r="P203" s="54">
        <v>25</v>
      </c>
      <c r="Q203">
        <v>2</v>
      </c>
      <c r="R203">
        <v>0.5</v>
      </c>
      <c r="T203" t="s">
        <v>72</v>
      </c>
      <c r="U203" t="s">
        <v>763</v>
      </c>
      <c r="V203">
        <v>3</v>
      </c>
      <c r="W203" t="s">
        <v>543</v>
      </c>
      <c r="X203" s="54">
        <v>15</v>
      </c>
      <c r="Y203">
        <v>1</v>
      </c>
      <c r="Z203">
        <v>0.15</v>
      </c>
    </row>
    <row r="204" spans="12:26" x14ac:dyDescent="0.25">
      <c r="L204" t="s">
        <v>72</v>
      </c>
      <c r="M204" t="s">
        <v>767</v>
      </c>
      <c r="N204">
        <v>1</v>
      </c>
      <c r="O204" t="s">
        <v>396</v>
      </c>
      <c r="P204" s="54">
        <v>100</v>
      </c>
      <c r="Q204">
        <v>1</v>
      </c>
      <c r="R204">
        <v>1</v>
      </c>
      <c r="T204" t="s">
        <v>72</v>
      </c>
      <c r="U204" t="s">
        <v>764</v>
      </c>
      <c r="V204">
        <v>1</v>
      </c>
      <c r="W204" t="s">
        <v>544</v>
      </c>
      <c r="X204" s="54">
        <v>80</v>
      </c>
      <c r="Y204">
        <v>2</v>
      </c>
      <c r="Z204">
        <v>1.6</v>
      </c>
    </row>
    <row r="205" spans="12:26" x14ac:dyDescent="0.25">
      <c r="L205" t="s">
        <v>72</v>
      </c>
      <c r="M205" t="s">
        <v>768</v>
      </c>
      <c r="N205">
        <v>1</v>
      </c>
      <c r="O205" t="s">
        <v>377</v>
      </c>
      <c r="P205" s="54">
        <v>70</v>
      </c>
      <c r="Q205">
        <v>3</v>
      </c>
      <c r="R205">
        <v>2.1</v>
      </c>
      <c r="T205" t="s">
        <v>72</v>
      </c>
      <c r="U205" t="s">
        <v>764</v>
      </c>
      <c r="V205">
        <v>2</v>
      </c>
      <c r="W205" t="s">
        <v>544</v>
      </c>
      <c r="X205" s="54">
        <v>20</v>
      </c>
      <c r="Y205">
        <v>2</v>
      </c>
      <c r="Z205">
        <v>0.4</v>
      </c>
    </row>
    <row r="206" spans="12:26" x14ac:dyDescent="0.25">
      <c r="L206" t="s">
        <v>72</v>
      </c>
      <c r="M206" t="s">
        <v>768</v>
      </c>
      <c r="N206">
        <v>2</v>
      </c>
      <c r="O206" t="s">
        <v>109</v>
      </c>
      <c r="P206" s="54">
        <v>15</v>
      </c>
      <c r="Q206">
        <v>1</v>
      </c>
      <c r="R206">
        <v>0.15</v>
      </c>
      <c r="T206" t="s">
        <v>72</v>
      </c>
      <c r="U206" t="s">
        <v>765</v>
      </c>
      <c r="V206">
        <v>1</v>
      </c>
      <c r="W206" t="s">
        <v>545</v>
      </c>
      <c r="X206" s="54">
        <v>100</v>
      </c>
      <c r="Y206">
        <v>1</v>
      </c>
      <c r="Z206">
        <v>1</v>
      </c>
    </row>
    <row r="207" spans="12:26" x14ac:dyDescent="0.25">
      <c r="L207" t="s">
        <v>72</v>
      </c>
      <c r="M207" t="s">
        <v>768</v>
      </c>
      <c r="N207">
        <v>3</v>
      </c>
      <c r="O207" t="s">
        <v>395</v>
      </c>
      <c r="P207" s="54">
        <v>15</v>
      </c>
      <c r="Q207">
        <v>2</v>
      </c>
      <c r="R207">
        <v>0.3</v>
      </c>
      <c r="T207" t="s">
        <v>72</v>
      </c>
      <c r="U207" t="s">
        <v>766</v>
      </c>
      <c r="V207">
        <v>1</v>
      </c>
      <c r="W207" t="s">
        <v>493</v>
      </c>
      <c r="X207" s="54">
        <v>50</v>
      </c>
      <c r="Y207">
        <v>3</v>
      </c>
      <c r="Z207">
        <v>1.5</v>
      </c>
    </row>
    <row r="208" spans="12:26" x14ac:dyDescent="0.25">
      <c r="L208" t="s">
        <v>72</v>
      </c>
      <c r="M208" t="s">
        <v>769</v>
      </c>
      <c r="N208">
        <v>1</v>
      </c>
      <c r="O208" t="s">
        <v>345</v>
      </c>
      <c r="P208" s="54">
        <v>5</v>
      </c>
      <c r="Q208">
        <v>2</v>
      </c>
      <c r="R208">
        <v>0.1</v>
      </c>
      <c r="T208" t="s">
        <v>72</v>
      </c>
      <c r="U208" t="s">
        <v>766</v>
      </c>
      <c r="V208">
        <v>2</v>
      </c>
      <c r="W208" t="s">
        <v>467</v>
      </c>
      <c r="X208" s="54">
        <v>33.33</v>
      </c>
      <c r="Y208">
        <v>1</v>
      </c>
      <c r="Z208">
        <v>0.33329999999999999</v>
      </c>
    </row>
    <row r="209" spans="12:26" x14ac:dyDescent="0.25">
      <c r="L209" t="s">
        <v>72</v>
      </c>
      <c r="M209" t="s">
        <v>769</v>
      </c>
      <c r="N209">
        <v>2</v>
      </c>
      <c r="O209" t="s">
        <v>160</v>
      </c>
      <c r="P209" s="54">
        <v>15</v>
      </c>
      <c r="Q209">
        <v>3</v>
      </c>
      <c r="R209">
        <v>0.45</v>
      </c>
      <c r="T209" t="s">
        <v>72</v>
      </c>
      <c r="U209" t="s">
        <v>766</v>
      </c>
      <c r="V209">
        <v>3</v>
      </c>
      <c r="W209" t="s">
        <v>494</v>
      </c>
      <c r="X209" s="54">
        <v>16.670000000000002</v>
      </c>
      <c r="Y209">
        <v>2</v>
      </c>
      <c r="Z209">
        <v>0.33339999999999997</v>
      </c>
    </row>
    <row r="210" spans="12:26" x14ac:dyDescent="0.25">
      <c r="L210" t="s">
        <v>72</v>
      </c>
      <c r="M210" t="s">
        <v>769</v>
      </c>
      <c r="N210">
        <v>3</v>
      </c>
      <c r="O210" t="s">
        <v>100</v>
      </c>
      <c r="P210" s="54">
        <v>80</v>
      </c>
      <c r="Q210">
        <v>1</v>
      </c>
      <c r="R210">
        <v>0.8</v>
      </c>
      <c r="T210" t="s">
        <v>72</v>
      </c>
      <c r="U210" t="s">
        <v>767</v>
      </c>
      <c r="V210">
        <v>1</v>
      </c>
      <c r="W210" t="s">
        <v>546</v>
      </c>
      <c r="X210" s="54">
        <v>100</v>
      </c>
      <c r="Y210">
        <v>1</v>
      </c>
      <c r="Z210">
        <v>1</v>
      </c>
    </row>
    <row r="211" spans="12:26" x14ac:dyDescent="0.25">
      <c r="L211" t="s">
        <v>72</v>
      </c>
      <c r="M211" t="s">
        <v>770</v>
      </c>
      <c r="N211">
        <v>1</v>
      </c>
      <c r="O211" t="s">
        <v>359</v>
      </c>
      <c r="P211" s="54">
        <v>100</v>
      </c>
      <c r="Q211">
        <v>1</v>
      </c>
      <c r="R211">
        <v>1</v>
      </c>
      <c r="T211" t="s">
        <v>72</v>
      </c>
      <c r="U211" t="s">
        <v>768</v>
      </c>
      <c r="V211">
        <v>1</v>
      </c>
      <c r="W211" t="s">
        <v>547</v>
      </c>
      <c r="X211" s="54">
        <v>70</v>
      </c>
      <c r="Y211">
        <v>1</v>
      </c>
      <c r="Z211">
        <v>0.7</v>
      </c>
    </row>
    <row r="212" spans="12:26" x14ac:dyDescent="0.25">
      <c r="L212" t="s">
        <v>72</v>
      </c>
      <c r="M212" t="s">
        <v>771</v>
      </c>
      <c r="N212">
        <v>1</v>
      </c>
      <c r="O212" t="s">
        <v>97</v>
      </c>
      <c r="P212" s="54">
        <v>100</v>
      </c>
      <c r="Q212">
        <v>3</v>
      </c>
      <c r="R212">
        <v>3</v>
      </c>
      <c r="T212" t="s">
        <v>72</v>
      </c>
      <c r="U212" t="s">
        <v>768</v>
      </c>
      <c r="V212">
        <v>2</v>
      </c>
      <c r="W212" t="s">
        <v>548</v>
      </c>
      <c r="X212" s="54">
        <v>15</v>
      </c>
      <c r="Y212">
        <v>1</v>
      </c>
      <c r="Z212">
        <v>0.15</v>
      </c>
    </row>
    <row r="213" spans="12:26" x14ac:dyDescent="0.25">
      <c r="L213" t="s">
        <v>72</v>
      </c>
      <c r="M213" t="s">
        <v>772</v>
      </c>
      <c r="N213">
        <v>1</v>
      </c>
      <c r="O213" t="s">
        <v>397</v>
      </c>
      <c r="P213" s="54">
        <v>100</v>
      </c>
      <c r="Q213">
        <v>2</v>
      </c>
      <c r="R213">
        <v>2</v>
      </c>
      <c r="T213" t="s">
        <v>72</v>
      </c>
      <c r="U213" t="s">
        <v>768</v>
      </c>
      <c r="V213">
        <v>3</v>
      </c>
      <c r="W213" t="s">
        <v>548</v>
      </c>
      <c r="X213" s="54">
        <v>15</v>
      </c>
      <c r="Y213">
        <v>1</v>
      </c>
      <c r="Z213">
        <v>0.15</v>
      </c>
    </row>
    <row r="214" spans="12:26" x14ac:dyDescent="0.25">
      <c r="L214" t="s">
        <v>72</v>
      </c>
      <c r="M214" t="s">
        <v>773</v>
      </c>
      <c r="N214">
        <v>1</v>
      </c>
      <c r="O214" t="s">
        <v>350</v>
      </c>
      <c r="P214" s="54">
        <v>100</v>
      </c>
      <c r="Q214">
        <v>1</v>
      </c>
      <c r="R214">
        <v>1</v>
      </c>
      <c r="T214" t="s">
        <v>72</v>
      </c>
      <c r="U214" t="s">
        <v>769</v>
      </c>
      <c r="V214">
        <v>1</v>
      </c>
      <c r="W214" t="s">
        <v>549</v>
      </c>
      <c r="X214" s="54">
        <v>33.340000000000003</v>
      </c>
      <c r="Y214">
        <v>2</v>
      </c>
      <c r="Z214">
        <v>0.66679999999999995</v>
      </c>
    </row>
    <row r="215" spans="12:26" x14ac:dyDescent="0.25">
      <c r="L215" t="s">
        <v>72</v>
      </c>
      <c r="M215" t="s">
        <v>774</v>
      </c>
      <c r="N215">
        <v>1</v>
      </c>
      <c r="O215" t="s">
        <v>160</v>
      </c>
      <c r="P215" s="54">
        <v>100</v>
      </c>
      <c r="Q215">
        <v>3</v>
      </c>
      <c r="R215">
        <v>3</v>
      </c>
      <c r="T215" t="s">
        <v>72</v>
      </c>
      <c r="U215" t="s">
        <v>769</v>
      </c>
      <c r="V215">
        <v>2</v>
      </c>
      <c r="W215" t="s">
        <v>550</v>
      </c>
      <c r="X215" s="54">
        <v>33.33</v>
      </c>
      <c r="Y215">
        <v>3</v>
      </c>
      <c r="Z215">
        <v>0.99990000000000001</v>
      </c>
    </row>
    <row r="216" spans="12:26" x14ac:dyDescent="0.25">
      <c r="L216" t="s">
        <v>72</v>
      </c>
      <c r="M216" t="s">
        <v>775</v>
      </c>
      <c r="N216">
        <v>1</v>
      </c>
      <c r="O216" t="s">
        <v>360</v>
      </c>
      <c r="P216" s="54">
        <v>50</v>
      </c>
      <c r="Q216">
        <v>1</v>
      </c>
      <c r="R216">
        <v>0.5</v>
      </c>
      <c r="T216" t="s">
        <v>72</v>
      </c>
      <c r="U216" t="s">
        <v>769</v>
      </c>
      <c r="V216">
        <v>3</v>
      </c>
      <c r="W216" t="s">
        <v>551</v>
      </c>
      <c r="X216" s="54">
        <v>33.33</v>
      </c>
      <c r="Y216">
        <v>1</v>
      </c>
      <c r="Z216">
        <v>0.33329999999999999</v>
      </c>
    </row>
    <row r="217" spans="12:26" x14ac:dyDescent="0.25">
      <c r="L217" t="s">
        <v>72</v>
      </c>
      <c r="M217" t="s">
        <v>775</v>
      </c>
      <c r="N217">
        <v>2</v>
      </c>
      <c r="O217" t="s">
        <v>398</v>
      </c>
      <c r="P217" s="54">
        <v>30</v>
      </c>
      <c r="Q217">
        <v>1</v>
      </c>
      <c r="R217">
        <v>0.3</v>
      </c>
      <c r="T217" t="s">
        <v>72</v>
      </c>
      <c r="U217" t="s">
        <v>770</v>
      </c>
      <c r="V217">
        <v>1</v>
      </c>
      <c r="W217" t="s">
        <v>552</v>
      </c>
      <c r="X217" s="54">
        <v>100</v>
      </c>
      <c r="Y217">
        <v>1</v>
      </c>
      <c r="Z217">
        <v>1</v>
      </c>
    </row>
    <row r="218" spans="12:26" x14ac:dyDescent="0.25">
      <c r="L218" t="s">
        <v>72</v>
      </c>
      <c r="M218" t="s">
        <v>775</v>
      </c>
      <c r="N218">
        <v>3</v>
      </c>
      <c r="O218" t="s">
        <v>399</v>
      </c>
      <c r="P218" s="54">
        <v>20</v>
      </c>
      <c r="Q218">
        <v>2</v>
      </c>
      <c r="R218">
        <v>0.4</v>
      </c>
      <c r="T218" t="s">
        <v>72</v>
      </c>
      <c r="U218" t="s">
        <v>771</v>
      </c>
      <c r="V218">
        <v>1</v>
      </c>
      <c r="W218" t="s">
        <v>553</v>
      </c>
      <c r="X218" s="54">
        <v>40</v>
      </c>
      <c r="Y218">
        <v>3</v>
      </c>
      <c r="Z218">
        <v>1.2</v>
      </c>
    </row>
    <row r="219" spans="12:26" x14ac:dyDescent="0.25">
      <c r="L219" t="s">
        <v>72</v>
      </c>
      <c r="M219" t="s">
        <v>776</v>
      </c>
      <c r="N219">
        <v>1</v>
      </c>
      <c r="O219" t="s">
        <v>100</v>
      </c>
      <c r="P219" s="54">
        <v>90</v>
      </c>
      <c r="Q219">
        <v>1</v>
      </c>
      <c r="R219">
        <v>0.9</v>
      </c>
      <c r="T219" t="s">
        <v>72</v>
      </c>
      <c r="U219" t="s">
        <v>771</v>
      </c>
      <c r="V219">
        <v>2</v>
      </c>
      <c r="W219" t="s">
        <v>554</v>
      </c>
      <c r="X219" s="54">
        <v>60</v>
      </c>
      <c r="Y219">
        <v>3</v>
      </c>
      <c r="Z219">
        <v>1.8</v>
      </c>
    </row>
    <row r="220" spans="12:26" x14ac:dyDescent="0.25">
      <c r="L220" t="s">
        <v>72</v>
      </c>
      <c r="M220" t="s">
        <v>776</v>
      </c>
      <c r="N220">
        <v>2</v>
      </c>
      <c r="O220" t="s">
        <v>107</v>
      </c>
      <c r="P220" s="54">
        <v>5</v>
      </c>
      <c r="Q220">
        <v>3</v>
      </c>
      <c r="R220">
        <v>0.15</v>
      </c>
      <c r="T220" t="s">
        <v>72</v>
      </c>
      <c r="U220" t="s">
        <v>772</v>
      </c>
      <c r="V220">
        <v>1</v>
      </c>
      <c r="W220" t="s">
        <v>555</v>
      </c>
      <c r="X220" s="54">
        <v>100</v>
      </c>
      <c r="Y220">
        <v>2</v>
      </c>
      <c r="Z220">
        <v>2</v>
      </c>
    </row>
    <row r="221" spans="12:26" x14ac:dyDescent="0.25">
      <c r="L221" t="s">
        <v>72</v>
      </c>
      <c r="M221" t="s">
        <v>776</v>
      </c>
      <c r="N221">
        <v>3</v>
      </c>
      <c r="O221" t="s">
        <v>106</v>
      </c>
      <c r="P221" s="54">
        <v>5</v>
      </c>
      <c r="Q221">
        <v>2</v>
      </c>
      <c r="R221">
        <v>0.1</v>
      </c>
      <c r="T221" t="s">
        <v>72</v>
      </c>
      <c r="U221" t="s">
        <v>773</v>
      </c>
      <c r="V221">
        <v>1</v>
      </c>
      <c r="W221" t="s">
        <v>556</v>
      </c>
      <c r="X221" s="54">
        <v>100</v>
      </c>
      <c r="Y221">
        <v>0</v>
      </c>
      <c r="Z221">
        <v>0</v>
      </c>
    </row>
    <row r="222" spans="12:26" x14ac:dyDescent="0.25">
      <c r="L222" t="s">
        <v>72</v>
      </c>
      <c r="M222" t="s">
        <v>777</v>
      </c>
      <c r="N222">
        <v>1</v>
      </c>
      <c r="O222" t="s">
        <v>400</v>
      </c>
      <c r="P222" s="54">
        <v>70</v>
      </c>
      <c r="Q222">
        <v>3</v>
      </c>
      <c r="R222">
        <v>2.1</v>
      </c>
      <c r="T222" t="s">
        <v>72</v>
      </c>
      <c r="U222" t="s">
        <v>774</v>
      </c>
      <c r="V222">
        <v>1</v>
      </c>
      <c r="W222" t="s">
        <v>557</v>
      </c>
      <c r="X222" s="54">
        <v>100</v>
      </c>
      <c r="Y222">
        <v>3</v>
      </c>
      <c r="Z222">
        <v>3</v>
      </c>
    </row>
    <row r="223" spans="12:26" x14ac:dyDescent="0.25">
      <c r="L223" t="s">
        <v>72</v>
      </c>
      <c r="M223" t="s">
        <v>777</v>
      </c>
      <c r="N223">
        <v>2</v>
      </c>
      <c r="O223" t="s">
        <v>390</v>
      </c>
      <c r="P223" s="54">
        <v>20</v>
      </c>
      <c r="Q223">
        <v>3</v>
      </c>
      <c r="R223">
        <v>0.6</v>
      </c>
      <c r="T223" t="s">
        <v>72</v>
      </c>
      <c r="U223" t="s">
        <v>775</v>
      </c>
      <c r="V223">
        <v>1</v>
      </c>
      <c r="W223" t="s">
        <v>558</v>
      </c>
      <c r="X223" s="54">
        <v>37.5</v>
      </c>
      <c r="Y223">
        <v>1</v>
      </c>
      <c r="Z223">
        <v>0.375</v>
      </c>
    </row>
    <row r="224" spans="12:26" x14ac:dyDescent="0.25">
      <c r="L224" t="s">
        <v>72</v>
      </c>
      <c r="M224" t="s">
        <v>777</v>
      </c>
      <c r="N224">
        <v>3</v>
      </c>
      <c r="O224" t="s">
        <v>174</v>
      </c>
      <c r="P224" s="54">
        <v>10</v>
      </c>
      <c r="Q224">
        <v>1</v>
      </c>
      <c r="R224">
        <v>0.1</v>
      </c>
      <c r="T224" t="s">
        <v>72</v>
      </c>
      <c r="U224" t="s">
        <v>775</v>
      </c>
      <c r="V224">
        <v>2</v>
      </c>
      <c r="W224" t="s">
        <v>558</v>
      </c>
      <c r="X224" s="54">
        <v>25</v>
      </c>
      <c r="Y224">
        <v>1</v>
      </c>
      <c r="Z224">
        <v>0.25</v>
      </c>
    </row>
    <row r="225" spans="12:26" x14ac:dyDescent="0.25">
      <c r="L225" t="s">
        <v>72</v>
      </c>
      <c r="M225" t="s">
        <v>778</v>
      </c>
      <c r="N225">
        <v>1</v>
      </c>
      <c r="O225" t="s">
        <v>100</v>
      </c>
      <c r="P225" s="54">
        <v>20</v>
      </c>
      <c r="Q225">
        <v>1</v>
      </c>
      <c r="R225">
        <v>0.2</v>
      </c>
      <c r="T225" t="s">
        <v>72</v>
      </c>
      <c r="U225" t="s">
        <v>775</v>
      </c>
      <c r="V225">
        <v>3</v>
      </c>
      <c r="W225" t="s">
        <v>559</v>
      </c>
      <c r="X225" s="54">
        <v>37.5</v>
      </c>
      <c r="Y225">
        <v>2</v>
      </c>
      <c r="Z225">
        <v>0.75</v>
      </c>
    </row>
    <row r="226" spans="12:26" x14ac:dyDescent="0.25">
      <c r="L226" t="s">
        <v>72</v>
      </c>
      <c r="M226" t="s">
        <v>778</v>
      </c>
      <c r="N226">
        <v>2</v>
      </c>
      <c r="O226" t="s">
        <v>170</v>
      </c>
      <c r="P226" s="54">
        <v>80</v>
      </c>
      <c r="Q226">
        <v>2</v>
      </c>
      <c r="R226">
        <v>1.6</v>
      </c>
      <c r="T226" t="s">
        <v>72</v>
      </c>
      <c r="U226" t="s">
        <v>776</v>
      </c>
      <c r="V226">
        <v>1</v>
      </c>
      <c r="W226" t="s">
        <v>560</v>
      </c>
      <c r="X226" s="54">
        <v>50</v>
      </c>
      <c r="Y226">
        <v>2</v>
      </c>
      <c r="Z226">
        <v>1</v>
      </c>
    </row>
    <row r="227" spans="12:26" x14ac:dyDescent="0.25">
      <c r="L227" t="s">
        <v>72</v>
      </c>
      <c r="M227" t="s">
        <v>779</v>
      </c>
      <c r="N227">
        <v>1</v>
      </c>
      <c r="O227" t="s">
        <v>100</v>
      </c>
      <c r="P227" s="54">
        <v>50</v>
      </c>
      <c r="Q227">
        <v>1</v>
      </c>
      <c r="R227">
        <v>0.5</v>
      </c>
      <c r="T227" t="s">
        <v>72</v>
      </c>
      <c r="U227" t="s">
        <v>776</v>
      </c>
      <c r="V227">
        <v>2</v>
      </c>
      <c r="W227" t="s">
        <v>561</v>
      </c>
      <c r="X227" s="54">
        <v>33.33</v>
      </c>
      <c r="Y227">
        <v>3</v>
      </c>
      <c r="Z227">
        <v>0.99990000000000001</v>
      </c>
    </row>
    <row r="228" spans="12:26" x14ac:dyDescent="0.25">
      <c r="L228" t="s">
        <v>72</v>
      </c>
      <c r="M228" t="s">
        <v>779</v>
      </c>
      <c r="N228">
        <v>2</v>
      </c>
      <c r="O228" t="s">
        <v>344</v>
      </c>
      <c r="P228" s="54">
        <v>50</v>
      </c>
      <c r="Q228">
        <v>2</v>
      </c>
      <c r="R228">
        <v>1</v>
      </c>
      <c r="T228" t="s">
        <v>72</v>
      </c>
      <c r="U228" t="s">
        <v>776</v>
      </c>
      <c r="V228">
        <v>3</v>
      </c>
      <c r="W228" t="s">
        <v>562</v>
      </c>
      <c r="X228" s="54">
        <v>16.670000000000002</v>
      </c>
      <c r="Y228">
        <v>2</v>
      </c>
      <c r="Z228">
        <v>0.33339999999999997</v>
      </c>
    </row>
    <row r="229" spans="12:26" x14ac:dyDescent="0.25">
      <c r="L229" t="s">
        <v>72</v>
      </c>
      <c r="M229" t="s">
        <v>780</v>
      </c>
      <c r="N229">
        <v>1</v>
      </c>
      <c r="O229" t="s">
        <v>100</v>
      </c>
      <c r="P229" s="54">
        <v>100</v>
      </c>
      <c r="Q229">
        <v>1</v>
      </c>
      <c r="R229">
        <v>1</v>
      </c>
      <c r="T229" t="s">
        <v>72</v>
      </c>
      <c r="U229" t="s">
        <v>777</v>
      </c>
      <c r="V229">
        <v>1</v>
      </c>
      <c r="W229" t="s">
        <v>563</v>
      </c>
      <c r="X229" s="54">
        <v>50</v>
      </c>
      <c r="Y229">
        <v>3</v>
      </c>
      <c r="Z229">
        <v>1.5</v>
      </c>
    </row>
    <row r="230" spans="12:26" x14ac:dyDescent="0.25">
      <c r="L230" t="s">
        <v>72</v>
      </c>
      <c r="M230" t="s">
        <v>781</v>
      </c>
      <c r="N230">
        <v>1</v>
      </c>
      <c r="O230" t="s">
        <v>117</v>
      </c>
      <c r="P230" s="54">
        <v>50</v>
      </c>
      <c r="Q230">
        <v>1</v>
      </c>
      <c r="R230">
        <v>0.5</v>
      </c>
      <c r="T230" t="s">
        <v>72</v>
      </c>
      <c r="U230" t="s">
        <v>777</v>
      </c>
      <c r="V230">
        <v>2</v>
      </c>
      <c r="W230" t="s">
        <v>564</v>
      </c>
      <c r="X230" s="54">
        <v>33.33</v>
      </c>
      <c r="Y230">
        <v>3</v>
      </c>
      <c r="Z230">
        <v>0.99990000000000001</v>
      </c>
    </row>
    <row r="231" spans="12:26" x14ac:dyDescent="0.25">
      <c r="L231" t="s">
        <v>72</v>
      </c>
      <c r="M231" t="s">
        <v>781</v>
      </c>
      <c r="N231">
        <v>3</v>
      </c>
      <c r="O231" t="s">
        <v>360</v>
      </c>
      <c r="P231" s="54">
        <v>50</v>
      </c>
      <c r="Q231">
        <v>1</v>
      </c>
      <c r="R231">
        <v>0.5</v>
      </c>
      <c r="T231" t="s">
        <v>72</v>
      </c>
      <c r="U231" t="s">
        <v>777</v>
      </c>
      <c r="V231">
        <v>3</v>
      </c>
      <c r="W231" t="s">
        <v>325</v>
      </c>
      <c r="X231" s="54">
        <v>16.670000000000002</v>
      </c>
      <c r="Y231">
        <v>1</v>
      </c>
      <c r="Z231">
        <v>0.16669999999999999</v>
      </c>
    </row>
    <row r="232" spans="12:26" x14ac:dyDescent="0.25">
      <c r="L232" t="s">
        <v>72</v>
      </c>
      <c r="M232" t="s">
        <v>782</v>
      </c>
      <c r="N232">
        <v>1</v>
      </c>
      <c r="O232" t="s">
        <v>100</v>
      </c>
      <c r="P232" s="54">
        <v>100</v>
      </c>
      <c r="Q232">
        <v>1</v>
      </c>
      <c r="R232">
        <v>1</v>
      </c>
      <c r="T232" t="s">
        <v>72</v>
      </c>
      <c r="U232" t="s">
        <v>778</v>
      </c>
      <c r="V232">
        <v>1</v>
      </c>
      <c r="W232" t="s">
        <v>565</v>
      </c>
      <c r="X232" s="54">
        <v>40</v>
      </c>
      <c r="Y232">
        <v>1</v>
      </c>
      <c r="Z232">
        <v>0.4</v>
      </c>
    </row>
    <row r="233" spans="12:26" x14ac:dyDescent="0.25">
      <c r="L233" t="s">
        <v>72</v>
      </c>
      <c r="M233" t="s">
        <v>784</v>
      </c>
      <c r="N233">
        <v>1</v>
      </c>
      <c r="O233" t="s">
        <v>117</v>
      </c>
      <c r="P233" s="54">
        <v>60</v>
      </c>
      <c r="Q233">
        <v>1</v>
      </c>
      <c r="R233">
        <v>0.6</v>
      </c>
      <c r="T233" t="s">
        <v>72</v>
      </c>
      <c r="U233" t="s">
        <v>778</v>
      </c>
      <c r="V233">
        <v>2</v>
      </c>
      <c r="W233" t="s">
        <v>560</v>
      </c>
      <c r="X233" s="54">
        <v>60</v>
      </c>
      <c r="Y233">
        <v>2</v>
      </c>
      <c r="Z233">
        <v>1.2</v>
      </c>
    </row>
    <row r="234" spans="12:26" x14ac:dyDescent="0.25">
      <c r="L234" t="s">
        <v>72</v>
      </c>
      <c r="M234" t="s">
        <v>784</v>
      </c>
      <c r="N234">
        <v>2</v>
      </c>
      <c r="O234" t="s">
        <v>107</v>
      </c>
      <c r="P234" s="54">
        <v>20</v>
      </c>
      <c r="Q234">
        <v>3</v>
      </c>
      <c r="R234">
        <v>0.6</v>
      </c>
      <c r="T234" t="s">
        <v>72</v>
      </c>
      <c r="U234" t="s">
        <v>779</v>
      </c>
      <c r="V234">
        <v>1</v>
      </c>
      <c r="W234" t="s">
        <v>566</v>
      </c>
      <c r="X234" s="54">
        <v>50</v>
      </c>
      <c r="Y234">
        <v>1</v>
      </c>
      <c r="Z234">
        <v>0.5</v>
      </c>
    </row>
    <row r="235" spans="12:26" x14ac:dyDescent="0.25">
      <c r="L235" t="s">
        <v>72</v>
      </c>
      <c r="M235" t="s">
        <v>784</v>
      </c>
      <c r="N235">
        <v>3</v>
      </c>
      <c r="O235" t="s">
        <v>401</v>
      </c>
      <c r="P235" s="54">
        <v>20</v>
      </c>
      <c r="Q235">
        <v>1</v>
      </c>
      <c r="R235">
        <v>0.2</v>
      </c>
      <c r="T235" t="s">
        <v>72</v>
      </c>
      <c r="U235" t="s">
        <v>779</v>
      </c>
      <c r="V235">
        <v>2</v>
      </c>
      <c r="W235" t="s">
        <v>567</v>
      </c>
      <c r="X235" s="54">
        <v>50</v>
      </c>
      <c r="Y235">
        <v>2</v>
      </c>
      <c r="Z235">
        <v>1</v>
      </c>
    </row>
    <row r="236" spans="12:26" x14ac:dyDescent="0.25">
      <c r="L236" t="s">
        <v>72</v>
      </c>
      <c r="M236" t="s">
        <v>785</v>
      </c>
      <c r="N236">
        <v>1</v>
      </c>
      <c r="O236" t="s">
        <v>160</v>
      </c>
      <c r="P236" s="54">
        <v>20</v>
      </c>
      <c r="Q236">
        <v>3</v>
      </c>
      <c r="R236">
        <v>0.6</v>
      </c>
      <c r="T236" t="s">
        <v>72</v>
      </c>
      <c r="U236" t="s">
        <v>780</v>
      </c>
      <c r="V236">
        <v>1</v>
      </c>
      <c r="W236" t="s">
        <v>319</v>
      </c>
      <c r="X236" s="54">
        <v>100</v>
      </c>
      <c r="Y236">
        <v>1</v>
      </c>
      <c r="Z236">
        <v>1</v>
      </c>
    </row>
    <row r="237" spans="12:26" x14ac:dyDescent="0.25">
      <c r="L237" t="s">
        <v>72</v>
      </c>
      <c r="M237" t="s">
        <v>785</v>
      </c>
      <c r="N237">
        <v>2</v>
      </c>
      <c r="O237" t="s">
        <v>170</v>
      </c>
      <c r="P237" s="54">
        <v>30</v>
      </c>
      <c r="Q237">
        <v>2</v>
      </c>
      <c r="R237">
        <v>0.6</v>
      </c>
      <c r="T237" t="s">
        <v>72</v>
      </c>
      <c r="U237" t="s">
        <v>781</v>
      </c>
      <c r="V237">
        <v>1</v>
      </c>
      <c r="W237" t="s">
        <v>568</v>
      </c>
      <c r="X237" s="54">
        <v>30</v>
      </c>
      <c r="Y237">
        <v>2</v>
      </c>
      <c r="Z237">
        <v>0.6</v>
      </c>
    </row>
    <row r="238" spans="12:26" x14ac:dyDescent="0.25">
      <c r="L238" t="s">
        <v>72</v>
      </c>
      <c r="M238" t="s">
        <v>785</v>
      </c>
      <c r="N238">
        <v>3</v>
      </c>
      <c r="O238" t="s">
        <v>100</v>
      </c>
      <c r="P238" s="54">
        <v>50</v>
      </c>
      <c r="Q238">
        <v>1</v>
      </c>
      <c r="R238">
        <v>0.5</v>
      </c>
      <c r="T238" t="s">
        <v>72</v>
      </c>
      <c r="U238" t="s">
        <v>781</v>
      </c>
      <c r="V238">
        <v>2</v>
      </c>
      <c r="W238" t="s">
        <v>569</v>
      </c>
      <c r="X238" s="54">
        <v>20</v>
      </c>
      <c r="Y238">
        <v>2</v>
      </c>
      <c r="Z238">
        <v>0.4</v>
      </c>
    </row>
    <row r="239" spans="12:26" x14ac:dyDescent="0.25">
      <c r="L239" t="s">
        <v>72</v>
      </c>
      <c r="M239" t="s">
        <v>786</v>
      </c>
      <c r="N239">
        <v>1</v>
      </c>
      <c r="O239" t="s">
        <v>97</v>
      </c>
      <c r="P239" s="54">
        <v>100</v>
      </c>
      <c r="Q239">
        <v>3</v>
      </c>
      <c r="R239">
        <v>3</v>
      </c>
      <c r="T239" t="s">
        <v>72</v>
      </c>
      <c r="U239" t="s">
        <v>781</v>
      </c>
      <c r="V239">
        <v>3</v>
      </c>
      <c r="W239" t="s">
        <v>568</v>
      </c>
      <c r="X239" s="54">
        <v>30</v>
      </c>
      <c r="Y239">
        <v>2</v>
      </c>
      <c r="Z239">
        <v>0.6</v>
      </c>
    </row>
    <row r="240" spans="12:26" x14ac:dyDescent="0.25">
      <c r="L240" t="s">
        <v>72</v>
      </c>
      <c r="M240" t="s">
        <v>787</v>
      </c>
      <c r="N240">
        <v>1</v>
      </c>
      <c r="O240" t="s">
        <v>190</v>
      </c>
      <c r="P240" s="54">
        <v>50</v>
      </c>
      <c r="Q240">
        <v>3</v>
      </c>
      <c r="R240">
        <v>1.5</v>
      </c>
      <c r="T240" t="s">
        <v>72</v>
      </c>
      <c r="U240" t="s">
        <v>781</v>
      </c>
      <c r="V240">
        <v>4</v>
      </c>
      <c r="W240" t="s">
        <v>569</v>
      </c>
      <c r="X240" s="54">
        <v>20</v>
      </c>
      <c r="Y240">
        <v>2</v>
      </c>
      <c r="Z240">
        <v>0.4</v>
      </c>
    </row>
    <row r="241" spans="12:26" x14ac:dyDescent="0.25">
      <c r="L241" t="s">
        <v>72</v>
      </c>
      <c r="M241" t="s">
        <v>787</v>
      </c>
      <c r="N241">
        <v>2</v>
      </c>
      <c r="O241" t="s">
        <v>109</v>
      </c>
      <c r="P241" s="54">
        <v>50</v>
      </c>
      <c r="Q241">
        <v>1</v>
      </c>
      <c r="R241">
        <v>0.5</v>
      </c>
      <c r="T241" t="s">
        <v>72</v>
      </c>
      <c r="U241" t="s">
        <v>782</v>
      </c>
      <c r="V241">
        <v>1</v>
      </c>
      <c r="W241" t="s">
        <v>570</v>
      </c>
      <c r="X241" s="54">
        <v>100</v>
      </c>
      <c r="Y241">
        <v>1</v>
      </c>
      <c r="Z241">
        <v>1</v>
      </c>
    </row>
    <row r="242" spans="12:26" x14ac:dyDescent="0.25">
      <c r="L242" t="s">
        <v>72</v>
      </c>
      <c r="M242" t="s">
        <v>788</v>
      </c>
      <c r="N242">
        <v>1</v>
      </c>
      <c r="O242" t="s">
        <v>345</v>
      </c>
      <c r="P242" s="54">
        <v>80</v>
      </c>
      <c r="Q242">
        <v>2</v>
      </c>
      <c r="R242">
        <v>1.6</v>
      </c>
      <c r="T242" t="s">
        <v>72</v>
      </c>
      <c r="U242" t="s">
        <v>784</v>
      </c>
      <c r="V242">
        <v>1</v>
      </c>
      <c r="X242" s="54">
        <v>50</v>
      </c>
    </row>
    <row r="243" spans="12:26" x14ac:dyDescent="0.25">
      <c r="L243" t="s">
        <v>72</v>
      </c>
      <c r="M243" t="s">
        <v>788</v>
      </c>
      <c r="N243">
        <v>2</v>
      </c>
      <c r="O243" t="s">
        <v>107</v>
      </c>
      <c r="P243" s="54">
        <v>20</v>
      </c>
      <c r="Q243">
        <v>3</v>
      </c>
      <c r="R243">
        <v>0.6</v>
      </c>
      <c r="T243" t="s">
        <v>72</v>
      </c>
      <c r="U243" t="s">
        <v>784</v>
      </c>
      <c r="V243">
        <v>2</v>
      </c>
      <c r="X243" s="54">
        <v>33.33</v>
      </c>
    </row>
    <row r="244" spans="12:26" x14ac:dyDescent="0.25">
      <c r="L244" t="s">
        <v>72</v>
      </c>
      <c r="M244" t="s">
        <v>789</v>
      </c>
      <c r="N244">
        <v>1</v>
      </c>
      <c r="O244" t="s">
        <v>100</v>
      </c>
      <c r="P244" s="54">
        <v>70</v>
      </c>
      <c r="Q244">
        <v>1</v>
      </c>
      <c r="R244">
        <v>0.7</v>
      </c>
      <c r="T244" t="s">
        <v>72</v>
      </c>
      <c r="U244" t="s">
        <v>784</v>
      </c>
      <c r="V244">
        <v>3</v>
      </c>
      <c r="X244" s="54">
        <v>16.670000000000002</v>
      </c>
    </row>
    <row r="245" spans="12:26" x14ac:dyDescent="0.25">
      <c r="L245" t="s">
        <v>72</v>
      </c>
      <c r="M245" t="s">
        <v>789</v>
      </c>
      <c r="N245">
        <v>2</v>
      </c>
      <c r="O245" t="s">
        <v>383</v>
      </c>
      <c r="P245" s="54">
        <v>20</v>
      </c>
      <c r="Q245">
        <v>3</v>
      </c>
      <c r="R245">
        <v>0.6</v>
      </c>
      <c r="T245" t="s">
        <v>72</v>
      </c>
      <c r="U245" t="s">
        <v>785</v>
      </c>
      <c r="V245">
        <v>1</v>
      </c>
      <c r="W245" t="s">
        <v>571</v>
      </c>
      <c r="X245" s="54">
        <v>18.920000000000002</v>
      </c>
      <c r="Y245">
        <v>1</v>
      </c>
      <c r="Z245">
        <v>0.18920000000000001</v>
      </c>
    </row>
    <row r="246" spans="12:26" x14ac:dyDescent="0.25">
      <c r="L246" t="s">
        <v>72</v>
      </c>
      <c r="M246" t="s">
        <v>789</v>
      </c>
      <c r="N246">
        <v>3</v>
      </c>
      <c r="O246" t="s">
        <v>402</v>
      </c>
      <c r="P246" s="54">
        <v>10</v>
      </c>
      <c r="Q246">
        <v>1</v>
      </c>
      <c r="R246">
        <v>0.1</v>
      </c>
      <c r="T246" t="s">
        <v>72</v>
      </c>
      <c r="U246" t="s">
        <v>785</v>
      </c>
      <c r="V246">
        <v>2</v>
      </c>
      <c r="W246" t="s">
        <v>571</v>
      </c>
      <c r="X246" s="54">
        <v>29.73</v>
      </c>
      <c r="Y246">
        <v>1</v>
      </c>
      <c r="Z246">
        <v>0.29730000000000001</v>
      </c>
    </row>
    <row r="247" spans="12:26" x14ac:dyDescent="0.25">
      <c r="L247" t="s">
        <v>72</v>
      </c>
      <c r="M247" t="s">
        <v>790</v>
      </c>
      <c r="N247">
        <v>1</v>
      </c>
      <c r="O247" t="s">
        <v>403</v>
      </c>
      <c r="P247" s="54">
        <v>15</v>
      </c>
      <c r="Q247">
        <v>1</v>
      </c>
      <c r="R247">
        <v>0.15</v>
      </c>
      <c r="T247" t="s">
        <v>72</v>
      </c>
      <c r="U247" t="s">
        <v>785</v>
      </c>
      <c r="V247">
        <v>3</v>
      </c>
      <c r="W247" t="s">
        <v>571</v>
      </c>
      <c r="X247" s="54">
        <v>51.35</v>
      </c>
      <c r="Y247">
        <v>1</v>
      </c>
      <c r="Z247">
        <v>0.51349999999999996</v>
      </c>
    </row>
    <row r="248" spans="12:26" x14ac:dyDescent="0.25">
      <c r="L248" t="s">
        <v>72</v>
      </c>
      <c r="M248" t="s">
        <v>790</v>
      </c>
      <c r="N248">
        <v>2</v>
      </c>
      <c r="O248" t="s">
        <v>404</v>
      </c>
      <c r="P248" s="54">
        <v>15</v>
      </c>
      <c r="Q248">
        <v>1</v>
      </c>
      <c r="R248">
        <v>0.15</v>
      </c>
      <c r="T248" t="s">
        <v>72</v>
      </c>
      <c r="U248" t="s">
        <v>786</v>
      </c>
      <c r="V248">
        <v>1</v>
      </c>
      <c r="W248" t="s">
        <v>572</v>
      </c>
      <c r="X248" s="54">
        <v>100</v>
      </c>
      <c r="Y248">
        <v>3</v>
      </c>
      <c r="Z248">
        <v>3</v>
      </c>
    </row>
    <row r="249" spans="12:26" x14ac:dyDescent="0.25">
      <c r="L249" t="s">
        <v>72</v>
      </c>
      <c r="M249" t="s">
        <v>790</v>
      </c>
      <c r="N249">
        <v>3</v>
      </c>
      <c r="O249" t="s">
        <v>405</v>
      </c>
      <c r="P249" s="54">
        <v>70</v>
      </c>
      <c r="Q249">
        <v>3</v>
      </c>
      <c r="R249">
        <v>2.1</v>
      </c>
      <c r="T249" t="s">
        <v>72</v>
      </c>
      <c r="U249" t="s">
        <v>787</v>
      </c>
      <c r="V249">
        <v>1</v>
      </c>
      <c r="W249" t="s">
        <v>573</v>
      </c>
      <c r="X249" s="54">
        <v>60</v>
      </c>
      <c r="Y249">
        <v>3</v>
      </c>
      <c r="Z249">
        <v>1.8</v>
      </c>
    </row>
    <row r="250" spans="12:26" x14ac:dyDescent="0.25">
      <c r="L250" t="s">
        <v>72</v>
      </c>
      <c r="M250" t="s">
        <v>791</v>
      </c>
      <c r="N250">
        <v>1</v>
      </c>
      <c r="O250" t="s">
        <v>406</v>
      </c>
      <c r="P250" s="54">
        <v>15</v>
      </c>
      <c r="Q250">
        <v>1</v>
      </c>
      <c r="R250">
        <v>0.15</v>
      </c>
      <c r="T250" t="s">
        <v>72</v>
      </c>
      <c r="U250" t="s">
        <v>787</v>
      </c>
      <c r="V250">
        <v>2</v>
      </c>
      <c r="W250" t="s">
        <v>312</v>
      </c>
      <c r="X250" s="54">
        <v>40</v>
      </c>
      <c r="Y250">
        <v>1</v>
      </c>
      <c r="Z250">
        <v>0.4</v>
      </c>
    </row>
    <row r="251" spans="12:26" x14ac:dyDescent="0.25">
      <c r="L251" t="s">
        <v>72</v>
      </c>
      <c r="M251" t="s">
        <v>791</v>
      </c>
      <c r="N251">
        <v>2</v>
      </c>
      <c r="O251" t="s">
        <v>404</v>
      </c>
      <c r="P251" s="54">
        <v>15</v>
      </c>
      <c r="Q251">
        <v>1</v>
      </c>
      <c r="R251">
        <v>0.15</v>
      </c>
      <c r="T251" t="s">
        <v>72</v>
      </c>
      <c r="U251" t="s">
        <v>788</v>
      </c>
      <c r="V251">
        <v>1</v>
      </c>
      <c r="W251" t="s">
        <v>40</v>
      </c>
      <c r="X251" s="54">
        <v>80</v>
      </c>
      <c r="Y251">
        <v>2</v>
      </c>
      <c r="Z251">
        <v>1.6</v>
      </c>
    </row>
    <row r="252" spans="12:26" x14ac:dyDescent="0.25">
      <c r="L252" t="s">
        <v>72</v>
      </c>
      <c r="M252" t="s">
        <v>791</v>
      </c>
      <c r="N252">
        <v>3</v>
      </c>
      <c r="O252" t="s">
        <v>407</v>
      </c>
      <c r="P252" s="54">
        <v>70</v>
      </c>
      <c r="Q252">
        <v>3</v>
      </c>
      <c r="R252">
        <v>2.1</v>
      </c>
      <c r="T252" t="s">
        <v>72</v>
      </c>
      <c r="U252" t="s">
        <v>788</v>
      </c>
      <c r="V252">
        <v>2</v>
      </c>
      <c r="W252" t="s">
        <v>574</v>
      </c>
      <c r="X252" s="54">
        <v>20</v>
      </c>
      <c r="Y252">
        <v>3</v>
      </c>
      <c r="Z252">
        <v>0.6</v>
      </c>
    </row>
    <row r="253" spans="12:26" x14ac:dyDescent="0.25">
      <c r="L253" t="s">
        <v>72</v>
      </c>
      <c r="M253" t="s">
        <v>792</v>
      </c>
      <c r="N253">
        <v>1</v>
      </c>
      <c r="O253" t="s">
        <v>344</v>
      </c>
      <c r="P253" s="54">
        <v>10</v>
      </c>
      <c r="Q253">
        <v>2</v>
      </c>
      <c r="R253">
        <v>0.2</v>
      </c>
      <c r="T253" t="s">
        <v>72</v>
      </c>
      <c r="U253" t="s">
        <v>789</v>
      </c>
      <c r="V253">
        <v>1</v>
      </c>
      <c r="W253" t="s">
        <v>446</v>
      </c>
      <c r="X253" s="54">
        <v>50</v>
      </c>
      <c r="Y253">
        <v>1</v>
      </c>
      <c r="Z253">
        <v>0.5</v>
      </c>
    </row>
    <row r="254" spans="12:26" x14ac:dyDescent="0.25">
      <c r="L254" t="s">
        <v>72</v>
      </c>
      <c r="M254" t="s">
        <v>792</v>
      </c>
      <c r="N254">
        <v>2</v>
      </c>
      <c r="O254" t="s">
        <v>109</v>
      </c>
      <c r="P254" s="54">
        <v>20</v>
      </c>
      <c r="Q254">
        <v>1</v>
      </c>
      <c r="R254">
        <v>0.2</v>
      </c>
      <c r="T254" t="s">
        <v>72</v>
      </c>
      <c r="U254" t="s">
        <v>789</v>
      </c>
      <c r="V254">
        <v>2</v>
      </c>
      <c r="W254" t="s">
        <v>575</v>
      </c>
      <c r="X254" s="54">
        <v>33.33</v>
      </c>
      <c r="Y254">
        <v>3</v>
      </c>
      <c r="Z254">
        <v>0.99990000000000001</v>
      </c>
    </row>
    <row r="255" spans="12:26" x14ac:dyDescent="0.25">
      <c r="L255" t="s">
        <v>72</v>
      </c>
      <c r="M255" t="s">
        <v>792</v>
      </c>
      <c r="N255">
        <v>3</v>
      </c>
      <c r="O255" t="s">
        <v>377</v>
      </c>
      <c r="P255" s="54">
        <v>70</v>
      </c>
      <c r="Q255">
        <v>3</v>
      </c>
      <c r="R255">
        <v>2.1</v>
      </c>
      <c r="T255" t="s">
        <v>72</v>
      </c>
      <c r="U255" t="s">
        <v>789</v>
      </c>
      <c r="V255">
        <v>3</v>
      </c>
      <c r="W255" t="s">
        <v>448</v>
      </c>
      <c r="X255" s="54">
        <v>16.670000000000002</v>
      </c>
      <c r="Y255">
        <v>1</v>
      </c>
      <c r="Z255">
        <v>0.16669999999999999</v>
      </c>
    </row>
    <row r="256" spans="12:26" x14ac:dyDescent="0.25">
      <c r="L256" s="67" t="s">
        <v>72</v>
      </c>
      <c r="M256" s="67" t="s">
        <v>793</v>
      </c>
      <c r="N256">
        <v>1</v>
      </c>
      <c r="O256" t="s">
        <v>350</v>
      </c>
      <c r="P256" s="54">
        <v>100</v>
      </c>
      <c r="Q256">
        <v>1</v>
      </c>
      <c r="R256">
        <v>1</v>
      </c>
      <c r="T256" t="s">
        <v>72</v>
      </c>
      <c r="U256" t="s">
        <v>790</v>
      </c>
      <c r="V256">
        <v>1</v>
      </c>
      <c r="W256" t="s">
        <v>576</v>
      </c>
      <c r="X256" s="54">
        <v>15</v>
      </c>
      <c r="Y256">
        <v>1</v>
      </c>
      <c r="Z256">
        <v>0.15</v>
      </c>
    </row>
    <row r="257" spans="12:26" x14ac:dyDescent="0.25">
      <c r="L257" t="s">
        <v>72</v>
      </c>
      <c r="M257" t="s">
        <v>794</v>
      </c>
      <c r="N257">
        <v>1</v>
      </c>
      <c r="O257" t="s">
        <v>117</v>
      </c>
      <c r="P257" s="54">
        <v>20</v>
      </c>
      <c r="Q257">
        <v>1</v>
      </c>
      <c r="R257">
        <v>0.2</v>
      </c>
      <c r="T257" t="s">
        <v>72</v>
      </c>
      <c r="U257" t="s">
        <v>790</v>
      </c>
      <c r="V257">
        <v>2</v>
      </c>
      <c r="W257" t="s">
        <v>577</v>
      </c>
      <c r="X257" s="54">
        <v>15</v>
      </c>
      <c r="Y257">
        <v>1</v>
      </c>
      <c r="Z257">
        <v>0.15</v>
      </c>
    </row>
    <row r="258" spans="12:26" x14ac:dyDescent="0.25">
      <c r="L258" t="s">
        <v>72</v>
      </c>
      <c r="M258" t="s">
        <v>794</v>
      </c>
      <c r="N258">
        <v>2</v>
      </c>
      <c r="O258" t="s">
        <v>370</v>
      </c>
      <c r="P258" s="54">
        <v>33</v>
      </c>
      <c r="Q258">
        <v>1</v>
      </c>
      <c r="R258">
        <v>0.33</v>
      </c>
      <c r="T258" t="s">
        <v>72</v>
      </c>
      <c r="U258" t="s">
        <v>790</v>
      </c>
      <c r="V258">
        <v>3</v>
      </c>
      <c r="W258" t="s">
        <v>547</v>
      </c>
      <c r="X258" s="54">
        <v>70</v>
      </c>
      <c r="Y258">
        <v>1</v>
      </c>
      <c r="Z258">
        <v>0.7</v>
      </c>
    </row>
    <row r="259" spans="12:26" x14ac:dyDescent="0.25">
      <c r="L259" t="s">
        <v>72</v>
      </c>
      <c r="M259" t="s">
        <v>794</v>
      </c>
      <c r="N259">
        <v>3</v>
      </c>
      <c r="O259" t="s">
        <v>358</v>
      </c>
      <c r="P259" s="54">
        <v>47</v>
      </c>
      <c r="Q259">
        <v>3</v>
      </c>
      <c r="R259">
        <v>1.41</v>
      </c>
      <c r="T259" t="s">
        <v>72</v>
      </c>
      <c r="U259" t="s">
        <v>791</v>
      </c>
      <c r="V259">
        <v>1</v>
      </c>
      <c r="W259" t="s">
        <v>578</v>
      </c>
      <c r="X259" s="54">
        <v>15</v>
      </c>
      <c r="Y259">
        <v>1</v>
      </c>
      <c r="Z259">
        <v>0.15</v>
      </c>
    </row>
    <row r="260" spans="12:26" x14ac:dyDescent="0.25">
      <c r="L260" t="s">
        <v>72</v>
      </c>
      <c r="M260" t="s">
        <v>795</v>
      </c>
      <c r="N260">
        <v>1</v>
      </c>
      <c r="O260" t="s">
        <v>408</v>
      </c>
      <c r="P260" s="54">
        <v>90</v>
      </c>
      <c r="Q260">
        <v>2</v>
      </c>
      <c r="R260">
        <v>1.8</v>
      </c>
      <c r="T260" t="s">
        <v>72</v>
      </c>
      <c r="U260" t="s">
        <v>791</v>
      </c>
      <c r="V260">
        <v>2</v>
      </c>
      <c r="W260" t="s">
        <v>579</v>
      </c>
      <c r="X260" s="54">
        <v>15</v>
      </c>
      <c r="Y260">
        <v>1</v>
      </c>
      <c r="Z260">
        <v>0.15</v>
      </c>
    </row>
    <row r="261" spans="12:26" x14ac:dyDescent="0.25">
      <c r="L261" t="s">
        <v>72</v>
      </c>
      <c r="M261" t="s">
        <v>795</v>
      </c>
      <c r="N261">
        <v>2</v>
      </c>
      <c r="O261" t="s">
        <v>370</v>
      </c>
      <c r="P261" s="54">
        <v>10</v>
      </c>
      <c r="Q261">
        <v>1</v>
      </c>
      <c r="R261">
        <v>0.1</v>
      </c>
      <c r="T261" t="s">
        <v>72</v>
      </c>
      <c r="U261" t="s">
        <v>791</v>
      </c>
      <c r="V261">
        <v>3</v>
      </c>
      <c r="W261" t="s">
        <v>580</v>
      </c>
      <c r="X261" s="54">
        <v>70</v>
      </c>
      <c r="Y261">
        <v>1</v>
      </c>
      <c r="Z261">
        <v>0.7</v>
      </c>
    </row>
    <row r="262" spans="12:26" x14ac:dyDescent="0.25">
      <c r="L262" t="s">
        <v>72</v>
      </c>
      <c r="M262" t="s">
        <v>796</v>
      </c>
      <c r="N262">
        <v>1</v>
      </c>
      <c r="O262" t="s">
        <v>370</v>
      </c>
      <c r="P262" s="54">
        <v>70</v>
      </c>
      <c r="Q262">
        <v>1</v>
      </c>
      <c r="R262">
        <v>0.7</v>
      </c>
      <c r="T262" t="s">
        <v>72</v>
      </c>
      <c r="U262" t="s">
        <v>792</v>
      </c>
      <c r="V262">
        <v>1</v>
      </c>
      <c r="W262" t="s">
        <v>581</v>
      </c>
      <c r="X262" s="54">
        <v>16.670000000000002</v>
      </c>
      <c r="Y262">
        <v>1</v>
      </c>
      <c r="Z262">
        <v>0.16669999999999999</v>
      </c>
    </row>
    <row r="263" spans="12:26" x14ac:dyDescent="0.25">
      <c r="L263" t="s">
        <v>72</v>
      </c>
      <c r="M263" t="s">
        <v>796</v>
      </c>
      <c r="N263">
        <v>2</v>
      </c>
      <c r="O263" t="s">
        <v>377</v>
      </c>
      <c r="P263" s="54">
        <v>20</v>
      </c>
      <c r="Q263">
        <v>3</v>
      </c>
      <c r="R263">
        <v>0.6</v>
      </c>
      <c r="T263" t="s">
        <v>72</v>
      </c>
      <c r="U263" t="s">
        <v>792</v>
      </c>
      <c r="V263">
        <v>2</v>
      </c>
      <c r="W263" t="s">
        <v>548</v>
      </c>
      <c r="X263" s="54">
        <v>33.33</v>
      </c>
      <c r="Y263">
        <v>1</v>
      </c>
      <c r="Z263">
        <v>0.33329999999999999</v>
      </c>
    </row>
    <row r="264" spans="12:26" x14ac:dyDescent="0.25">
      <c r="L264" t="s">
        <v>72</v>
      </c>
      <c r="M264" t="s">
        <v>796</v>
      </c>
      <c r="N264">
        <v>3</v>
      </c>
      <c r="O264" t="s">
        <v>372</v>
      </c>
      <c r="P264" s="54">
        <v>10</v>
      </c>
      <c r="Q264">
        <v>1</v>
      </c>
      <c r="R264">
        <v>0.1</v>
      </c>
      <c r="T264" t="s">
        <v>72</v>
      </c>
      <c r="U264" t="s">
        <v>792</v>
      </c>
      <c r="V264">
        <v>3</v>
      </c>
      <c r="W264" t="s">
        <v>547</v>
      </c>
      <c r="X264" s="54">
        <v>50</v>
      </c>
      <c r="Y264">
        <v>1</v>
      </c>
      <c r="Z264">
        <v>0.5</v>
      </c>
    </row>
    <row r="265" spans="12:26" x14ac:dyDescent="0.25">
      <c r="L265" t="s">
        <v>72</v>
      </c>
      <c r="M265" t="s">
        <v>798</v>
      </c>
      <c r="N265">
        <v>1</v>
      </c>
      <c r="O265" t="s">
        <v>107</v>
      </c>
      <c r="P265" s="54">
        <v>50</v>
      </c>
      <c r="Q265">
        <v>3</v>
      </c>
      <c r="R265">
        <v>1.5</v>
      </c>
      <c r="T265" t="s">
        <v>72</v>
      </c>
      <c r="U265" t="s">
        <v>793</v>
      </c>
      <c r="V265">
        <v>1</v>
      </c>
      <c r="W265" t="s">
        <v>582</v>
      </c>
      <c r="X265" s="54">
        <v>100</v>
      </c>
      <c r="Y265">
        <v>1</v>
      </c>
      <c r="Z265">
        <v>1</v>
      </c>
    </row>
    <row r="266" spans="12:26" x14ac:dyDescent="0.25">
      <c r="L266" t="s">
        <v>72</v>
      </c>
      <c r="M266" t="s">
        <v>798</v>
      </c>
      <c r="N266">
        <v>2</v>
      </c>
      <c r="O266" t="s">
        <v>100</v>
      </c>
      <c r="P266" s="54">
        <v>50</v>
      </c>
      <c r="Q266">
        <v>1</v>
      </c>
      <c r="R266">
        <v>0.5</v>
      </c>
      <c r="T266" t="s">
        <v>72</v>
      </c>
      <c r="U266" t="s">
        <v>794</v>
      </c>
      <c r="V266">
        <v>1</v>
      </c>
      <c r="W266" t="s">
        <v>583</v>
      </c>
      <c r="X266" s="54">
        <v>20</v>
      </c>
      <c r="Y266">
        <v>1</v>
      </c>
      <c r="Z266">
        <v>0.2</v>
      </c>
    </row>
    <row r="267" spans="12:26" x14ac:dyDescent="0.25">
      <c r="L267" t="s">
        <v>72</v>
      </c>
      <c r="M267" t="s">
        <v>799</v>
      </c>
      <c r="N267">
        <v>1</v>
      </c>
      <c r="O267" t="s">
        <v>107</v>
      </c>
      <c r="P267" s="54">
        <v>50</v>
      </c>
      <c r="Q267">
        <v>3</v>
      </c>
      <c r="R267">
        <v>1.5</v>
      </c>
      <c r="T267" t="s">
        <v>72</v>
      </c>
      <c r="U267" t="s">
        <v>794</v>
      </c>
      <c r="V267">
        <v>2</v>
      </c>
      <c r="W267" t="s">
        <v>488</v>
      </c>
      <c r="X267" s="54">
        <v>33.33</v>
      </c>
      <c r="Y267">
        <v>1</v>
      </c>
      <c r="Z267">
        <v>0.33329999999999999</v>
      </c>
    </row>
    <row r="268" spans="12:26" x14ac:dyDescent="0.25">
      <c r="L268" t="s">
        <v>72</v>
      </c>
      <c r="M268" t="s">
        <v>799</v>
      </c>
      <c r="N268">
        <v>2</v>
      </c>
      <c r="O268" t="s">
        <v>106</v>
      </c>
      <c r="P268" s="54">
        <v>30</v>
      </c>
      <c r="Q268">
        <v>2</v>
      </c>
      <c r="R268">
        <v>0.6</v>
      </c>
      <c r="T268" t="s">
        <v>72</v>
      </c>
      <c r="U268" t="s">
        <v>794</v>
      </c>
      <c r="V268">
        <v>3</v>
      </c>
      <c r="W268" t="s">
        <v>584</v>
      </c>
      <c r="X268" s="54">
        <v>46.67</v>
      </c>
      <c r="Y268">
        <v>1</v>
      </c>
      <c r="Z268">
        <v>0.4667</v>
      </c>
    </row>
    <row r="269" spans="12:26" x14ac:dyDescent="0.25">
      <c r="L269" t="s">
        <v>72</v>
      </c>
      <c r="M269" t="s">
        <v>799</v>
      </c>
      <c r="N269">
        <v>3</v>
      </c>
      <c r="O269" t="s">
        <v>117</v>
      </c>
      <c r="P269" s="54">
        <v>20</v>
      </c>
      <c r="Q269">
        <v>1</v>
      </c>
      <c r="R269">
        <v>0.2</v>
      </c>
      <c r="T269" t="s">
        <v>72</v>
      </c>
      <c r="U269" t="s">
        <v>795</v>
      </c>
      <c r="V269">
        <v>1</v>
      </c>
      <c r="W269" t="s">
        <v>585</v>
      </c>
      <c r="X269" s="54">
        <v>60</v>
      </c>
      <c r="Y269">
        <v>1</v>
      </c>
      <c r="Z269">
        <v>0.6</v>
      </c>
    </row>
    <row r="270" spans="12:26" x14ac:dyDescent="0.25">
      <c r="L270" t="s">
        <v>72</v>
      </c>
      <c r="M270" t="s">
        <v>800</v>
      </c>
      <c r="N270">
        <v>1</v>
      </c>
      <c r="O270" t="s">
        <v>409</v>
      </c>
      <c r="P270" s="54">
        <v>100</v>
      </c>
      <c r="Q270">
        <v>3</v>
      </c>
      <c r="R270">
        <v>3</v>
      </c>
      <c r="T270" t="s">
        <v>72</v>
      </c>
      <c r="U270" t="s">
        <v>795</v>
      </c>
      <c r="V270">
        <v>2</v>
      </c>
      <c r="W270" t="s">
        <v>586</v>
      </c>
      <c r="X270" s="54">
        <v>40</v>
      </c>
      <c r="Y270">
        <v>1</v>
      </c>
      <c r="Z270">
        <v>0.4</v>
      </c>
    </row>
    <row r="271" spans="12:26" x14ac:dyDescent="0.25">
      <c r="L271" t="s">
        <v>72</v>
      </c>
      <c r="M271" t="s">
        <v>801</v>
      </c>
      <c r="N271">
        <v>1</v>
      </c>
      <c r="O271" t="s">
        <v>100</v>
      </c>
      <c r="P271" s="54">
        <v>85</v>
      </c>
      <c r="Q271">
        <v>1</v>
      </c>
      <c r="R271">
        <v>0.85</v>
      </c>
      <c r="T271" t="s">
        <v>72</v>
      </c>
      <c r="U271" t="s">
        <v>796</v>
      </c>
      <c r="V271">
        <v>1</v>
      </c>
      <c r="W271" t="s">
        <v>446</v>
      </c>
      <c r="X271" s="54">
        <v>50</v>
      </c>
      <c r="Y271">
        <v>1</v>
      </c>
      <c r="Z271">
        <v>0.5</v>
      </c>
    </row>
    <row r="272" spans="12:26" x14ac:dyDescent="0.25">
      <c r="L272" t="s">
        <v>72</v>
      </c>
      <c r="M272" t="s">
        <v>801</v>
      </c>
      <c r="N272">
        <v>2</v>
      </c>
      <c r="O272" t="s">
        <v>106</v>
      </c>
      <c r="P272" s="54">
        <v>10</v>
      </c>
      <c r="Q272">
        <v>2</v>
      </c>
      <c r="R272">
        <v>0.2</v>
      </c>
      <c r="T272" t="s">
        <v>72</v>
      </c>
      <c r="U272" t="s">
        <v>796</v>
      </c>
      <c r="V272">
        <v>2</v>
      </c>
      <c r="W272" t="s">
        <v>587</v>
      </c>
      <c r="X272" s="54">
        <v>33.33</v>
      </c>
      <c r="Y272">
        <v>3</v>
      </c>
      <c r="Z272">
        <v>0.99990000000000001</v>
      </c>
    </row>
    <row r="273" spans="12:26" x14ac:dyDescent="0.25">
      <c r="L273" t="s">
        <v>72</v>
      </c>
      <c r="M273" t="s">
        <v>801</v>
      </c>
      <c r="N273">
        <v>3</v>
      </c>
      <c r="O273" t="s">
        <v>402</v>
      </c>
      <c r="P273" s="54">
        <v>5</v>
      </c>
      <c r="Q273">
        <v>1</v>
      </c>
      <c r="R273">
        <v>0.05</v>
      </c>
      <c r="T273" t="s">
        <v>72</v>
      </c>
      <c r="U273" t="s">
        <v>796</v>
      </c>
      <c r="V273">
        <v>3</v>
      </c>
      <c r="W273" t="s">
        <v>448</v>
      </c>
      <c r="X273" s="54">
        <v>16.670000000000002</v>
      </c>
      <c r="Y273">
        <v>1</v>
      </c>
      <c r="Z273">
        <v>0.16669999999999999</v>
      </c>
    </row>
    <row r="274" spans="12:26" x14ac:dyDescent="0.25">
      <c r="L274" t="s">
        <v>72</v>
      </c>
      <c r="M274" t="s">
        <v>802</v>
      </c>
      <c r="N274">
        <v>1</v>
      </c>
      <c r="O274" t="s">
        <v>103</v>
      </c>
      <c r="P274" s="54">
        <v>100</v>
      </c>
      <c r="Q274">
        <v>1</v>
      </c>
      <c r="R274">
        <v>1</v>
      </c>
      <c r="T274" t="s">
        <v>72</v>
      </c>
      <c r="U274" t="s">
        <v>798</v>
      </c>
      <c r="V274">
        <v>1</v>
      </c>
      <c r="W274" t="s">
        <v>588</v>
      </c>
      <c r="X274" s="54">
        <v>50</v>
      </c>
      <c r="Y274">
        <v>3</v>
      </c>
      <c r="Z274">
        <v>1.5</v>
      </c>
    </row>
    <row r="275" spans="12:26" x14ac:dyDescent="0.25">
      <c r="L275" t="s">
        <v>72</v>
      </c>
      <c r="M275" t="s">
        <v>806</v>
      </c>
      <c r="N275">
        <v>1</v>
      </c>
      <c r="O275" t="s">
        <v>107</v>
      </c>
      <c r="P275" s="54">
        <v>100</v>
      </c>
      <c r="Q275">
        <v>3</v>
      </c>
      <c r="R275">
        <v>3</v>
      </c>
      <c r="T275" t="s">
        <v>72</v>
      </c>
      <c r="U275" t="s">
        <v>798</v>
      </c>
      <c r="V275">
        <v>2</v>
      </c>
      <c r="W275" t="s">
        <v>589</v>
      </c>
      <c r="X275" s="54">
        <v>50</v>
      </c>
      <c r="Y275">
        <v>1</v>
      </c>
      <c r="Z275">
        <v>0.5</v>
      </c>
    </row>
    <row r="276" spans="12:26" x14ac:dyDescent="0.25">
      <c r="L276" t="s">
        <v>72</v>
      </c>
      <c r="M276" t="s">
        <v>808</v>
      </c>
      <c r="N276">
        <v>1</v>
      </c>
      <c r="O276" t="s">
        <v>170</v>
      </c>
      <c r="P276" s="54">
        <v>10</v>
      </c>
      <c r="Q276">
        <v>2</v>
      </c>
      <c r="R276">
        <v>0.2</v>
      </c>
      <c r="T276" t="s">
        <v>72</v>
      </c>
      <c r="U276" t="s">
        <v>799</v>
      </c>
      <c r="V276">
        <v>1</v>
      </c>
      <c r="W276" t="s">
        <v>329</v>
      </c>
      <c r="X276" s="54">
        <v>50</v>
      </c>
      <c r="Y276">
        <v>1</v>
      </c>
      <c r="Z276">
        <v>0.5</v>
      </c>
    </row>
    <row r="277" spans="12:26" x14ac:dyDescent="0.25">
      <c r="L277" t="s">
        <v>72</v>
      </c>
      <c r="M277" t="s">
        <v>808</v>
      </c>
      <c r="N277">
        <v>2</v>
      </c>
      <c r="O277" t="s">
        <v>109</v>
      </c>
      <c r="P277" s="54">
        <v>10</v>
      </c>
      <c r="Q277">
        <v>1</v>
      </c>
      <c r="R277">
        <v>0.1</v>
      </c>
      <c r="T277" t="s">
        <v>72</v>
      </c>
      <c r="U277" t="s">
        <v>799</v>
      </c>
      <c r="V277">
        <v>2</v>
      </c>
      <c r="W277" t="s">
        <v>590</v>
      </c>
      <c r="X277" s="54">
        <v>50</v>
      </c>
      <c r="Y277">
        <v>2</v>
      </c>
      <c r="Z277">
        <v>1</v>
      </c>
    </row>
    <row r="278" spans="12:26" x14ac:dyDescent="0.25">
      <c r="L278" t="s">
        <v>72</v>
      </c>
      <c r="M278" t="s">
        <v>808</v>
      </c>
      <c r="N278">
        <v>3</v>
      </c>
      <c r="O278" t="s">
        <v>372</v>
      </c>
      <c r="P278" s="54">
        <v>80</v>
      </c>
      <c r="Q278">
        <v>1</v>
      </c>
      <c r="R278">
        <v>0.8</v>
      </c>
      <c r="T278" t="s">
        <v>72</v>
      </c>
      <c r="U278" t="s">
        <v>800</v>
      </c>
      <c r="V278">
        <v>1</v>
      </c>
      <c r="W278" t="s">
        <v>591</v>
      </c>
      <c r="X278" s="54">
        <v>100</v>
      </c>
      <c r="Y278">
        <v>3</v>
      </c>
      <c r="Z278">
        <v>3</v>
      </c>
    </row>
    <row r="279" spans="12:26" x14ac:dyDescent="0.25">
      <c r="L279" t="s">
        <v>72</v>
      </c>
      <c r="M279" t="s">
        <v>809</v>
      </c>
      <c r="N279">
        <v>1</v>
      </c>
      <c r="O279" t="s">
        <v>117</v>
      </c>
      <c r="P279" s="54">
        <v>10</v>
      </c>
      <c r="Q279">
        <v>1</v>
      </c>
      <c r="R279">
        <v>0.1</v>
      </c>
      <c r="T279" t="s">
        <v>72</v>
      </c>
      <c r="U279" t="s">
        <v>801</v>
      </c>
      <c r="V279">
        <v>1</v>
      </c>
      <c r="W279" t="s">
        <v>592</v>
      </c>
      <c r="X279" s="54">
        <v>37.5</v>
      </c>
      <c r="Y279">
        <v>1</v>
      </c>
      <c r="Z279">
        <v>0.375</v>
      </c>
    </row>
    <row r="280" spans="12:26" x14ac:dyDescent="0.25">
      <c r="L280" t="s">
        <v>72</v>
      </c>
      <c r="M280" t="s">
        <v>809</v>
      </c>
      <c r="N280">
        <v>2</v>
      </c>
      <c r="O280" t="s">
        <v>345</v>
      </c>
      <c r="P280" s="54">
        <v>10</v>
      </c>
      <c r="Q280">
        <v>2</v>
      </c>
      <c r="R280">
        <v>0.2</v>
      </c>
      <c r="T280" t="s">
        <v>72</v>
      </c>
      <c r="U280" t="s">
        <v>801</v>
      </c>
      <c r="V280">
        <v>2</v>
      </c>
      <c r="W280" t="s">
        <v>593</v>
      </c>
      <c r="X280" s="54">
        <v>25</v>
      </c>
      <c r="Y280">
        <v>1</v>
      </c>
      <c r="Z280">
        <v>0.25</v>
      </c>
    </row>
    <row r="281" spans="12:26" x14ac:dyDescent="0.25">
      <c r="L281" t="s">
        <v>72</v>
      </c>
      <c r="M281" t="s">
        <v>809</v>
      </c>
      <c r="N281">
        <v>3</v>
      </c>
      <c r="O281" t="s">
        <v>408</v>
      </c>
      <c r="P281" s="54">
        <v>80</v>
      </c>
      <c r="Q281">
        <v>2</v>
      </c>
      <c r="R281">
        <v>1.6</v>
      </c>
      <c r="T281" t="s">
        <v>72</v>
      </c>
      <c r="U281" t="s">
        <v>801</v>
      </c>
      <c r="V281">
        <v>3</v>
      </c>
      <c r="W281" t="s">
        <v>592</v>
      </c>
      <c r="X281" s="54">
        <v>37.5</v>
      </c>
      <c r="Y281">
        <v>1</v>
      </c>
      <c r="Z281">
        <v>0.375</v>
      </c>
    </row>
    <row r="282" spans="12:26" x14ac:dyDescent="0.25">
      <c r="L282" t="s">
        <v>72</v>
      </c>
      <c r="M282" t="s">
        <v>810</v>
      </c>
      <c r="N282">
        <v>1</v>
      </c>
      <c r="O282" t="s">
        <v>100</v>
      </c>
      <c r="P282" s="54">
        <v>100</v>
      </c>
      <c r="Q282">
        <v>1</v>
      </c>
      <c r="R282">
        <v>1</v>
      </c>
      <c r="T282" t="s">
        <v>72</v>
      </c>
      <c r="U282" t="s">
        <v>802</v>
      </c>
      <c r="V282">
        <v>1</v>
      </c>
      <c r="W282" t="s">
        <v>594</v>
      </c>
      <c r="X282" s="54">
        <v>100</v>
      </c>
      <c r="Y282">
        <v>1</v>
      </c>
      <c r="Z282">
        <v>1</v>
      </c>
    </row>
    <row r="283" spans="12:26" x14ac:dyDescent="0.25">
      <c r="L283" t="s">
        <v>72</v>
      </c>
      <c r="M283" t="s">
        <v>812</v>
      </c>
      <c r="N283">
        <v>1</v>
      </c>
      <c r="O283" t="s">
        <v>359</v>
      </c>
      <c r="P283" s="54">
        <v>100</v>
      </c>
      <c r="Q283">
        <v>1</v>
      </c>
      <c r="R283">
        <v>1</v>
      </c>
      <c r="T283" t="s">
        <v>72</v>
      </c>
      <c r="U283" t="s">
        <v>806</v>
      </c>
      <c r="V283">
        <v>1</v>
      </c>
      <c r="W283" t="s">
        <v>595</v>
      </c>
      <c r="X283" s="54">
        <v>100</v>
      </c>
      <c r="Y283">
        <v>3</v>
      </c>
      <c r="Z283">
        <v>3</v>
      </c>
    </row>
    <row r="284" spans="12:26" x14ac:dyDescent="0.25">
      <c r="L284" t="s">
        <v>72</v>
      </c>
      <c r="M284" t="s">
        <v>813</v>
      </c>
      <c r="N284">
        <v>1</v>
      </c>
      <c r="O284" t="s">
        <v>107</v>
      </c>
      <c r="P284" s="54">
        <v>100</v>
      </c>
      <c r="Q284">
        <v>3</v>
      </c>
      <c r="R284">
        <v>3</v>
      </c>
      <c r="T284" t="s">
        <v>72</v>
      </c>
      <c r="U284" t="s">
        <v>808</v>
      </c>
      <c r="V284">
        <v>1</v>
      </c>
      <c r="W284" t="s">
        <v>596</v>
      </c>
      <c r="X284" s="54">
        <v>20</v>
      </c>
      <c r="Y284">
        <v>1</v>
      </c>
      <c r="Z284">
        <v>0.2</v>
      </c>
    </row>
    <row r="285" spans="12:26" x14ac:dyDescent="0.25">
      <c r="L285" t="s">
        <v>72</v>
      </c>
      <c r="M285" t="s">
        <v>816</v>
      </c>
      <c r="N285">
        <v>1</v>
      </c>
      <c r="O285" t="s">
        <v>345</v>
      </c>
      <c r="P285" s="54">
        <v>100</v>
      </c>
      <c r="Q285">
        <v>2</v>
      </c>
      <c r="R285">
        <v>2</v>
      </c>
      <c r="T285" t="s">
        <v>72</v>
      </c>
      <c r="U285" t="s">
        <v>808</v>
      </c>
      <c r="V285">
        <v>2</v>
      </c>
      <c r="W285" t="s">
        <v>597</v>
      </c>
      <c r="X285" s="54">
        <v>20</v>
      </c>
      <c r="Y285">
        <v>1</v>
      </c>
      <c r="Z285">
        <v>0.2</v>
      </c>
    </row>
    <row r="286" spans="12:26" x14ac:dyDescent="0.25">
      <c r="L286" t="s">
        <v>72</v>
      </c>
      <c r="M286" t="s">
        <v>817</v>
      </c>
      <c r="N286">
        <v>1</v>
      </c>
      <c r="O286" t="s">
        <v>100</v>
      </c>
      <c r="P286" s="54">
        <v>100</v>
      </c>
      <c r="Q286">
        <v>1</v>
      </c>
      <c r="R286">
        <v>1</v>
      </c>
      <c r="T286" t="s">
        <v>72</v>
      </c>
      <c r="U286" t="s">
        <v>808</v>
      </c>
      <c r="V286">
        <v>3</v>
      </c>
      <c r="W286" t="s">
        <v>598</v>
      </c>
      <c r="X286" s="54">
        <v>60</v>
      </c>
      <c r="Y286">
        <v>1</v>
      </c>
      <c r="Z286">
        <v>0.6</v>
      </c>
    </row>
    <row r="287" spans="12:26" x14ac:dyDescent="0.25">
      <c r="L287" t="s">
        <v>72</v>
      </c>
      <c r="M287" t="s">
        <v>818</v>
      </c>
      <c r="N287">
        <v>1</v>
      </c>
      <c r="O287" t="s">
        <v>350</v>
      </c>
      <c r="P287" s="54">
        <v>100</v>
      </c>
      <c r="Q287">
        <v>1</v>
      </c>
      <c r="R287">
        <v>1</v>
      </c>
      <c r="T287" t="s">
        <v>72</v>
      </c>
      <c r="U287" t="s">
        <v>809</v>
      </c>
      <c r="V287">
        <v>1</v>
      </c>
      <c r="W287" t="s">
        <v>599</v>
      </c>
      <c r="X287" s="54">
        <v>10</v>
      </c>
      <c r="Y287">
        <v>2</v>
      </c>
      <c r="Z287">
        <v>0.2</v>
      </c>
    </row>
    <row r="288" spans="12:26" x14ac:dyDescent="0.25">
      <c r="L288" t="s">
        <v>72</v>
      </c>
      <c r="M288" t="s">
        <v>819</v>
      </c>
      <c r="N288">
        <v>1</v>
      </c>
      <c r="O288" t="s">
        <v>410</v>
      </c>
      <c r="P288" s="54">
        <v>30</v>
      </c>
      <c r="Q288">
        <v>2</v>
      </c>
      <c r="R288">
        <v>0.6</v>
      </c>
      <c r="T288" t="s">
        <v>72</v>
      </c>
      <c r="U288" t="s">
        <v>809</v>
      </c>
      <c r="V288">
        <v>2</v>
      </c>
      <c r="W288" t="s">
        <v>599</v>
      </c>
      <c r="X288" s="54">
        <v>10</v>
      </c>
      <c r="Y288">
        <v>2</v>
      </c>
      <c r="Z288">
        <v>0.2</v>
      </c>
    </row>
    <row r="289" spans="12:26" x14ac:dyDescent="0.25">
      <c r="L289" t="s">
        <v>72</v>
      </c>
      <c r="M289" t="s">
        <v>819</v>
      </c>
      <c r="N289">
        <v>2</v>
      </c>
      <c r="O289" t="s">
        <v>411</v>
      </c>
      <c r="P289" s="54">
        <v>30</v>
      </c>
      <c r="Q289">
        <v>2</v>
      </c>
      <c r="R289">
        <v>0.6</v>
      </c>
      <c r="T289" t="s">
        <v>72</v>
      </c>
      <c r="U289" t="s">
        <v>809</v>
      </c>
      <c r="V289">
        <v>3</v>
      </c>
      <c r="W289" t="s">
        <v>599</v>
      </c>
      <c r="X289" s="54">
        <v>80</v>
      </c>
      <c r="Y289">
        <v>2</v>
      </c>
      <c r="Z289">
        <v>1.6</v>
      </c>
    </row>
    <row r="290" spans="12:26" x14ac:dyDescent="0.25">
      <c r="L290" t="s">
        <v>72</v>
      </c>
      <c r="M290" t="s">
        <v>819</v>
      </c>
      <c r="N290">
        <v>3</v>
      </c>
      <c r="O290" t="s">
        <v>344</v>
      </c>
      <c r="P290" s="54">
        <v>30</v>
      </c>
      <c r="Q290">
        <v>2</v>
      </c>
      <c r="R290">
        <v>0.6</v>
      </c>
      <c r="T290" t="s">
        <v>72</v>
      </c>
      <c r="U290" t="s">
        <v>810</v>
      </c>
      <c r="V290">
        <v>1</v>
      </c>
      <c r="W290" t="s">
        <v>600</v>
      </c>
      <c r="X290" s="54">
        <v>100</v>
      </c>
      <c r="Y290">
        <v>1</v>
      </c>
      <c r="Z290">
        <v>1</v>
      </c>
    </row>
    <row r="291" spans="12:26" x14ac:dyDescent="0.25">
      <c r="L291" t="s">
        <v>72</v>
      </c>
      <c r="M291" t="s">
        <v>819</v>
      </c>
      <c r="N291">
        <v>4</v>
      </c>
      <c r="O291" t="s">
        <v>100</v>
      </c>
      <c r="P291" s="54">
        <v>10</v>
      </c>
      <c r="Q291">
        <v>1</v>
      </c>
      <c r="R291">
        <v>0.1</v>
      </c>
      <c r="T291" t="s">
        <v>72</v>
      </c>
      <c r="U291" t="s">
        <v>812</v>
      </c>
      <c r="V291">
        <v>1</v>
      </c>
      <c r="W291" t="s">
        <v>601</v>
      </c>
      <c r="X291" s="54">
        <v>100</v>
      </c>
      <c r="Y291">
        <v>1</v>
      </c>
      <c r="Z291">
        <v>1</v>
      </c>
    </row>
    <row r="292" spans="12:26" x14ac:dyDescent="0.25">
      <c r="L292" t="s">
        <v>72</v>
      </c>
      <c r="M292" t="s">
        <v>820</v>
      </c>
      <c r="N292">
        <v>1</v>
      </c>
      <c r="O292" t="s">
        <v>412</v>
      </c>
      <c r="P292" s="54">
        <v>100</v>
      </c>
      <c r="Q292">
        <v>2</v>
      </c>
      <c r="R292">
        <v>2</v>
      </c>
      <c r="T292" t="s">
        <v>72</v>
      </c>
      <c r="U292" t="s">
        <v>814</v>
      </c>
      <c r="V292">
        <v>1</v>
      </c>
      <c r="X292" s="54">
        <v>50</v>
      </c>
    </row>
    <row r="293" spans="12:26" x14ac:dyDescent="0.25">
      <c r="L293" t="s">
        <v>72</v>
      </c>
      <c r="M293" t="s">
        <v>822</v>
      </c>
      <c r="N293">
        <v>1</v>
      </c>
      <c r="O293" t="s">
        <v>107</v>
      </c>
      <c r="P293" s="54">
        <v>100</v>
      </c>
      <c r="Q293">
        <v>3</v>
      </c>
      <c r="R293">
        <v>3</v>
      </c>
      <c r="T293" t="s">
        <v>72</v>
      </c>
      <c r="U293" t="s">
        <v>814</v>
      </c>
      <c r="V293">
        <v>2</v>
      </c>
      <c r="X293" s="54">
        <v>33.33</v>
      </c>
    </row>
    <row r="294" spans="12:26" x14ac:dyDescent="0.25">
      <c r="L294" t="s">
        <v>72</v>
      </c>
      <c r="M294" t="s">
        <v>827</v>
      </c>
      <c r="N294">
        <v>1</v>
      </c>
      <c r="O294" t="s">
        <v>377</v>
      </c>
      <c r="P294" s="54">
        <v>5</v>
      </c>
      <c r="Q294">
        <v>3</v>
      </c>
      <c r="R294">
        <v>0.15</v>
      </c>
      <c r="T294" t="s">
        <v>72</v>
      </c>
      <c r="U294" t="s">
        <v>814</v>
      </c>
      <c r="V294">
        <v>3</v>
      </c>
      <c r="X294" s="54">
        <v>16.670000000000002</v>
      </c>
    </row>
    <row r="295" spans="12:26" x14ac:dyDescent="0.25">
      <c r="L295" t="s">
        <v>72</v>
      </c>
      <c r="M295" t="s">
        <v>827</v>
      </c>
      <c r="N295">
        <v>2</v>
      </c>
      <c r="O295" t="s">
        <v>170</v>
      </c>
      <c r="P295" s="54">
        <v>5</v>
      </c>
      <c r="Q295">
        <v>2</v>
      </c>
      <c r="R295">
        <v>0.1</v>
      </c>
      <c r="T295" t="s">
        <v>72</v>
      </c>
      <c r="U295" t="s">
        <v>816</v>
      </c>
      <c r="V295">
        <v>1</v>
      </c>
      <c r="W295" t="s">
        <v>602</v>
      </c>
      <c r="X295" s="54">
        <v>100</v>
      </c>
      <c r="Y295">
        <v>2</v>
      </c>
      <c r="Z295">
        <v>2</v>
      </c>
    </row>
    <row r="296" spans="12:26" x14ac:dyDescent="0.25">
      <c r="L296" t="s">
        <v>72</v>
      </c>
      <c r="M296" t="s">
        <v>827</v>
      </c>
      <c r="N296">
        <v>3</v>
      </c>
      <c r="O296" t="s">
        <v>100</v>
      </c>
      <c r="P296" s="54">
        <v>90</v>
      </c>
      <c r="Q296">
        <v>1</v>
      </c>
      <c r="R296">
        <v>0.9</v>
      </c>
      <c r="T296" t="s">
        <v>72</v>
      </c>
      <c r="U296" t="s">
        <v>817</v>
      </c>
      <c r="V296">
        <v>1</v>
      </c>
      <c r="W296" t="s">
        <v>603</v>
      </c>
      <c r="X296" s="54">
        <v>50</v>
      </c>
      <c r="Y296">
        <v>1</v>
      </c>
      <c r="Z296">
        <v>0.5</v>
      </c>
    </row>
    <row r="297" spans="12:26" x14ac:dyDescent="0.25">
      <c r="L297" t="s">
        <v>72</v>
      </c>
      <c r="M297" t="s">
        <v>823</v>
      </c>
      <c r="N297">
        <v>1</v>
      </c>
      <c r="O297" t="s">
        <v>413</v>
      </c>
      <c r="P297" s="54">
        <v>20</v>
      </c>
      <c r="Q297">
        <v>2</v>
      </c>
      <c r="R297">
        <v>0.4</v>
      </c>
      <c r="T297" t="s">
        <v>72</v>
      </c>
      <c r="U297" t="s">
        <v>817</v>
      </c>
      <c r="V297">
        <v>2</v>
      </c>
      <c r="W297" t="s">
        <v>604</v>
      </c>
      <c r="X297" s="54">
        <v>33.33</v>
      </c>
      <c r="Y297">
        <v>1</v>
      </c>
      <c r="Z297">
        <v>0.33329999999999999</v>
      </c>
    </row>
    <row r="298" spans="12:26" x14ac:dyDescent="0.25">
      <c r="L298" t="s">
        <v>72</v>
      </c>
      <c r="M298" t="s">
        <v>823</v>
      </c>
      <c r="N298">
        <v>2</v>
      </c>
      <c r="O298" t="s">
        <v>109</v>
      </c>
      <c r="P298" s="54">
        <v>80</v>
      </c>
      <c r="Q298">
        <v>1</v>
      </c>
      <c r="R298">
        <v>0.8</v>
      </c>
      <c r="T298" t="s">
        <v>72</v>
      </c>
      <c r="U298" t="s">
        <v>817</v>
      </c>
      <c r="V298">
        <v>3</v>
      </c>
      <c r="W298" t="s">
        <v>605</v>
      </c>
      <c r="X298" s="54">
        <v>16.670000000000002</v>
      </c>
      <c r="Y298">
        <v>1</v>
      </c>
      <c r="Z298">
        <v>0.16669999999999999</v>
      </c>
    </row>
    <row r="299" spans="12:26" x14ac:dyDescent="0.25">
      <c r="L299" t="s">
        <v>72</v>
      </c>
      <c r="M299" t="s">
        <v>825</v>
      </c>
      <c r="N299">
        <v>1</v>
      </c>
      <c r="O299" t="s">
        <v>107</v>
      </c>
      <c r="P299" s="54">
        <v>100</v>
      </c>
      <c r="Q299">
        <v>3</v>
      </c>
      <c r="R299">
        <v>3</v>
      </c>
      <c r="T299" t="s">
        <v>72</v>
      </c>
      <c r="U299" t="s">
        <v>818</v>
      </c>
      <c r="V299">
        <v>1</v>
      </c>
      <c r="W299" t="s">
        <v>606</v>
      </c>
      <c r="X299" s="54">
        <v>100</v>
      </c>
      <c r="Y299">
        <v>1</v>
      </c>
      <c r="Z299">
        <v>1</v>
      </c>
    </row>
    <row r="300" spans="12:26" x14ac:dyDescent="0.25">
      <c r="L300" t="s">
        <v>72</v>
      </c>
      <c r="M300" t="s">
        <v>826</v>
      </c>
      <c r="N300">
        <v>1</v>
      </c>
      <c r="O300" t="s">
        <v>107</v>
      </c>
      <c r="P300" s="54">
        <v>100</v>
      </c>
      <c r="Q300">
        <v>3</v>
      </c>
      <c r="R300">
        <v>3</v>
      </c>
      <c r="T300" t="s">
        <v>72</v>
      </c>
      <c r="U300" t="s">
        <v>819</v>
      </c>
      <c r="V300">
        <v>1</v>
      </c>
      <c r="W300" t="s">
        <v>607</v>
      </c>
      <c r="X300" s="54">
        <v>100</v>
      </c>
      <c r="Y300">
        <v>2</v>
      </c>
      <c r="Z300">
        <v>2</v>
      </c>
    </row>
    <row r="301" spans="12:26" x14ac:dyDescent="0.25">
      <c r="L301" t="s">
        <v>72</v>
      </c>
      <c r="M301" t="s">
        <v>829</v>
      </c>
      <c r="N301">
        <v>1</v>
      </c>
      <c r="O301" t="s">
        <v>348</v>
      </c>
      <c r="P301" s="54">
        <v>80</v>
      </c>
      <c r="Q301">
        <v>2</v>
      </c>
      <c r="R301">
        <v>1.6</v>
      </c>
      <c r="T301" t="s">
        <v>72</v>
      </c>
      <c r="U301" t="s">
        <v>820</v>
      </c>
      <c r="V301">
        <v>1</v>
      </c>
      <c r="W301" t="s">
        <v>608</v>
      </c>
      <c r="X301" s="54">
        <v>100</v>
      </c>
      <c r="Y301">
        <v>2</v>
      </c>
      <c r="Z301">
        <v>2</v>
      </c>
    </row>
    <row r="302" spans="12:26" x14ac:dyDescent="0.25">
      <c r="L302" t="s">
        <v>72</v>
      </c>
      <c r="M302" t="s">
        <v>829</v>
      </c>
      <c r="N302">
        <v>2</v>
      </c>
      <c r="O302" t="s">
        <v>350</v>
      </c>
      <c r="P302" s="54">
        <v>20</v>
      </c>
      <c r="Q302">
        <v>1</v>
      </c>
      <c r="R302">
        <v>0.2</v>
      </c>
      <c r="T302" t="s">
        <v>72</v>
      </c>
      <c r="U302" t="s">
        <v>822</v>
      </c>
      <c r="V302">
        <v>1</v>
      </c>
      <c r="W302" t="s">
        <v>609</v>
      </c>
      <c r="X302" s="54">
        <v>100</v>
      </c>
      <c r="Y302">
        <v>3</v>
      </c>
      <c r="Z302">
        <v>3</v>
      </c>
    </row>
    <row r="303" spans="12:26" x14ac:dyDescent="0.25">
      <c r="L303" t="s">
        <v>72</v>
      </c>
      <c r="M303" t="s">
        <v>830</v>
      </c>
      <c r="N303">
        <v>1</v>
      </c>
      <c r="O303" t="s">
        <v>414</v>
      </c>
      <c r="P303" s="54">
        <v>100</v>
      </c>
      <c r="Q303">
        <v>2</v>
      </c>
      <c r="R303">
        <v>2</v>
      </c>
      <c r="T303" t="s">
        <v>72</v>
      </c>
      <c r="U303" t="s">
        <v>827</v>
      </c>
      <c r="V303">
        <v>1</v>
      </c>
      <c r="W303" t="s">
        <v>610</v>
      </c>
      <c r="X303" s="54">
        <v>20</v>
      </c>
      <c r="Y303">
        <v>1</v>
      </c>
      <c r="Z303">
        <v>0.2</v>
      </c>
    </row>
    <row r="304" spans="12:26" x14ac:dyDescent="0.25">
      <c r="L304" t="s">
        <v>72</v>
      </c>
      <c r="M304" t="s">
        <v>831</v>
      </c>
      <c r="N304">
        <v>1</v>
      </c>
      <c r="O304" t="s">
        <v>109</v>
      </c>
      <c r="P304" s="54">
        <v>100</v>
      </c>
      <c r="Q304">
        <v>1</v>
      </c>
      <c r="R304">
        <v>1</v>
      </c>
      <c r="T304" t="s">
        <v>72</v>
      </c>
      <c r="U304" t="s">
        <v>827</v>
      </c>
      <c r="V304">
        <v>2</v>
      </c>
      <c r="W304" t="s">
        <v>611</v>
      </c>
      <c r="X304" s="54">
        <v>20</v>
      </c>
      <c r="Y304">
        <v>1</v>
      </c>
      <c r="Z304">
        <v>0.2</v>
      </c>
    </row>
    <row r="305" spans="20:26" x14ac:dyDescent="0.25">
      <c r="T305" t="s">
        <v>72</v>
      </c>
      <c r="U305" t="s">
        <v>827</v>
      </c>
      <c r="V305">
        <v>3</v>
      </c>
      <c r="W305" t="s">
        <v>610</v>
      </c>
      <c r="X305" s="54">
        <v>60</v>
      </c>
      <c r="Y305">
        <v>1</v>
      </c>
      <c r="Z305">
        <v>0.6</v>
      </c>
    </row>
    <row r="306" spans="20:26" x14ac:dyDescent="0.25">
      <c r="T306" t="s">
        <v>72</v>
      </c>
      <c r="U306" t="s">
        <v>823</v>
      </c>
      <c r="V306">
        <v>1</v>
      </c>
      <c r="W306" t="s">
        <v>612</v>
      </c>
      <c r="X306" s="54">
        <v>25</v>
      </c>
      <c r="Y306">
        <v>0</v>
      </c>
      <c r="Z306">
        <v>0</v>
      </c>
    </row>
    <row r="307" spans="20:26" x14ac:dyDescent="0.25">
      <c r="T307" t="s">
        <v>72</v>
      </c>
      <c r="U307" t="s">
        <v>823</v>
      </c>
      <c r="V307">
        <v>2</v>
      </c>
      <c r="W307" t="s">
        <v>613</v>
      </c>
      <c r="X307" s="54">
        <v>75</v>
      </c>
      <c r="Y307">
        <v>1</v>
      </c>
      <c r="Z307">
        <v>0.75</v>
      </c>
    </row>
    <row r="308" spans="20:26" x14ac:dyDescent="0.25">
      <c r="T308" t="s">
        <v>72</v>
      </c>
      <c r="U308" t="s">
        <v>825</v>
      </c>
      <c r="V308">
        <v>1</v>
      </c>
      <c r="W308" t="s">
        <v>614</v>
      </c>
      <c r="X308" s="54">
        <v>100</v>
      </c>
      <c r="Y308">
        <v>3</v>
      </c>
      <c r="Z308">
        <v>3</v>
      </c>
    </row>
    <row r="309" spans="20:26" x14ac:dyDescent="0.25">
      <c r="T309" t="s">
        <v>72</v>
      </c>
      <c r="U309" t="s">
        <v>826</v>
      </c>
      <c r="V309">
        <v>1</v>
      </c>
      <c r="W309" t="s">
        <v>615</v>
      </c>
      <c r="X309" s="54">
        <v>100</v>
      </c>
      <c r="Y309">
        <v>3</v>
      </c>
      <c r="Z309">
        <v>3</v>
      </c>
    </row>
    <row r="310" spans="20:26" x14ac:dyDescent="0.25">
      <c r="T310" t="s">
        <v>72</v>
      </c>
      <c r="U310" t="s">
        <v>829</v>
      </c>
      <c r="V310">
        <v>1</v>
      </c>
      <c r="X310" s="54">
        <v>60</v>
      </c>
    </row>
    <row r="311" spans="20:26" x14ac:dyDescent="0.25">
      <c r="T311" t="s">
        <v>72</v>
      </c>
      <c r="U311" t="s">
        <v>829</v>
      </c>
      <c r="V311">
        <v>2</v>
      </c>
      <c r="X311" s="54">
        <v>40</v>
      </c>
    </row>
    <row r="312" spans="20:26" x14ac:dyDescent="0.25">
      <c r="T312" t="s">
        <v>72</v>
      </c>
      <c r="U312" t="s">
        <v>831</v>
      </c>
      <c r="V312">
        <v>1</v>
      </c>
      <c r="W312" t="s">
        <v>616</v>
      </c>
      <c r="X312" s="54">
        <v>100</v>
      </c>
      <c r="Y312">
        <v>0</v>
      </c>
      <c r="Z312">
        <v>0</v>
      </c>
    </row>
  </sheetData>
  <autoFilter ref="A2:G177" xr:uid="{1D42D8B6-651F-4AC5-B30D-326295A9727E}"/>
  <sortState xmlns:xlrd2="http://schemas.microsoft.com/office/spreadsheetml/2017/richdata2" ref="L3:S304">
    <sortCondition ref="L3:L304"/>
    <sortCondition ref="M3:M304"/>
  </sortState>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56184-94A8-43A3-9C84-CDAD8B27426A}">
  <dimension ref="A1:R38"/>
  <sheetViews>
    <sheetView workbookViewId="0">
      <pane ySplit="2" topLeftCell="A3" activePane="bottomLeft" state="frozen"/>
      <selection pane="bottomLeft" activeCell="A3" sqref="A3"/>
    </sheetView>
  </sheetViews>
  <sheetFormatPr defaultRowHeight="15" x14ac:dyDescent="0.25"/>
  <cols>
    <col min="1" max="1" width="8.85546875" bestFit="1" customWidth="1"/>
    <col min="2" max="2" width="16.85546875" bestFit="1" customWidth="1"/>
    <col min="3" max="3" width="26.42578125" bestFit="1" customWidth="1"/>
    <col min="4" max="4" width="25.140625" bestFit="1" customWidth="1"/>
    <col min="5" max="5" width="15.5703125" bestFit="1" customWidth="1"/>
    <col min="6" max="6" width="20" bestFit="1" customWidth="1"/>
    <col min="7" max="7" width="18.85546875" bestFit="1" customWidth="1"/>
    <col min="8" max="8" width="13.140625" bestFit="1" customWidth="1"/>
    <col min="9" max="9" width="11.85546875" bestFit="1" customWidth="1"/>
    <col min="10" max="10" width="13.140625" bestFit="1" customWidth="1"/>
    <col min="11" max="11" width="12" bestFit="1" customWidth="1"/>
    <col min="12" max="12" width="22.42578125" bestFit="1" customWidth="1"/>
    <col min="13" max="13" width="12.42578125" hidden="1" customWidth="1"/>
    <col min="14" max="14" width="10.7109375" bestFit="1" customWidth="1"/>
  </cols>
  <sheetData>
    <row r="1" spans="1:18" s="1" customFormat="1" x14ac:dyDescent="0.25">
      <c r="A1" s="1" t="s">
        <v>289</v>
      </c>
      <c r="C1" s="44" t="s">
        <v>224</v>
      </c>
      <c r="D1" s="1" t="s">
        <v>291</v>
      </c>
      <c r="F1" s="44" t="s">
        <v>12</v>
      </c>
      <c r="G1" s="44" t="s">
        <v>13</v>
      </c>
      <c r="H1" s="44" t="s">
        <v>19</v>
      </c>
      <c r="I1" s="44" t="s">
        <v>21</v>
      </c>
      <c r="J1" s="44"/>
      <c r="L1" s="4"/>
    </row>
    <row r="2" spans="1:18" s="1" customFormat="1" x14ac:dyDescent="0.25">
      <c r="A2" s="1" t="s">
        <v>0</v>
      </c>
      <c r="B2" s="1" t="s">
        <v>1</v>
      </c>
      <c r="C2" s="1" t="s">
        <v>290</v>
      </c>
      <c r="D2" s="1" t="s">
        <v>36</v>
      </c>
      <c r="E2" s="1" t="s">
        <v>292</v>
      </c>
      <c r="F2" s="1" t="s">
        <v>293</v>
      </c>
      <c r="G2" s="1" t="s">
        <v>294</v>
      </c>
      <c r="H2" s="1" t="s">
        <v>298</v>
      </c>
      <c r="I2" s="1" t="s">
        <v>299</v>
      </c>
      <c r="J2" s="1" t="s">
        <v>302</v>
      </c>
      <c r="K2" s="1" t="s">
        <v>300</v>
      </c>
      <c r="L2" s="17" t="s">
        <v>627</v>
      </c>
      <c r="N2" s="1" t="s">
        <v>301</v>
      </c>
      <c r="P2" s="28" t="s">
        <v>43</v>
      </c>
      <c r="Q2" s="28" t="s">
        <v>44</v>
      </c>
      <c r="R2" s="28" t="s">
        <v>45</v>
      </c>
    </row>
    <row r="3" spans="1:18" x14ac:dyDescent="0.25">
      <c r="A3" t="s">
        <v>8</v>
      </c>
      <c r="B3" t="s">
        <v>660</v>
      </c>
      <c r="C3" s="14">
        <v>312754</v>
      </c>
      <c r="D3" s="14">
        <v>5504534</v>
      </c>
      <c r="E3" s="21">
        <v>6835.0129999999999</v>
      </c>
      <c r="F3" s="38">
        <f t="shared" ref="F3:F27" si="0">C3/(D3/1000)</f>
        <v>56.817525334569652</v>
      </c>
      <c r="G3" s="38">
        <f t="shared" ref="G3:G33" si="1">C3/E3</f>
        <v>45.757630599971058</v>
      </c>
      <c r="H3" s="53">
        <f>(F3/$F$37)*100</f>
        <v>0.16426233903111487</v>
      </c>
      <c r="I3" s="53">
        <f>(G3/$G$37)*100</f>
        <v>0.12676398430772529</v>
      </c>
      <c r="J3">
        <f>LOOKUP(H3,$P$3:$Q$12,$R$3:$R$12)</f>
        <v>1</v>
      </c>
      <c r="K3">
        <f>LOOKUP(I3,$P$3:$Q$12,$R$3:$R$12)</f>
        <v>1</v>
      </c>
      <c r="L3" s="9">
        <f>ROUND((K3/10)*(100/100)*11,2)</f>
        <v>1.1000000000000001</v>
      </c>
      <c r="N3">
        <v>1</v>
      </c>
      <c r="P3" s="36">
        <v>0</v>
      </c>
      <c r="Q3" s="36">
        <v>1</v>
      </c>
      <c r="R3" s="37">
        <v>1</v>
      </c>
    </row>
    <row r="4" spans="1:18" x14ac:dyDescent="0.25">
      <c r="A4" t="s">
        <v>8</v>
      </c>
      <c r="B4" t="s">
        <v>661</v>
      </c>
      <c r="C4" s="14">
        <v>4576119000</v>
      </c>
      <c r="D4" s="14">
        <v>545427941</v>
      </c>
      <c r="E4" s="21">
        <v>545427.94099999999</v>
      </c>
      <c r="F4" s="38">
        <f t="shared" si="0"/>
        <v>8389.9607189357394</v>
      </c>
      <c r="G4" s="38">
        <f t="shared" si="1"/>
        <v>8389.9607189357394</v>
      </c>
      <c r="H4" s="53">
        <f t="shared" ref="H4:H33" si="2">(F4/$F$37)*100</f>
        <v>24.255800722687304</v>
      </c>
      <c r="I4" s="53">
        <f t="shared" ref="I4:I33" si="3">(G4/$G$37)*100</f>
        <v>23.243005264312664</v>
      </c>
      <c r="J4">
        <f t="shared" ref="J4:J33" si="4">LOOKUP(H4,$P$3:$Q$12,$R$3:$R$12)</f>
        <v>6</v>
      </c>
      <c r="K4">
        <f t="shared" ref="K4:K33" si="5">LOOKUP(I4,$P$3:$Q$12,$R$3:$R$12)</f>
        <v>6</v>
      </c>
      <c r="L4" s="9">
        <f t="shared" ref="L4:L33" si="6">ROUND((K4/10)*(100/100)*11,2)</f>
        <v>6.6</v>
      </c>
      <c r="N4">
        <v>6</v>
      </c>
      <c r="P4" s="36">
        <v>1</v>
      </c>
      <c r="Q4" s="36">
        <v>3</v>
      </c>
      <c r="R4" s="37">
        <v>2</v>
      </c>
    </row>
    <row r="5" spans="1:18" x14ac:dyDescent="0.25">
      <c r="A5" t="s">
        <v>8</v>
      </c>
      <c r="B5" t="s">
        <v>662</v>
      </c>
      <c r="C5" s="14">
        <v>23042014</v>
      </c>
      <c r="D5" s="14">
        <v>2933146</v>
      </c>
      <c r="E5" s="21">
        <v>2933.1460000000002</v>
      </c>
      <c r="F5" s="38">
        <f t="shared" si="0"/>
        <v>7855.7337411775607</v>
      </c>
      <c r="G5" s="38">
        <f t="shared" si="1"/>
        <v>7855.7337411775607</v>
      </c>
      <c r="H5" s="53">
        <f t="shared" si="2"/>
        <v>22.711323513879869</v>
      </c>
      <c r="I5" s="53">
        <f t="shared" si="3"/>
        <v>21.763017351097943</v>
      </c>
      <c r="J5">
        <f t="shared" si="4"/>
        <v>6</v>
      </c>
      <c r="K5">
        <f t="shared" si="5"/>
        <v>6</v>
      </c>
      <c r="L5" s="9">
        <f t="shared" si="6"/>
        <v>6.6</v>
      </c>
      <c r="N5">
        <v>6</v>
      </c>
      <c r="P5" s="36">
        <v>4</v>
      </c>
      <c r="Q5" s="36">
        <v>6</v>
      </c>
      <c r="R5" s="37">
        <v>3</v>
      </c>
    </row>
    <row r="6" spans="1:18" x14ac:dyDescent="0.25">
      <c r="A6" t="s">
        <v>8</v>
      </c>
      <c r="B6" t="s">
        <v>663</v>
      </c>
      <c r="C6" s="14">
        <v>22868010</v>
      </c>
      <c r="D6" s="14">
        <v>9934647</v>
      </c>
      <c r="E6" s="21">
        <v>10535.477000000001</v>
      </c>
      <c r="F6" s="38">
        <f t="shared" si="0"/>
        <v>2301.8442426791812</v>
      </c>
      <c r="G6" s="38">
        <f t="shared" si="1"/>
        <v>2170.571868744054</v>
      </c>
      <c r="H6" s="53">
        <f t="shared" si="2"/>
        <v>6.6547481109272315</v>
      </c>
      <c r="I6" s="53">
        <f t="shared" si="3"/>
        <v>6.0132121069318494</v>
      </c>
      <c r="J6">
        <f t="shared" si="4"/>
        <v>3</v>
      </c>
      <c r="K6">
        <f t="shared" si="5"/>
        <v>3</v>
      </c>
      <c r="L6" s="9">
        <f t="shared" si="6"/>
        <v>3.3</v>
      </c>
      <c r="N6">
        <v>3</v>
      </c>
      <c r="P6" s="36">
        <v>7</v>
      </c>
      <c r="Q6" s="36">
        <v>10</v>
      </c>
      <c r="R6" s="37">
        <v>4</v>
      </c>
    </row>
    <row r="7" spans="1:18" x14ac:dyDescent="0.25">
      <c r="A7" t="s">
        <v>8</v>
      </c>
      <c r="B7" t="s">
        <v>664</v>
      </c>
      <c r="C7" s="14">
        <v>35007127</v>
      </c>
      <c r="D7" s="14">
        <v>9934313</v>
      </c>
      <c r="E7" s="21">
        <v>9934.3130000000001</v>
      </c>
      <c r="F7" s="38">
        <f t="shared" si="0"/>
        <v>3523.8598783831353</v>
      </c>
      <c r="G7" s="38">
        <f t="shared" si="1"/>
        <v>3523.8598783831353</v>
      </c>
      <c r="H7" s="53">
        <f t="shared" si="2"/>
        <v>10.18765711165055</v>
      </c>
      <c r="I7" s="53">
        <f t="shared" si="3"/>
        <v>9.7622737993401483</v>
      </c>
      <c r="J7">
        <f t="shared" si="4"/>
        <v>4</v>
      </c>
      <c r="K7">
        <f t="shared" si="5"/>
        <v>4</v>
      </c>
      <c r="L7" s="9">
        <f t="shared" si="6"/>
        <v>4.4000000000000004</v>
      </c>
      <c r="N7">
        <v>4</v>
      </c>
      <c r="P7" s="36">
        <v>11</v>
      </c>
      <c r="Q7" s="36">
        <v>20</v>
      </c>
      <c r="R7" s="37">
        <v>5</v>
      </c>
    </row>
    <row r="8" spans="1:18" x14ac:dyDescent="0.25">
      <c r="A8" t="s">
        <v>8</v>
      </c>
      <c r="B8" t="s">
        <v>665</v>
      </c>
      <c r="C8" s="14">
        <v>136065554</v>
      </c>
      <c r="D8" s="14">
        <v>22437034</v>
      </c>
      <c r="E8" s="21">
        <v>23054.313999999998</v>
      </c>
      <c r="F8" s="38">
        <f t="shared" si="0"/>
        <v>6064.3289126361351</v>
      </c>
      <c r="G8" s="38">
        <f t="shared" si="1"/>
        <v>5901.9563106497126</v>
      </c>
      <c r="H8" s="53">
        <f t="shared" si="2"/>
        <v>17.532281562385194</v>
      </c>
      <c r="I8" s="53">
        <f t="shared" si="3"/>
        <v>16.350398552947663</v>
      </c>
      <c r="J8">
        <f t="shared" si="4"/>
        <v>5</v>
      </c>
      <c r="K8">
        <f t="shared" si="5"/>
        <v>5</v>
      </c>
      <c r="L8" s="9">
        <f t="shared" si="6"/>
        <v>5.5</v>
      </c>
      <c r="N8">
        <v>5</v>
      </c>
      <c r="P8" s="36">
        <v>21</v>
      </c>
      <c r="Q8" s="36">
        <v>30</v>
      </c>
      <c r="R8" s="37">
        <v>6</v>
      </c>
    </row>
    <row r="9" spans="1:18" x14ac:dyDescent="0.25">
      <c r="A9" t="s">
        <v>8</v>
      </c>
      <c r="B9" t="s">
        <v>666</v>
      </c>
      <c r="C9" s="14">
        <v>13481375178</v>
      </c>
      <c r="D9" s="14">
        <v>549312317</v>
      </c>
      <c r="E9" s="21">
        <v>533527.04200000002</v>
      </c>
      <c r="F9" s="38">
        <f t="shared" si="0"/>
        <v>24542.277245168705</v>
      </c>
      <c r="G9" s="38">
        <f t="shared" si="1"/>
        <v>25268.400880793593</v>
      </c>
      <c r="H9" s="53">
        <f t="shared" si="2"/>
        <v>70.952964630240572</v>
      </c>
      <c r="I9" s="53">
        <f t="shared" si="3"/>
        <v>70.001945702500095</v>
      </c>
      <c r="J9">
        <f t="shared" si="4"/>
        <v>9</v>
      </c>
      <c r="K9">
        <f t="shared" si="5"/>
        <v>9</v>
      </c>
      <c r="L9" s="9">
        <f t="shared" si="6"/>
        <v>9.9</v>
      </c>
      <c r="N9">
        <v>9</v>
      </c>
      <c r="P9" s="36">
        <v>31</v>
      </c>
      <c r="Q9" s="36">
        <v>40</v>
      </c>
      <c r="R9" s="37">
        <v>7</v>
      </c>
    </row>
    <row r="10" spans="1:18" x14ac:dyDescent="0.25">
      <c r="A10" t="s">
        <v>8</v>
      </c>
      <c r="B10" t="s">
        <v>667</v>
      </c>
      <c r="C10" s="14">
        <v>29332686</v>
      </c>
      <c r="D10" s="14">
        <v>4558491</v>
      </c>
      <c r="E10" s="21">
        <v>4209.848</v>
      </c>
      <c r="F10" s="38">
        <f t="shared" si="0"/>
        <v>6434.7359685474867</v>
      </c>
      <c r="G10" s="38">
        <f t="shared" si="1"/>
        <v>6967.6354110647226</v>
      </c>
      <c r="H10" s="53">
        <f t="shared" si="2"/>
        <v>18.603147092683255</v>
      </c>
      <c r="I10" s="53">
        <f t="shared" si="3"/>
        <v>19.302687100033502</v>
      </c>
      <c r="J10">
        <f t="shared" si="4"/>
        <v>5</v>
      </c>
      <c r="K10">
        <f t="shared" si="5"/>
        <v>5</v>
      </c>
      <c r="L10" s="9">
        <f t="shared" si="6"/>
        <v>5.5</v>
      </c>
      <c r="N10">
        <v>5</v>
      </c>
      <c r="P10" s="36">
        <v>41</v>
      </c>
      <c r="Q10" s="36">
        <v>60</v>
      </c>
      <c r="R10" s="37">
        <v>8</v>
      </c>
    </row>
    <row r="11" spans="1:18" x14ac:dyDescent="0.25">
      <c r="A11" t="s">
        <v>8</v>
      </c>
      <c r="B11" t="s">
        <v>668</v>
      </c>
      <c r="C11" s="14">
        <v>459814243</v>
      </c>
      <c r="D11" s="14">
        <v>34603411</v>
      </c>
      <c r="E11" s="21">
        <v>34603.411</v>
      </c>
      <c r="F11" s="38">
        <f t="shared" si="0"/>
        <v>13288.118994974224</v>
      </c>
      <c r="G11" s="38">
        <f t="shared" si="1"/>
        <v>13288.118994974224</v>
      </c>
      <c r="H11" s="53">
        <f t="shared" si="2"/>
        <v>38.41662400087327</v>
      </c>
      <c r="I11" s="53">
        <f t="shared" si="3"/>
        <v>36.812546577950741</v>
      </c>
      <c r="J11">
        <f t="shared" si="4"/>
        <v>7</v>
      </c>
      <c r="K11">
        <f t="shared" si="5"/>
        <v>7</v>
      </c>
      <c r="L11" s="9">
        <f t="shared" si="6"/>
        <v>7.7</v>
      </c>
      <c r="N11">
        <v>7</v>
      </c>
      <c r="P11" s="36">
        <v>61</v>
      </c>
      <c r="Q11" s="36">
        <v>80</v>
      </c>
      <c r="R11" s="37">
        <v>9</v>
      </c>
    </row>
    <row r="12" spans="1:18" x14ac:dyDescent="0.25">
      <c r="A12" t="s">
        <v>8</v>
      </c>
      <c r="B12" t="s">
        <v>669</v>
      </c>
      <c r="C12" s="14">
        <v>461050379</v>
      </c>
      <c r="D12" s="14">
        <v>43739880</v>
      </c>
      <c r="E12" s="21">
        <v>57851.663999999997</v>
      </c>
      <c r="F12" s="38">
        <f t="shared" si="0"/>
        <v>10540.73259917494</v>
      </c>
      <c r="G12" s="38">
        <f t="shared" si="1"/>
        <v>7969.5266673746846</v>
      </c>
      <c r="H12" s="53">
        <f t="shared" si="2"/>
        <v>30.47379099400041</v>
      </c>
      <c r="I12" s="53">
        <f t="shared" si="3"/>
        <v>22.078261923896946</v>
      </c>
      <c r="J12">
        <f t="shared" si="4"/>
        <v>6</v>
      </c>
      <c r="K12">
        <f t="shared" si="5"/>
        <v>6</v>
      </c>
      <c r="L12" s="9">
        <f t="shared" si="6"/>
        <v>6.6</v>
      </c>
      <c r="N12">
        <v>6</v>
      </c>
      <c r="P12" s="36">
        <v>81</v>
      </c>
      <c r="Q12" s="36">
        <v>100</v>
      </c>
      <c r="R12" s="37">
        <v>10</v>
      </c>
    </row>
    <row r="13" spans="1:18" x14ac:dyDescent="0.25">
      <c r="A13" t="s">
        <v>8</v>
      </c>
      <c r="B13" s="62" t="s">
        <v>670</v>
      </c>
      <c r="C13" s="14">
        <v>25467630</v>
      </c>
      <c r="D13" s="14">
        <v>6890546</v>
      </c>
      <c r="E13" s="21">
        <v>6890.5060000000003</v>
      </c>
      <c r="F13" s="38">
        <f t="shared" si="0"/>
        <v>3696.0249594154075</v>
      </c>
      <c r="G13" s="38">
        <f t="shared" si="1"/>
        <v>3696.0464151689293</v>
      </c>
      <c r="H13" s="53">
        <f t="shared" si="2"/>
        <v>10.685395067383654</v>
      </c>
      <c r="I13" s="53">
        <f t="shared" si="3"/>
        <v>10.2392882592438</v>
      </c>
      <c r="J13">
        <f t="shared" si="4"/>
        <v>4</v>
      </c>
      <c r="K13" s="62">
        <f t="shared" si="5"/>
        <v>4</v>
      </c>
      <c r="L13" s="9">
        <f t="shared" si="6"/>
        <v>4.4000000000000004</v>
      </c>
      <c r="M13" s="59" t="s">
        <v>629</v>
      </c>
      <c r="N13">
        <v>4</v>
      </c>
    </row>
    <row r="14" spans="1:18" x14ac:dyDescent="0.25">
      <c r="A14" t="s">
        <v>8</v>
      </c>
      <c r="B14" t="s">
        <v>671</v>
      </c>
      <c r="C14" s="14">
        <v>25467630</v>
      </c>
      <c r="D14" s="14">
        <v>10278015</v>
      </c>
      <c r="E14" s="21">
        <v>11053.994000000001</v>
      </c>
      <c r="F14" s="38">
        <f t="shared" si="0"/>
        <v>2477.8743755481969</v>
      </c>
      <c r="G14" s="38">
        <f t="shared" si="1"/>
        <v>2303.9301450679272</v>
      </c>
      <c r="H14" s="53">
        <f t="shared" si="2"/>
        <v>7.1636601269778417</v>
      </c>
      <c r="I14" s="53">
        <f t="shared" si="3"/>
        <v>6.3826592619870208</v>
      </c>
      <c r="J14">
        <f t="shared" si="4"/>
        <v>4</v>
      </c>
      <c r="K14">
        <f t="shared" si="5"/>
        <v>3</v>
      </c>
      <c r="L14" s="9">
        <f t="shared" si="6"/>
        <v>3.3</v>
      </c>
      <c r="N14">
        <v>3</v>
      </c>
    </row>
    <row r="15" spans="1:18" x14ac:dyDescent="0.25">
      <c r="A15" t="s">
        <v>8</v>
      </c>
      <c r="B15" t="s">
        <v>672</v>
      </c>
      <c r="C15" s="14">
        <v>5359266</v>
      </c>
      <c r="D15" s="14">
        <v>4258400</v>
      </c>
      <c r="E15" s="21">
        <v>4258.3999999999996</v>
      </c>
      <c r="F15" s="38">
        <f t="shared" si="0"/>
        <v>1258.5163441668233</v>
      </c>
      <c r="G15" s="38">
        <f t="shared" si="1"/>
        <v>1258.5163441668233</v>
      </c>
      <c r="H15" s="53">
        <f t="shared" si="2"/>
        <v>3.6384343947473994</v>
      </c>
      <c r="I15" s="53">
        <f t="shared" si="3"/>
        <v>3.4865123917294767</v>
      </c>
      <c r="J15">
        <f t="shared" si="4"/>
        <v>2</v>
      </c>
      <c r="K15">
        <f t="shared" si="5"/>
        <v>2</v>
      </c>
      <c r="L15" s="9">
        <f t="shared" si="6"/>
        <v>2.2000000000000002</v>
      </c>
      <c r="N15">
        <v>2</v>
      </c>
    </row>
    <row r="16" spans="1:18" x14ac:dyDescent="0.25">
      <c r="A16" t="s">
        <v>8</v>
      </c>
      <c r="B16" t="s">
        <v>673</v>
      </c>
      <c r="C16" s="14">
        <v>74935078</v>
      </c>
      <c r="D16" s="14">
        <v>2166411</v>
      </c>
      <c r="E16" s="21">
        <v>2075.953</v>
      </c>
      <c r="F16" s="38">
        <f t="shared" si="0"/>
        <v>34589.502176641457</v>
      </c>
      <c r="G16" s="38">
        <f t="shared" si="1"/>
        <v>36096.712208802419</v>
      </c>
      <c r="H16" s="53">
        <f t="shared" si="2"/>
        <v>100</v>
      </c>
      <c r="I16" s="53">
        <f t="shared" si="3"/>
        <v>100</v>
      </c>
      <c r="J16">
        <f t="shared" si="4"/>
        <v>10</v>
      </c>
      <c r="K16">
        <f t="shared" si="5"/>
        <v>10</v>
      </c>
      <c r="L16" s="9">
        <f t="shared" si="6"/>
        <v>11</v>
      </c>
      <c r="N16">
        <v>10</v>
      </c>
    </row>
    <row r="17" spans="1:14" x14ac:dyDescent="0.25">
      <c r="A17" t="s">
        <v>8</v>
      </c>
      <c r="B17" t="s">
        <v>674</v>
      </c>
      <c r="C17" s="14">
        <v>0</v>
      </c>
      <c r="D17" s="14">
        <v>477842</v>
      </c>
      <c r="E17" s="21">
        <v>477.84199999999998</v>
      </c>
      <c r="F17" s="38">
        <f t="shared" si="0"/>
        <v>0</v>
      </c>
      <c r="G17" s="38">
        <f t="shared" si="1"/>
        <v>0</v>
      </c>
      <c r="H17" s="53">
        <f t="shared" si="2"/>
        <v>0</v>
      </c>
      <c r="I17" s="53">
        <f t="shared" si="3"/>
        <v>0</v>
      </c>
      <c r="J17">
        <f t="shared" si="4"/>
        <v>1</v>
      </c>
      <c r="K17">
        <f t="shared" si="5"/>
        <v>1</v>
      </c>
      <c r="L17" s="9">
        <f t="shared" si="6"/>
        <v>1.1000000000000001</v>
      </c>
      <c r="N17">
        <v>1</v>
      </c>
    </row>
    <row r="18" spans="1:14" x14ac:dyDescent="0.25">
      <c r="A18" t="s">
        <v>8</v>
      </c>
      <c r="B18" t="s">
        <v>675</v>
      </c>
      <c r="C18" s="14">
        <v>1000000</v>
      </c>
      <c r="D18" s="14">
        <v>1997741.5</v>
      </c>
      <c r="E18" s="21">
        <v>1988.7049999999999</v>
      </c>
      <c r="F18" s="38">
        <f t="shared" si="0"/>
        <v>500.56526332360818</v>
      </c>
      <c r="G18" s="38">
        <f t="shared" si="1"/>
        <v>502.83978770104164</v>
      </c>
      <c r="H18" s="53">
        <f t="shared" si="2"/>
        <v>1.4471594900884222</v>
      </c>
      <c r="I18" s="53">
        <f t="shared" si="3"/>
        <v>1.3930348691934908</v>
      </c>
      <c r="J18">
        <f t="shared" si="4"/>
        <v>2</v>
      </c>
      <c r="K18">
        <f t="shared" si="5"/>
        <v>2</v>
      </c>
      <c r="L18" s="9">
        <f t="shared" si="6"/>
        <v>2.2000000000000002</v>
      </c>
      <c r="N18">
        <v>2</v>
      </c>
    </row>
    <row r="19" spans="1:14" x14ac:dyDescent="0.25">
      <c r="A19" t="s">
        <v>8</v>
      </c>
      <c r="B19" t="s">
        <v>676</v>
      </c>
      <c r="C19" s="14">
        <v>844194600</v>
      </c>
      <c r="D19" s="14">
        <v>41264521</v>
      </c>
      <c r="E19" s="21">
        <v>86345.350999999995</v>
      </c>
      <c r="F19" s="38">
        <f t="shared" si="0"/>
        <v>20458.121881506875</v>
      </c>
      <c r="G19" s="38">
        <f t="shared" si="1"/>
        <v>9776.9548704480931</v>
      </c>
      <c r="H19" s="53">
        <f t="shared" si="2"/>
        <v>59.145464936244132</v>
      </c>
      <c r="I19" s="53">
        <f t="shared" si="3"/>
        <v>27.085444275071453</v>
      </c>
      <c r="J19">
        <f t="shared" si="4"/>
        <v>8</v>
      </c>
      <c r="K19">
        <f t="shared" si="5"/>
        <v>6</v>
      </c>
      <c r="L19" s="9">
        <f t="shared" si="6"/>
        <v>6.6</v>
      </c>
      <c r="N19">
        <v>6</v>
      </c>
    </row>
    <row r="20" spans="1:14" x14ac:dyDescent="0.25">
      <c r="A20" t="s">
        <v>8</v>
      </c>
      <c r="B20" t="s">
        <v>677</v>
      </c>
      <c r="C20" s="14">
        <v>509105126</v>
      </c>
      <c r="D20" s="14">
        <v>20382721</v>
      </c>
      <c r="E20" s="21">
        <v>20382.721000000001</v>
      </c>
      <c r="F20" s="38">
        <f t="shared" si="0"/>
        <v>24977.289636648609</v>
      </c>
      <c r="G20" s="38">
        <f t="shared" si="1"/>
        <v>24977.289636648609</v>
      </c>
      <c r="H20" s="53">
        <f t="shared" si="2"/>
        <v>72.210607452789404</v>
      </c>
      <c r="I20" s="53">
        <f t="shared" si="3"/>
        <v>69.195469914730168</v>
      </c>
      <c r="J20">
        <f t="shared" si="4"/>
        <v>9</v>
      </c>
      <c r="K20">
        <f t="shared" si="5"/>
        <v>9</v>
      </c>
      <c r="L20" s="9">
        <f t="shared" si="6"/>
        <v>9.9</v>
      </c>
      <c r="N20">
        <v>9</v>
      </c>
    </row>
    <row r="21" spans="1:14" x14ac:dyDescent="0.25">
      <c r="A21" t="s">
        <v>8</v>
      </c>
      <c r="B21" t="s">
        <v>678</v>
      </c>
      <c r="C21" s="14">
        <v>47236459</v>
      </c>
      <c r="D21" s="14">
        <v>8586610</v>
      </c>
      <c r="E21" s="21">
        <v>8481.8739999999998</v>
      </c>
      <c r="F21" s="38">
        <f t="shared" si="0"/>
        <v>5501.1767158401271</v>
      </c>
      <c r="G21" s="38">
        <f t="shared" si="1"/>
        <v>5569.1064262449554</v>
      </c>
      <c r="H21" s="53">
        <f t="shared" si="2"/>
        <v>15.904180082577515</v>
      </c>
      <c r="I21" s="53">
        <f t="shared" si="3"/>
        <v>15.428292732120052</v>
      </c>
      <c r="J21">
        <f t="shared" si="4"/>
        <v>5</v>
      </c>
      <c r="K21">
        <f t="shared" si="5"/>
        <v>5</v>
      </c>
      <c r="L21" s="9">
        <f t="shared" si="6"/>
        <v>5.5</v>
      </c>
      <c r="N21">
        <v>5</v>
      </c>
    </row>
    <row r="22" spans="1:14" x14ac:dyDescent="0.25">
      <c r="A22" t="s">
        <v>8</v>
      </c>
      <c r="B22" t="s">
        <v>679</v>
      </c>
      <c r="C22" s="14">
        <v>17825796</v>
      </c>
      <c r="D22" s="14">
        <v>1890964</v>
      </c>
      <c r="E22" s="21">
        <v>2732.9160000000002</v>
      </c>
      <c r="F22" s="38">
        <f t="shared" si="0"/>
        <v>9426.8299132082902</v>
      </c>
      <c r="G22" s="38">
        <f t="shared" si="1"/>
        <v>6522.6285769485776</v>
      </c>
      <c r="H22" s="53">
        <f t="shared" si="2"/>
        <v>27.253441998290157</v>
      </c>
      <c r="I22" s="53">
        <f t="shared" si="3"/>
        <v>18.069868909994501</v>
      </c>
      <c r="J22">
        <f t="shared" si="4"/>
        <v>6</v>
      </c>
      <c r="K22">
        <f t="shared" si="5"/>
        <v>5</v>
      </c>
      <c r="L22" s="9">
        <f t="shared" si="6"/>
        <v>5.5</v>
      </c>
      <c r="N22">
        <v>5</v>
      </c>
    </row>
    <row r="23" spans="1:14" x14ac:dyDescent="0.25">
      <c r="A23" t="s">
        <v>8</v>
      </c>
      <c r="B23" t="s">
        <v>680</v>
      </c>
      <c r="C23" s="14">
        <v>606690013</v>
      </c>
      <c r="D23" s="14">
        <v>59813445</v>
      </c>
      <c r="E23" s="21">
        <v>61327.332000000002</v>
      </c>
      <c r="F23" s="38">
        <f t="shared" si="0"/>
        <v>10143.037455876351</v>
      </c>
      <c r="G23" s="38">
        <f t="shared" si="1"/>
        <v>9892.6529691524811</v>
      </c>
      <c r="H23" s="53">
        <f t="shared" si="2"/>
        <v>29.324034223094479</v>
      </c>
      <c r="I23" s="53">
        <f t="shared" si="3"/>
        <v>27.405966814728611</v>
      </c>
      <c r="J23">
        <f t="shared" si="4"/>
        <v>6</v>
      </c>
      <c r="K23">
        <f t="shared" si="5"/>
        <v>6</v>
      </c>
      <c r="L23" s="9">
        <f t="shared" si="6"/>
        <v>6.6</v>
      </c>
      <c r="N23">
        <v>6</v>
      </c>
    </row>
    <row r="24" spans="1:14" x14ac:dyDescent="0.25">
      <c r="A24" t="s">
        <v>8</v>
      </c>
      <c r="B24" t="s">
        <v>681</v>
      </c>
      <c r="C24" s="14">
        <v>75397400</v>
      </c>
      <c r="D24" s="14">
        <v>2859222</v>
      </c>
      <c r="E24" s="21">
        <v>2859.2220000000002</v>
      </c>
      <c r="F24" s="38">
        <f t="shared" si="0"/>
        <v>26369.900623316411</v>
      </c>
      <c r="G24" s="38">
        <f t="shared" si="1"/>
        <v>26369.900623316411</v>
      </c>
      <c r="H24" s="53">
        <f t="shared" si="2"/>
        <v>76.236716240236021</v>
      </c>
      <c r="I24" s="53">
        <f t="shared" si="3"/>
        <v>73.053469442809643</v>
      </c>
      <c r="J24">
        <f t="shared" si="4"/>
        <v>9</v>
      </c>
      <c r="K24">
        <f t="shared" si="5"/>
        <v>9</v>
      </c>
      <c r="L24" s="9">
        <f t="shared" si="6"/>
        <v>9.9</v>
      </c>
      <c r="N24">
        <v>9</v>
      </c>
    </row>
    <row r="25" spans="1:14" x14ac:dyDescent="0.25">
      <c r="A25" t="s">
        <v>8</v>
      </c>
      <c r="B25" t="s">
        <v>682</v>
      </c>
      <c r="C25" s="14">
        <v>48894652</v>
      </c>
      <c r="D25" s="14">
        <v>31834155</v>
      </c>
      <c r="E25" s="21">
        <v>32305.067999999999</v>
      </c>
      <c r="F25" s="38">
        <f t="shared" si="0"/>
        <v>1535.9180100743997</v>
      </c>
      <c r="G25" s="38">
        <f t="shared" si="1"/>
        <v>1513.5288370233427</v>
      </c>
      <c r="H25" s="53">
        <f t="shared" si="2"/>
        <v>4.4404166392184052</v>
      </c>
      <c r="I25" s="53">
        <f t="shared" si="3"/>
        <v>4.1929825305648167</v>
      </c>
      <c r="J25">
        <f t="shared" si="4"/>
        <v>3</v>
      </c>
      <c r="K25">
        <f t="shared" si="5"/>
        <v>3</v>
      </c>
      <c r="L25" s="9">
        <f t="shared" si="6"/>
        <v>3.3</v>
      </c>
      <c r="N25">
        <v>3</v>
      </c>
    </row>
    <row r="26" spans="1:14" x14ac:dyDescent="0.25">
      <c r="A26" t="s">
        <v>8</v>
      </c>
      <c r="B26" t="s">
        <v>683</v>
      </c>
      <c r="C26" s="14">
        <v>5000000</v>
      </c>
      <c r="D26" s="14">
        <v>1733841</v>
      </c>
      <c r="E26" s="21">
        <v>2169.8209999999999</v>
      </c>
      <c r="F26" s="38">
        <f t="shared" si="0"/>
        <v>2883.7707725218174</v>
      </c>
      <c r="G26" s="38">
        <f t="shared" si="1"/>
        <v>2304.3375467377264</v>
      </c>
      <c r="H26" s="53">
        <f t="shared" si="2"/>
        <v>8.3371271369995288</v>
      </c>
      <c r="I26" s="53">
        <f t="shared" si="3"/>
        <v>6.3837879012587706</v>
      </c>
      <c r="J26">
        <f t="shared" si="4"/>
        <v>4</v>
      </c>
      <c r="K26">
        <f t="shared" si="5"/>
        <v>3</v>
      </c>
      <c r="L26" s="9">
        <f t="shared" si="6"/>
        <v>3.3</v>
      </c>
      <c r="N26">
        <v>3</v>
      </c>
    </row>
    <row r="27" spans="1:14" x14ac:dyDescent="0.25">
      <c r="A27" t="s">
        <v>8</v>
      </c>
      <c r="B27" t="s">
        <v>684</v>
      </c>
      <c r="C27" s="14">
        <v>8533435</v>
      </c>
      <c r="D27" s="14">
        <v>7174123</v>
      </c>
      <c r="E27" s="21">
        <v>7668.5630000000001</v>
      </c>
      <c r="F27" s="38">
        <f t="shared" si="0"/>
        <v>1189.4743092640035</v>
      </c>
      <c r="G27" s="38">
        <f t="shared" si="1"/>
        <v>1112.7814950467252</v>
      </c>
      <c r="H27" s="53">
        <f t="shared" si="2"/>
        <v>3.4388303803552982</v>
      </c>
      <c r="I27" s="53">
        <f t="shared" si="3"/>
        <v>3.0827779788081813</v>
      </c>
      <c r="J27">
        <f t="shared" si="4"/>
        <v>2</v>
      </c>
      <c r="K27">
        <f t="shared" si="5"/>
        <v>2</v>
      </c>
      <c r="L27" s="9">
        <f t="shared" si="6"/>
        <v>2.2000000000000002</v>
      </c>
      <c r="N27">
        <v>2</v>
      </c>
    </row>
    <row r="28" spans="1:14" x14ac:dyDescent="0.25">
      <c r="A28" t="s">
        <v>8</v>
      </c>
      <c r="B28" t="s">
        <v>685</v>
      </c>
      <c r="C28" s="14">
        <v>1661400</v>
      </c>
      <c r="D28" s="14"/>
      <c r="E28" s="21">
        <v>2933.1460000000002</v>
      </c>
      <c r="F28" s="38"/>
      <c r="G28" s="38">
        <f t="shared" si="1"/>
        <v>566.42253743932281</v>
      </c>
      <c r="H28" s="53">
        <f t="shared" si="2"/>
        <v>0</v>
      </c>
      <c r="I28" s="53">
        <f t="shared" si="3"/>
        <v>1.569180412229336</v>
      </c>
      <c r="J28">
        <f t="shared" si="4"/>
        <v>1</v>
      </c>
      <c r="K28">
        <f t="shared" si="5"/>
        <v>2</v>
      </c>
      <c r="L28" s="9">
        <f t="shared" si="6"/>
        <v>2.2000000000000002</v>
      </c>
      <c r="N28">
        <v>2</v>
      </c>
    </row>
    <row r="29" spans="1:14" x14ac:dyDescent="0.25">
      <c r="A29" t="s">
        <v>8</v>
      </c>
      <c r="B29" t="s">
        <v>686</v>
      </c>
      <c r="C29" s="14">
        <v>16609445</v>
      </c>
      <c r="D29" s="14">
        <v>3776659</v>
      </c>
      <c r="E29" s="21">
        <v>3821.308</v>
      </c>
      <c r="F29" s="38">
        <f>C29/(D29/1000)</f>
        <v>4397.9202252572977</v>
      </c>
      <c r="G29" s="38">
        <f t="shared" si="1"/>
        <v>4346.5339616696692</v>
      </c>
      <c r="H29" s="53">
        <f t="shared" si="2"/>
        <v>12.714609776104973</v>
      </c>
      <c r="I29" s="53">
        <f t="shared" si="3"/>
        <v>12.041356942779233</v>
      </c>
      <c r="J29">
        <f t="shared" si="4"/>
        <v>5</v>
      </c>
      <c r="K29">
        <f t="shared" si="5"/>
        <v>5</v>
      </c>
      <c r="L29" s="9">
        <f t="shared" si="6"/>
        <v>5.5</v>
      </c>
      <c r="N29">
        <v>5</v>
      </c>
    </row>
    <row r="30" spans="1:14" x14ac:dyDescent="0.25">
      <c r="A30" t="s">
        <v>8</v>
      </c>
      <c r="B30" t="s">
        <v>687</v>
      </c>
      <c r="C30" s="14"/>
      <c r="D30" s="14">
        <v>4672148</v>
      </c>
      <c r="E30" s="21">
        <v>7531.3050000000003</v>
      </c>
      <c r="F30" s="38">
        <f>C30/(D30/1000)</f>
        <v>0</v>
      </c>
      <c r="G30" s="38">
        <f t="shared" si="1"/>
        <v>0</v>
      </c>
      <c r="H30" s="53">
        <f t="shared" si="2"/>
        <v>0</v>
      </c>
      <c r="I30" s="53">
        <f t="shared" si="3"/>
        <v>0</v>
      </c>
      <c r="J30">
        <f t="shared" si="4"/>
        <v>1</v>
      </c>
      <c r="K30">
        <f t="shared" si="5"/>
        <v>1</v>
      </c>
      <c r="L30" s="9">
        <f t="shared" si="6"/>
        <v>1.1000000000000001</v>
      </c>
      <c r="N30">
        <v>1</v>
      </c>
    </row>
    <row r="31" spans="1:14" x14ac:dyDescent="0.25">
      <c r="A31" t="s">
        <v>8</v>
      </c>
      <c r="B31" t="s">
        <v>688</v>
      </c>
      <c r="C31" s="14">
        <v>54215776</v>
      </c>
      <c r="D31" s="14">
        <v>30009934</v>
      </c>
      <c r="E31" s="21">
        <v>30010.263999999999</v>
      </c>
      <c r="F31" s="38">
        <f>C31/(D31/1000)</f>
        <v>1806.5943097375689</v>
      </c>
      <c r="G31" s="38">
        <f t="shared" si="1"/>
        <v>1806.5744439968939</v>
      </c>
      <c r="H31" s="53">
        <f t="shared" si="2"/>
        <v>5.2229555097719071</v>
      </c>
      <c r="I31" s="53">
        <f t="shared" si="3"/>
        <v>5.0048171521736231</v>
      </c>
      <c r="J31">
        <f t="shared" si="4"/>
        <v>3</v>
      </c>
      <c r="K31">
        <f t="shared" si="5"/>
        <v>3</v>
      </c>
      <c r="L31" s="9">
        <f t="shared" si="6"/>
        <v>3.3</v>
      </c>
      <c r="N31">
        <v>3</v>
      </c>
    </row>
    <row r="32" spans="1:14" x14ac:dyDescent="0.25">
      <c r="A32" t="s">
        <v>8</v>
      </c>
      <c r="B32" t="s">
        <v>689</v>
      </c>
      <c r="C32" s="14">
        <v>5731830</v>
      </c>
      <c r="D32" s="14">
        <v>6118355</v>
      </c>
      <c r="E32" s="21">
        <v>5749.3639999999996</v>
      </c>
      <c r="F32" s="38">
        <f>C32/(D32/1000)</f>
        <v>936.82533949076185</v>
      </c>
      <c r="G32" s="38">
        <f t="shared" si="1"/>
        <v>996.95027136914632</v>
      </c>
      <c r="H32" s="53">
        <f t="shared" si="2"/>
        <v>2.7084094321640939</v>
      </c>
      <c r="I32" s="53">
        <f t="shared" si="3"/>
        <v>2.7618866383239014</v>
      </c>
      <c r="J32">
        <f t="shared" si="4"/>
        <v>2</v>
      </c>
      <c r="K32">
        <f t="shared" si="5"/>
        <v>2</v>
      </c>
      <c r="L32" s="9">
        <f t="shared" si="6"/>
        <v>2.2000000000000002</v>
      </c>
      <c r="N32">
        <v>2</v>
      </c>
    </row>
    <row r="33" spans="1:14" x14ac:dyDescent="0.25">
      <c r="A33" t="s">
        <v>8</v>
      </c>
      <c r="B33" t="s">
        <v>690</v>
      </c>
      <c r="C33" s="14"/>
      <c r="D33" s="14">
        <v>854983</v>
      </c>
      <c r="E33" s="21">
        <v>988.04200000000003</v>
      </c>
      <c r="F33" s="38">
        <f>C33/(D33/1000)</f>
        <v>0</v>
      </c>
      <c r="G33" s="38">
        <f t="shared" si="1"/>
        <v>0</v>
      </c>
      <c r="H33" s="53">
        <f t="shared" si="2"/>
        <v>0</v>
      </c>
      <c r="I33" s="53">
        <f t="shared" si="3"/>
        <v>0</v>
      </c>
      <c r="J33">
        <f t="shared" si="4"/>
        <v>1</v>
      </c>
      <c r="K33">
        <f t="shared" si="5"/>
        <v>1</v>
      </c>
      <c r="L33" s="9">
        <f t="shared" si="6"/>
        <v>1.1000000000000001</v>
      </c>
      <c r="N33">
        <v>1</v>
      </c>
    </row>
    <row r="34" spans="1:14" x14ac:dyDescent="0.25">
      <c r="L34" s="9"/>
    </row>
    <row r="35" spans="1:14" x14ac:dyDescent="0.25">
      <c r="E35" s="1" t="s">
        <v>295</v>
      </c>
      <c r="F35" s="44" t="s">
        <v>254</v>
      </c>
      <c r="G35" s="44" t="s">
        <v>16</v>
      </c>
      <c r="L35" s="9"/>
    </row>
    <row r="36" spans="1:14" x14ac:dyDescent="0.25">
      <c r="E36" s="1" t="s">
        <v>0</v>
      </c>
      <c r="F36" s="1" t="s">
        <v>296</v>
      </c>
      <c r="G36" s="1" t="s">
        <v>297</v>
      </c>
    </row>
    <row r="37" spans="1:14" x14ac:dyDescent="0.25">
      <c r="E37" t="s">
        <v>8</v>
      </c>
      <c r="F37" s="38">
        <f>MAX(F3:F33)</f>
        <v>34589.502176641457</v>
      </c>
      <c r="G37" s="38">
        <f>MAX(G3:G33)</f>
        <v>36096.712208802419</v>
      </c>
      <c r="L37" s="9"/>
    </row>
    <row r="38" spans="1:14" x14ac:dyDescent="0.25">
      <c r="L38" s="9"/>
    </row>
  </sheetData>
  <autoFilter ref="A2:N33" xr:uid="{06456184-94A8-43A3-9C84-CDAD8B27426A}"/>
  <phoneticPr fontId="4" type="noConversion"/>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9B7F1-632B-4B26-8075-45232453CDA2}">
  <dimension ref="A1:AA37"/>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5" x14ac:dyDescent="0.25"/>
  <cols>
    <col min="2" max="2" width="16.85546875" bestFit="1" customWidth="1"/>
    <col min="3" max="3" width="20.42578125" bestFit="1" customWidth="1"/>
    <col min="4" max="4" width="14.28515625" bestFit="1" customWidth="1"/>
    <col min="5" max="5" width="8.7109375" bestFit="1" customWidth="1"/>
    <col min="6" max="6" width="7.28515625" bestFit="1" customWidth="1"/>
    <col min="7" max="7" width="9.42578125" bestFit="1" customWidth="1"/>
    <col min="8" max="8" width="10.7109375" bestFit="1" customWidth="1"/>
    <col min="9" max="9" width="20.140625" bestFit="1" customWidth="1"/>
    <col min="10" max="10" width="7.5703125" customWidth="1"/>
    <col min="11" max="11" width="14.28515625" bestFit="1" customWidth="1"/>
    <col min="12" max="12" width="8.7109375" bestFit="1" customWidth="1"/>
    <col min="13" max="13" width="7.28515625" bestFit="1" customWidth="1"/>
    <col min="14" max="14" width="9.42578125" bestFit="1" customWidth="1"/>
    <col min="15" max="15" width="10.7109375" bestFit="1" customWidth="1"/>
    <col min="16" max="16" width="18.42578125" bestFit="1" customWidth="1"/>
    <col min="17" max="17" width="9.5703125" bestFit="1" customWidth="1"/>
    <col min="18" max="18" width="10.28515625" bestFit="1" customWidth="1"/>
    <col min="19" max="19" width="15.5703125" bestFit="1" customWidth="1"/>
    <col min="21" max="21" width="22.42578125" bestFit="1" customWidth="1"/>
    <col min="22" max="22" width="0" hidden="1" customWidth="1"/>
    <col min="23" max="23" width="10.42578125" bestFit="1" customWidth="1"/>
    <col min="25" max="25" width="4.7109375" bestFit="1" customWidth="1"/>
    <col min="26" max="26" width="4.85546875" bestFit="1" customWidth="1"/>
    <col min="27" max="27" width="5.85546875" bestFit="1" customWidth="1"/>
  </cols>
  <sheetData>
    <row r="1" spans="1:27" s="2" customFormat="1" x14ac:dyDescent="0.25">
      <c r="D1" s="64" t="s">
        <v>14</v>
      </c>
      <c r="E1" s="64"/>
      <c r="F1" s="64"/>
      <c r="G1" s="64"/>
      <c r="H1" s="64"/>
      <c r="I1" s="4" t="s">
        <v>13</v>
      </c>
      <c r="J1" s="64" t="s">
        <v>15</v>
      </c>
      <c r="K1" s="64"/>
      <c r="L1" s="64"/>
      <c r="M1" s="64"/>
      <c r="N1" s="64"/>
      <c r="O1" s="64"/>
      <c r="P1" s="4" t="s">
        <v>19</v>
      </c>
      <c r="Q1" s="4" t="s">
        <v>21</v>
      </c>
      <c r="R1" s="4" t="s">
        <v>26</v>
      </c>
      <c r="S1" s="4" t="s">
        <v>28</v>
      </c>
      <c r="T1" s="4" t="s">
        <v>30</v>
      </c>
      <c r="U1"/>
    </row>
    <row r="2" spans="1:27" s="1" customFormat="1" x14ac:dyDescent="0.25">
      <c r="A2" s="1" t="s">
        <v>0</v>
      </c>
      <c r="B2" s="1" t="s">
        <v>1</v>
      </c>
      <c r="C2" s="1" t="s">
        <v>2</v>
      </c>
      <c r="D2" s="3" t="s">
        <v>3</v>
      </c>
      <c r="E2" s="3" t="s">
        <v>4</v>
      </c>
      <c r="F2" s="3" t="s">
        <v>5</v>
      </c>
      <c r="G2" s="3" t="s">
        <v>6</v>
      </c>
      <c r="H2" s="3" t="s">
        <v>7</v>
      </c>
      <c r="I2" s="3" t="s">
        <v>17</v>
      </c>
      <c r="J2" s="3" t="s">
        <v>11</v>
      </c>
      <c r="K2" s="3" t="s">
        <v>3</v>
      </c>
      <c r="L2" s="3" t="s">
        <v>4</v>
      </c>
      <c r="M2" s="3" t="s">
        <v>5</v>
      </c>
      <c r="N2" s="3" t="s">
        <v>6</v>
      </c>
      <c r="O2" s="3" t="s">
        <v>7</v>
      </c>
      <c r="P2" s="3" t="s">
        <v>18</v>
      </c>
      <c r="Q2" s="1" t="s">
        <v>20</v>
      </c>
      <c r="R2" s="1" t="s">
        <v>25</v>
      </c>
      <c r="S2" s="1" t="s">
        <v>29</v>
      </c>
      <c r="T2" s="1" t="s">
        <v>32</v>
      </c>
      <c r="U2" s="17" t="s">
        <v>627</v>
      </c>
      <c r="W2" s="1" t="s">
        <v>34</v>
      </c>
      <c r="Y2" s="28" t="s">
        <v>43</v>
      </c>
      <c r="Z2" s="28" t="s">
        <v>44</v>
      </c>
      <c r="AA2" s="28" t="s">
        <v>45</v>
      </c>
    </row>
    <row r="3" spans="1:27" x14ac:dyDescent="0.25">
      <c r="A3" t="s">
        <v>8</v>
      </c>
      <c r="B3" t="s">
        <v>660</v>
      </c>
      <c r="C3" t="s">
        <v>9</v>
      </c>
      <c r="D3">
        <v>100</v>
      </c>
      <c r="E3">
        <v>0</v>
      </c>
      <c r="F3">
        <v>0</v>
      </c>
      <c r="G3">
        <v>0</v>
      </c>
      <c r="H3" s="9">
        <f>SUM(D3:G3)</f>
        <v>100</v>
      </c>
      <c r="I3">
        <f>H3/$H$36*100</f>
        <v>50</v>
      </c>
      <c r="J3">
        <v>2020</v>
      </c>
      <c r="K3">
        <v>100</v>
      </c>
      <c r="L3">
        <v>100</v>
      </c>
      <c r="M3">
        <v>0</v>
      </c>
      <c r="N3">
        <v>0</v>
      </c>
      <c r="O3">
        <f>SUM(K3:N3)</f>
        <v>200</v>
      </c>
      <c r="P3" s="9">
        <f>O3/$O$36*100</f>
        <v>86.956521739130437</v>
      </c>
      <c r="Q3" s="9">
        <f>100*((P3-I3))/IF(I3=0,1,I3)</f>
        <v>73.913043478260875</v>
      </c>
      <c r="R3" s="9">
        <f>IF(P3&gt;=80,12,((P3/100)*12)+((Q3/$Q$35))/($Q$36/100))</f>
        <v>12</v>
      </c>
      <c r="S3">
        <f>R3/$R$35*100</f>
        <v>100</v>
      </c>
      <c r="T3" s="1">
        <f>LOOKUP(S3,$Y$3:$Z$10,$AA$3:$AA$10)</f>
        <v>12</v>
      </c>
      <c r="U3" s="9">
        <f>ROUND((T3/12)*(10/100)*16,2)</f>
        <v>1.6</v>
      </c>
      <c r="W3">
        <v>12</v>
      </c>
      <c r="Y3" s="30">
        <v>-100</v>
      </c>
      <c r="Z3" s="30">
        <v>19</v>
      </c>
      <c r="AA3" s="13">
        <v>0</v>
      </c>
    </row>
    <row r="4" spans="1:27" x14ac:dyDescent="0.25">
      <c r="A4" t="s">
        <v>8</v>
      </c>
      <c r="B4" t="s">
        <v>661</v>
      </c>
      <c r="C4" t="s">
        <v>9</v>
      </c>
      <c r="D4">
        <v>38.75</v>
      </c>
      <c r="E4">
        <v>13.44</v>
      </c>
      <c r="F4">
        <v>0</v>
      </c>
      <c r="G4">
        <v>0</v>
      </c>
      <c r="H4" s="9">
        <f t="shared" ref="H4:H33" si="0">SUM(D4:G4)</f>
        <v>52.19</v>
      </c>
      <c r="I4">
        <f t="shared" ref="I4:I33" si="1">H4/$H$36*100</f>
        <v>26.095000000000002</v>
      </c>
      <c r="J4">
        <v>2020</v>
      </c>
      <c r="K4">
        <v>33.5</v>
      </c>
      <c r="L4">
        <v>10.09</v>
      </c>
      <c r="M4">
        <v>0</v>
      </c>
      <c r="N4">
        <v>0</v>
      </c>
      <c r="O4">
        <f t="shared" ref="O4:O33" si="2">SUM(K4:N4)</f>
        <v>43.59</v>
      </c>
      <c r="P4" s="9">
        <f t="shared" ref="P4:P33" si="3">O4/$O$36*100</f>
        <v>18.952173913043481</v>
      </c>
      <c r="Q4" s="9">
        <f t="shared" ref="Q4:Q33" si="4">100*((P4-I4))/IF(I4=0,1,I4)</f>
        <v>-27.372393512000464</v>
      </c>
      <c r="R4" s="9">
        <f t="shared" ref="R4:R33" si="5">IF(P4&gt;=80,12,((P4/100)*12)+((Q4/$Q$35))/($Q$36/100))</f>
        <v>2.2737380193520464</v>
      </c>
      <c r="S4" s="9">
        <f t="shared" ref="S4:S33" si="6">R4/$R$35*100</f>
        <v>18.947816827933721</v>
      </c>
      <c r="T4" s="1">
        <f t="shared" ref="T4:T33" si="7">LOOKUP(S4,$Y$3:$Z$10,$AA$3:$AA$10)</f>
        <v>0</v>
      </c>
      <c r="U4" s="9">
        <f t="shared" ref="U4:U33" si="8">ROUND((T4/12)*(10/100)*16,2)</f>
        <v>0</v>
      </c>
      <c r="W4">
        <v>0</v>
      </c>
      <c r="Y4" s="30">
        <v>20</v>
      </c>
      <c r="Z4" s="30">
        <v>29</v>
      </c>
      <c r="AA4" s="13">
        <v>1</v>
      </c>
    </row>
    <row r="5" spans="1:27" x14ac:dyDescent="0.25">
      <c r="A5" t="s">
        <v>8</v>
      </c>
      <c r="B5" t="s">
        <v>662</v>
      </c>
      <c r="C5" t="s">
        <v>9</v>
      </c>
      <c r="H5" s="9">
        <f t="shared" si="0"/>
        <v>0</v>
      </c>
      <c r="I5" s="11">
        <f>H5/$H$36*100</f>
        <v>0</v>
      </c>
      <c r="J5">
        <v>2020</v>
      </c>
      <c r="K5">
        <v>100</v>
      </c>
      <c r="L5">
        <v>49</v>
      </c>
      <c r="M5">
        <v>0</v>
      </c>
      <c r="N5">
        <v>6</v>
      </c>
      <c r="O5">
        <f t="shared" si="2"/>
        <v>155</v>
      </c>
      <c r="P5" s="9">
        <f t="shared" si="3"/>
        <v>67.391304347826093</v>
      </c>
      <c r="Q5" s="12">
        <f>100*((P5-I5))/IF(I5=0,1,I5)</f>
        <v>6739.130434782609</v>
      </c>
      <c r="R5" s="9">
        <f t="shared" si="5"/>
        <v>8.2156831448920737</v>
      </c>
      <c r="S5" s="9">
        <f t="shared" si="6"/>
        <v>68.464026207433946</v>
      </c>
      <c r="T5" s="1">
        <f t="shared" si="7"/>
        <v>8</v>
      </c>
      <c r="U5" s="9">
        <f t="shared" si="8"/>
        <v>1.07</v>
      </c>
      <c r="W5">
        <v>0</v>
      </c>
      <c r="Y5" s="30">
        <v>30</v>
      </c>
      <c r="Z5" s="30">
        <v>39</v>
      </c>
      <c r="AA5" s="13">
        <v>2</v>
      </c>
    </row>
    <row r="6" spans="1:27" x14ac:dyDescent="0.25">
      <c r="A6" t="s">
        <v>8</v>
      </c>
      <c r="B6" t="s">
        <v>663</v>
      </c>
      <c r="C6" t="s">
        <v>9</v>
      </c>
      <c r="D6">
        <v>100</v>
      </c>
      <c r="E6">
        <v>20</v>
      </c>
      <c r="F6">
        <v>0</v>
      </c>
      <c r="G6">
        <v>0</v>
      </c>
      <c r="H6" s="9">
        <f t="shared" si="0"/>
        <v>120</v>
      </c>
      <c r="I6">
        <f t="shared" si="1"/>
        <v>60</v>
      </c>
      <c r="J6">
        <v>2020</v>
      </c>
      <c r="K6">
        <v>100</v>
      </c>
      <c r="L6">
        <v>50</v>
      </c>
      <c r="M6">
        <v>0</v>
      </c>
      <c r="N6">
        <v>0</v>
      </c>
      <c r="O6">
        <f t="shared" si="2"/>
        <v>150</v>
      </c>
      <c r="P6" s="9">
        <f t="shared" si="3"/>
        <v>65.217391304347828</v>
      </c>
      <c r="Q6" s="9">
        <f t="shared" si="4"/>
        <v>8.6956521739130448</v>
      </c>
      <c r="R6" s="9">
        <f t="shared" si="5"/>
        <v>7.8262530553903238</v>
      </c>
      <c r="S6" s="9">
        <f t="shared" si="6"/>
        <v>65.218775461586034</v>
      </c>
      <c r="T6" s="1">
        <f t="shared" si="7"/>
        <v>8</v>
      </c>
      <c r="U6" s="9">
        <f t="shared" si="8"/>
        <v>1.07</v>
      </c>
      <c r="W6">
        <v>8</v>
      </c>
      <c r="Y6" s="30">
        <v>40</v>
      </c>
      <c r="Z6" s="30">
        <v>49</v>
      </c>
      <c r="AA6" s="13">
        <v>4</v>
      </c>
    </row>
    <row r="7" spans="1:27" x14ac:dyDescent="0.25">
      <c r="A7" t="s">
        <v>8</v>
      </c>
      <c r="B7" t="s">
        <v>664</v>
      </c>
      <c r="C7" t="s">
        <v>9</v>
      </c>
      <c r="D7">
        <v>78.239999999999995</v>
      </c>
      <c r="E7">
        <v>32.520000000000003</v>
      </c>
      <c r="F7">
        <v>0</v>
      </c>
      <c r="G7">
        <v>0</v>
      </c>
      <c r="H7" s="9">
        <f t="shared" si="0"/>
        <v>110.75999999999999</v>
      </c>
      <c r="I7">
        <f t="shared" si="1"/>
        <v>55.379999999999995</v>
      </c>
      <c r="J7">
        <v>2020</v>
      </c>
      <c r="K7">
        <v>69.44</v>
      </c>
      <c r="L7">
        <v>36.479999999999997</v>
      </c>
      <c r="M7">
        <v>0</v>
      </c>
      <c r="N7">
        <v>0</v>
      </c>
      <c r="O7">
        <f t="shared" si="2"/>
        <v>105.91999999999999</v>
      </c>
      <c r="P7" s="9">
        <f t="shared" si="3"/>
        <v>46.052173913043468</v>
      </c>
      <c r="Q7" s="9">
        <f t="shared" si="4"/>
        <v>-16.843311821878888</v>
      </c>
      <c r="R7" s="9">
        <f t="shared" si="5"/>
        <v>5.5259391392359811</v>
      </c>
      <c r="S7" s="9">
        <f t="shared" si="6"/>
        <v>46.049492826966507</v>
      </c>
      <c r="T7" s="1">
        <f t="shared" si="7"/>
        <v>4</v>
      </c>
      <c r="U7" s="9">
        <f t="shared" si="8"/>
        <v>0.53</v>
      </c>
      <c r="W7">
        <v>4</v>
      </c>
      <c r="Y7" s="30">
        <v>50</v>
      </c>
      <c r="Z7" s="30">
        <v>59</v>
      </c>
      <c r="AA7" s="13">
        <v>6</v>
      </c>
    </row>
    <row r="8" spans="1:27" x14ac:dyDescent="0.25">
      <c r="A8" t="s">
        <v>8</v>
      </c>
      <c r="B8" t="s">
        <v>665</v>
      </c>
      <c r="C8" t="s">
        <v>9</v>
      </c>
      <c r="D8">
        <v>100</v>
      </c>
      <c r="E8">
        <v>20</v>
      </c>
      <c r="F8">
        <v>0</v>
      </c>
      <c r="G8">
        <v>0</v>
      </c>
      <c r="H8" s="9">
        <f t="shared" si="0"/>
        <v>120</v>
      </c>
      <c r="I8">
        <f t="shared" si="1"/>
        <v>60</v>
      </c>
      <c r="J8">
        <v>2020</v>
      </c>
      <c r="K8">
        <v>100</v>
      </c>
      <c r="L8">
        <v>20</v>
      </c>
      <c r="M8">
        <v>0</v>
      </c>
      <c r="N8">
        <v>0</v>
      </c>
      <c r="O8">
        <f t="shared" si="2"/>
        <v>120</v>
      </c>
      <c r="P8" s="9">
        <f t="shared" si="3"/>
        <v>52.173913043478258</v>
      </c>
      <c r="Q8" s="9">
        <f t="shared" si="4"/>
        <v>-13.04347826086957</v>
      </c>
      <c r="R8" s="9">
        <f t="shared" si="5"/>
        <v>6.2606204169145139</v>
      </c>
      <c r="S8" s="9">
        <f t="shared" si="6"/>
        <v>52.171836807620956</v>
      </c>
      <c r="T8" s="1">
        <f t="shared" si="7"/>
        <v>6</v>
      </c>
      <c r="U8" s="9">
        <f t="shared" si="8"/>
        <v>0.8</v>
      </c>
      <c r="W8">
        <v>6</v>
      </c>
      <c r="Y8" s="30">
        <v>60</v>
      </c>
      <c r="Z8" s="30">
        <v>69</v>
      </c>
      <c r="AA8" s="13">
        <v>8</v>
      </c>
    </row>
    <row r="9" spans="1:27" x14ac:dyDescent="0.25">
      <c r="A9" t="s">
        <v>8</v>
      </c>
      <c r="B9" t="s">
        <v>666</v>
      </c>
      <c r="C9" t="s">
        <v>9</v>
      </c>
      <c r="D9">
        <v>21.5</v>
      </c>
      <c r="E9">
        <v>3.23</v>
      </c>
      <c r="H9" s="9">
        <f t="shared" si="0"/>
        <v>24.73</v>
      </c>
      <c r="I9">
        <f t="shared" si="1"/>
        <v>12.365</v>
      </c>
      <c r="J9">
        <v>2020</v>
      </c>
      <c r="K9">
        <v>95.43</v>
      </c>
      <c r="L9">
        <v>28.43</v>
      </c>
      <c r="M9">
        <v>16.37</v>
      </c>
      <c r="N9">
        <v>0.57999999999999996</v>
      </c>
      <c r="O9">
        <f t="shared" si="2"/>
        <v>140.81000000000003</v>
      </c>
      <c r="P9" s="9">
        <f t="shared" si="3"/>
        <v>61.221739130434791</v>
      </c>
      <c r="Q9" s="9">
        <f t="shared" si="4"/>
        <v>395.12122224371041</v>
      </c>
      <c r="R9" s="9">
        <f t="shared" si="5"/>
        <v>7.3541560522685394</v>
      </c>
      <c r="S9" s="9">
        <f t="shared" si="6"/>
        <v>61.284633768904499</v>
      </c>
      <c r="T9" s="1">
        <f t="shared" si="7"/>
        <v>8</v>
      </c>
      <c r="U9" s="9">
        <f t="shared" si="8"/>
        <v>1.07</v>
      </c>
      <c r="W9">
        <v>10</v>
      </c>
      <c r="Y9" s="30">
        <v>70</v>
      </c>
      <c r="Z9" s="30">
        <v>79</v>
      </c>
      <c r="AA9" s="13">
        <v>10</v>
      </c>
    </row>
    <row r="10" spans="1:27" x14ac:dyDescent="0.25">
      <c r="A10" t="s">
        <v>8</v>
      </c>
      <c r="B10" t="s">
        <v>667</v>
      </c>
      <c r="C10" t="s">
        <v>9</v>
      </c>
      <c r="D10">
        <v>100</v>
      </c>
      <c r="E10">
        <v>0</v>
      </c>
      <c r="F10">
        <v>0</v>
      </c>
      <c r="G10">
        <v>0</v>
      </c>
      <c r="H10" s="9">
        <f t="shared" si="0"/>
        <v>100</v>
      </c>
      <c r="I10">
        <f t="shared" si="1"/>
        <v>50</v>
      </c>
      <c r="J10">
        <v>2020</v>
      </c>
      <c r="K10">
        <v>100</v>
      </c>
      <c r="L10">
        <v>45</v>
      </c>
      <c r="M10">
        <v>25</v>
      </c>
      <c r="N10">
        <v>0</v>
      </c>
      <c r="O10">
        <f t="shared" si="2"/>
        <v>170</v>
      </c>
      <c r="P10" s="9">
        <f t="shared" si="3"/>
        <v>73.91304347826086</v>
      </c>
      <c r="Q10" s="9">
        <f t="shared" si="4"/>
        <v>47.826086956521721</v>
      </c>
      <c r="R10" s="9">
        <f t="shared" si="5"/>
        <v>8.8704787611685187</v>
      </c>
      <c r="S10" s="9">
        <f t="shared" si="6"/>
        <v>73.920656343070988</v>
      </c>
      <c r="T10" s="1">
        <f t="shared" si="7"/>
        <v>10</v>
      </c>
      <c r="U10" s="9">
        <f t="shared" si="8"/>
        <v>1.33</v>
      </c>
      <c r="W10">
        <v>10</v>
      </c>
      <c r="Y10" s="30">
        <v>80</v>
      </c>
      <c r="Z10" s="30">
        <v>120</v>
      </c>
      <c r="AA10" s="13">
        <v>12</v>
      </c>
    </row>
    <row r="11" spans="1:27" x14ac:dyDescent="0.25">
      <c r="A11" t="s">
        <v>8</v>
      </c>
      <c r="B11" t="s">
        <v>668</v>
      </c>
      <c r="C11" t="s">
        <v>9</v>
      </c>
      <c r="H11" s="9">
        <f t="shared" si="0"/>
        <v>0</v>
      </c>
      <c r="I11" s="11">
        <f t="shared" si="1"/>
        <v>0</v>
      </c>
      <c r="J11">
        <v>2020</v>
      </c>
      <c r="K11">
        <v>90.66</v>
      </c>
      <c r="L11">
        <v>21.07</v>
      </c>
      <c r="M11">
        <v>16.78</v>
      </c>
      <c r="N11">
        <v>0.21</v>
      </c>
      <c r="O11">
        <f t="shared" si="2"/>
        <v>128.72</v>
      </c>
      <c r="P11" s="9">
        <f t="shared" si="3"/>
        <v>55.965217391304343</v>
      </c>
      <c r="Q11" s="12">
        <f t="shared" si="4"/>
        <v>5596.5217391304341</v>
      </c>
      <c r="R11" s="9">
        <f t="shared" si="5"/>
        <v>6.822727318777468</v>
      </c>
      <c r="S11" s="9">
        <f t="shared" si="6"/>
        <v>56.856060989812228</v>
      </c>
      <c r="T11" s="1">
        <f t="shared" si="7"/>
        <v>6</v>
      </c>
      <c r="U11" s="9">
        <f t="shared" si="8"/>
        <v>0.8</v>
      </c>
      <c r="W11">
        <v>8</v>
      </c>
    </row>
    <row r="12" spans="1:27" x14ac:dyDescent="0.25">
      <c r="A12" t="s">
        <v>8</v>
      </c>
      <c r="B12" t="s">
        <v>669</v>
      </c>
      <c r="C12" t="s">
        <v>9</v>
      </c>
      <c r="D12">
        <v>30.16</v>
      </c>
      <c r="E12">
        <v>1</v>
      </c>
      <c r="F12">
        <v>1</v>
      </c>
      <c r="G12">
        <v>1</v>
      </c>
      <c r="H12" s="9">
        <f t="shared" si="0"/>
        <v>33.159999999999997</v>
      </c>
      <c r="I12">
        <f t="shared" si="1"/>
        <v>16.579999999999998</v>
      </c>
      <c r="J12">
        <v>2020</v>
      </c>
      <c r="K12">
        <v>87.54</v>
      </c>
      <c r="L12">
        <v>25.8</v>
      </c>
      <c r="M12">
        <v>12.37</v>
      </c>
      <c r="N12">
        <v>0.28000000000000003</v>
      </c>
      <c r="O12">
        <f t="shared" si="2"/>
        <v>125.99000000000001</v>
      </c>
      <c r="P12" s="9">
        <f t="shared" si="3"/>
        <v>54.778260869565223</v>
      </c>
      <c r="Q12" s="9">
        <f t="shared" si="4"/>
        <v>230.38758063670221</v>
      </c>
      <c r="R12" s="9">
        <f t="shared" si="5"/>
        <v>6.5777920227429876</v>
      </c>
      <c r="S12" s="9">
        <f t="shared" si="6"/>
        <v>54.814933522858233</v>
      </c>
      <c r="T12" s="1">
        <f t="shared" si="7"/>
        <v>6</v>
      </c>
      <c r="U12" s="9">
        <f t="shared" si="8"/>
        <v>0.8</v>
      </c>
      <c r="W12">
        <v>12</v>
      </c>
    </row>
    <row r="13" spans="1:27" x14ac:dyDescent="0.25">
      <c r="A13" t="s">
        <v>8</v>
      </c>
      <c r="B13" s="59" t="s">
        <v>670</v>
      </c>
      <c r="C13" t="s">
        <v>9</v>
      </c>
      <c r="D13">
        <v>51</v>
      </c>
      <c r="E13">
        <v>0</v>
      </c>
      <c r="F13">
        <v>0</v>
      </c>
      <c r="G13">
        <v>0</v>
      </c>
      <c r="H13" s="9">
        <f t="shared" si="0"/>
        <v>51</v>
      </c>
      <c r="I13">
        <f t="shared" si="1"/>
        <v>25.5</v>
      </c>
      <c r="J13">
        <v>2020</v>
      </c>
      <c r="K13">
        <v>51</v>
      </c>
      <c r="L13">
        <v>21</v>
      </c>
      <c r="M13">
        <v>15</v>
      </c>
      <c r="N13">
        <v>0</v>
      </c>
      <c r="O13">
        <f t="shared" si="2"/>
        <v>87</v>
      </c>
      <c r="P13" s="9">
        <f t="shared" si="3"/>
        <v>37.826086956521735</v>
      </c>
      <c r="Q13" s="9">
        <f t="shared" si="4"/>
        <v>48.337595907928375</v>
      </c>
      <c r="R13" s="9">
        <f t="shared" si="5"/>
        <v>4.5400537490815038</v>
      </c>
      <c r="S13" s="9">
        <f t="shared" si="6"/>
        <v>37.833781242345864</v>
      </c>
      <c r="T13" s="59">
        <f t="shared" si="7"/>
        <v>2</v>
      </c>
      <c r="U13" s="9">
        <f t="shared" si="8"/>
        <v>0.27</v>
      </c>
      <c r="V13" s="59" t="s">
        <v>629</v>
      </c>
      <c r="W13" s="59">
        <v>4</v>
      </c>
    </row>
    <row r="14" spans="1:27" x14ac:dyDescent="0.25">
      <c r="A14" t="s">
        <v>8</v>
      </c>
      <c r="B14" t="s">
        <v>671</v>
      </c>
      <c r="C14" t="s">
        <v>9</v>
      </c>
      <c r="D14">
        <v>70</v>
      </c>
      <c r="E14">
        <v>0</v>
      </c>
      <c r="F14">
        <v>0</v>
      </c>
      <c r="G14">
        <v>0</v>
      </c>
      <c r="H14" s="9">
        <f t="shared" si="0"/>
        <v>70</v>
      </c>
      <c r="I14">
        <f t="shared" si="1"/>
        <v>35</v>
      </c>
      <c r="J14">
        <v>2020</v>
      </c>
      <c r="K14">
        <v>70</v>
      </c>
      <c r="L14">
        <v>50</v>
      </c>
      <c r="M14">
        <v>0</v>
      </c>
      <c r="N14">
        <v>0</v>
      </c>
      <c r="O14">
        <f t="shared" si="2"/>
        <v>120</v>
      </c>
      <c r="P14" s="9">
        <f t="shared" si="3"/>
        <v>52.173913043478258</v>
      </c>
      <c r="Q14" s="9">
        <f t="shared" si="4"/>
        <v>49.06832298136645</v>
      </c>
      <c r="R14" s="9">
        <f t="shared" si="5"/>
        <v>6.2618068374044027</v>
      </c>
      <c r="S14" s="9">
        <f t="shared" si="6"/>
        <v>52.181723645036691</v>
      </c>
      <c r="T14" s="1">
        <f t="shared" si="7"/>
        <v>6</v>
      </c>
      <c r="U14" s="9">
        <f t="shared" si="8"/>
        <v>0.8</v>
      </c>
      <c r="W14">
        <v>8</v>
      </c>
    </row>
    <row r="15" spans="1:27" x14ac:dyDescent="0.25">
      <c r="A15" t="s">
        <v>8</v>
      </c>
      <c r="B15" t="s">
        <v>672</v>
      </c>
      <c r="C15" t="s">
        <v>9</v>
      </c>
      <c r="D15">
        <v>30</v>
      </c>
      <c r="E15">
        <v>10</v>
      </c>
      <c r="F15">
        <v>0</v>
      </c>
      <c r="G15">
        <v>0</v>
      </c>
      <c r="H15" s="9">
        <f t="shared" si="0"/>
        <v>40</v>
      </c>
      <c r="I15">
        <f t="shared" si="1"/>
        <v>20</v>
      </c>
      <c r="J15">
        <v>2020</v>
      </c>
      <c r="K15">
        <v>30</v>
      </c>
      <c r="L15">
        <v>10</v>
      </c>
      <c r="M15">
        <v>0</v>
      </c>
      <c r="N15">
        <v>0</v>
      </c>
      <c r="O15">
        <f t="shared" si="2"/>
        <v>40</v>
      </c>
      <c r="P15" s="9">
        <f t="shared" si="3"/>
        <v>17.391304347826086</v>
      </c>
      <c r="Q15" s="9">
        <f t="shared" si="4"/>
        <v>-13.043478260869568</v>
      </c>
      <c r="R15" s="9">
        <f t="shared" si="5"/>
        <v>2.0867073734362536</v>
      </c>
      <c r="S15" s="9">
        <f t="shared" si="6"/>
        <v>17.38922811196878</v>
      </c>
      <c r="T15" s="1">
        <f t="shared" si="7"/>
        <v>0</v>
      </c>
      <c r="U15" s="9">
        <f t="shared" si="8"/>
        <v>0</v>
      </c>
      <c r="W15">
        <v>0</v>
      </c>
    </row>
    <row r="16" spans="1:27" x14ac:dyDescent="0.25">
      <c r="A16" t="s">
        <v>8</v>
      </c>
      <c r="B16" t="s">
        <v>673</v>
      </c>
      <c r="C16" t="s">
        <v>9</v>
      </c>
      <c r="D16">
        <v>38.5</v>
      </c>
      <c r="E16">
        <v>47.14</v>
      </c>
      <c r="F16">
        <v>22.13</v>
      </c>
      <c r="G16">
        <v>0</v>
      </c>
      <c r="H16" s="9">
        <f t="shared" si="0"/>
        <v>107.77</v>
      </c>
      <c r="I16">
        <f t="shared" si="1"/>
        <v>53.884999999999991</v>
      </c>
      <c r="J16">
        <v>2020</v>
      </c>
      <c r="K16">
        <v>68</v>
      </c>
      <c r="L16">
        <v>47.14</v>
      </c>
      <c r="M16">
        <v>0</v>
      </c>
      <c r="N16">
        <v>0</v>
      </c>
      <c r="O16">
        <f t="shared" si="2"/>
        <v>115.14</v>
      </c>
      <c r="P16" s="9">
        <f t="shared" si="3"/>
        <v>50.060869565217395</v>
      </c>
      <c r="Q16" s="9">
        <f t="shared" si="4"/>
        <v>-7.0968366610050975</v>
      </c>
      <c r="R16" s="9">
        <f t="shared" si="5"/>
        <v>6.0071687885239964</v>
      </c>
      <c r="S16" s="9">
        <f t="shared" si="6"/>
        <v>50.059739904366637</v>
      </c>
      <c r="T16" s="1">
        <f t="shared" si="7"/>
        <v>6</v>
      </c>
      <c r="U16" s="9">
        <f t="shared" si="8"/>
        <v>0.8</v>
      </c>
      <c r="W16">
        <v>4</v>
      </c>
    </row>
    <row r="17" spans="1:23" x14ac:dyDescent="0.25">
      <c r="A17" t="s">
        <v>8</v>
      </c>
      <c r="B17" t="s">
        <v>674</v>
      </c>
      <c r="C17" t="s">
        <v>9</v>
      </c>
      <c r="D17">
        <v>51</v>
      </c>
      <c r="E17">
        <v>0</v>
      </c>
      <c r="F17">
        <v>0</v>
      </c>
      <c r="G17">
        <v>0</v>
      </c>
      <c r="H17" s="9">
        <f t="shared" si="0"/>
        <v>51</v>
      </c>
      <c r="I17">
        <f t="shared" si="1"/>
        <v>25.5</v>
      </c>
      <c r="J17">
        <v>2020</v>
      </c>
      <c r="K17">
        <v>51</v>
      </c>
      <c r="L17">
        <v>51</v>
      </c>
      <c r="M17">
        <v>0</v>
      </c>
      <c r="N17">
        <v>0</v>
      </c>
      <c r="O17">
        <f t="shared" si="2"/>
        <v>102</v>
      </c>
      <c r="P17" s="9">
        <f t="shared" si="3"/>
        <v>44.347826086956523</v>
      </c>
      <c r="Q17" s="9">
        <f t="shared" si="4"/>
        <v>73.913043478260875</v>
      </c>
      <c r="R17" s="9">
        <f t="shared" si="5"/>
        <v>5.3231509708177498</v>
      </c>
      <c r="S17" s="9">
        <f t="shared" si="6"/>
        <v>44.359591423481248</v>
      </c>
      <c r="T17" s="1">
        <f t="shared" si="7"/>
        <v>4</v>
      </c>
      <c r="U17" s="9">
        <f t="shared" si="8"/>
        <v>0.53</v>
      </c>
      <c r="W17">
        <v>6</v>
      </c>
    </row>
    <row r="18" spans="1:23" x14ac:dyDescent="0.25">
      <c r="A18" t="s">
        <v>8</v>
      </c>
      <c r="B18" t="s">
        <v>675</v>
      </c>
      <c r="C18" t="s">
        <v>9</v>
      </c>
      <c r="D18">
        <v>76</v>
      </c>
      <c r="E18">
        <v>0</v>
      </c>
      <c r="F18">
        <v>0</v>
      </c>
      <c r="G18">
        <v>0</v>
      </c>
      <c r="H18" s="9">
        <f t="shared" si="0"/>
        <v>76</v>
      </c>
      <c r="I18">
        <f t="shared" si="1"/>
        <v>38</v>
      </c>
      <c r="J18">
        <v>2020</v>
      </c>
      <c r="K18">
        <v>80</v>
      </c>
      <c r="L18">
        <v>39.03</v>
      </c>
      <c r="M18">
        <v>0</v>
      </c>
      <c r="N18">
        <v>0</v>
      </c>
      <c r="O18">
        <f t="shared" si="2"/>
        <v>119.03</v>
      </c>
      <c r="P18" s="9">
        <f t="shared" si="3"/>
        <v>51.752173913043478</v>
      </c>
      <c r="Q18" s="9">
        <f t="shared" si="4"/>
        <v>36.189931350114414</v>
      </c>
      <c r="R18" s="9">
        <f t="shared" si="5"/>
        <v>6.2109521468301283</v>
      </c>
      <c r="S18" s="9">
        <f t="shared" si="6"/>
        <v>51.757934556917739</v>
      </c>
      <c r="T18" s="1">
        <f t="shared" si="7"/>
        <v>6</v>
      </c>
      <c r="U18" s="9">
        <f t="shared" si="8"/>
        <v>0.8</v>
      </c>
      <c r="W18">
        <v>6</v>
      </c>
    </row>
    <row r="19" spans="1:23" x14ac:dyDescent="0.25">
      <c r="A19" t="s">
        <v>8</v>
      </c>
      <c r="B19" t="s">
        <v>676</v>
      </c>
      <c r="C19" t="s">
        <v>9</v>
      </c>
      <c r="D19">
        <v>56.33</v>
      </c>
      <c r="E19">
        <v>7.19</v>
      </c>
      <c r="H19" s="9">
        <f t="shared" si="0"/>
        <v>63.519999999999996</v>
      </c>
      <c r="I19">
        <f t="shared" si="1"/>
        <v>31.759999999999998</v>
      </c>
      <c r="J19">
        <v>2020</v>
      </c>
      <c r="K19">
        <v>88.73</v>
      </c>
      <c r="L19">
        <v>19.079999999999998</v>
      </c>
      <c r="M19">
        <v>11.15</v>
      </c>
      <c r="N19">
        <v>0.56999999999999995</v>
      </c>
      <c r="O19">
        <f t="shared" si="2"/>
        <v>119.53</v>
      </c>
      <c r="P19" s="9">
        <f t="shared" si="3"/>
        <v>51.969565217391299</v>
      </c>
      <c r="Q19" s="9">
        <f t="shared" si="4"/>
        <v>63.632132296572109</v>
      </c>
      <c r="R19" s="9">
        <f t="shared" si="5"/>
        <v>6.237563286982664</v>
      </c>
      <c r="S19" s="9">
        <f t="shared" si="6"/>
        <v>51.979694058188862</v>
      </c>
      <c r="T19" s="1">
        <f t="shared" si="7"/>
        <v>6</v>
      </c>
      <c r="U19" s="9">
        <f t="shared" si="8"/>
        <v>0.8</v>
      </c>
      <c r="W19">
        <v>8</v>
      </c>
    </row>
    <row r="20" spans="1:23" x14ac:dyDescent="0.25">
      <c r="A20" t="s">
        <v>8</v>
      </c>
      <c r="B20" t="s">
        <v>677</v>
      </c>
      <c r="C20" t="s">
        <v>9</v>
      </c>
      <c r="D20">
        <v>72.5</v>
      </c>
      <c r="E20">
        <v>15.65</v>
      </c>
      <c r="F20">
        <v>20.63</v>
      </c>
      <c r="G20">
        <v>0</v>
      </c>
      <c r="H20" s="9">
        <f t="shared" si="0"/>
        <v>108.78</v>
      </c>
      <c r="I20">
        <f t="shared" si="1"/>
        <v>54.390000000000008</v>
      </c>
      <c r="J20">
        <v>2020</v>
      </c>
      <c r="K20">
        <v>72.5</v>
      </c>
      <c r="L20">
        <v>15.65</v>
      </c>
      <c r="M20">
        <v>20.63</v>
      </c>
      <c r="N20">
        <v>0</v>
      </c>
      <c r="O20">
        <f t="shared" si="2"/>
        <v>108.78</v>
      </c>
      <c r="P20" s="9">
        <f t="shared" si="3"/>
        <v>47.295652173913041</v>
      </c>
      <c r="Q20" s="9">
        <f t="shared" si="4"/>
        <v>-13.043478260869582</v>
      </c>
      <c r="R20" s="9">
        <f t="shared" si="5"/>
        <v>5.6752291125666874</v>
      </c>
      <c r="S20" s="9">
        <f t="shared" si="6"/>
        <v>47.293575938055724</v>
      </c>
      <c r="T20" s="1">
        <f t="shared" si="7"/>
        <v>4</v>
      </c>
      <c r="U20" s="9">
        <f t="shared" si="8"/>
        <v>0.53</v>
      </c>
      <c r="W20">
        <v>4</v>
      </c>
    </row>
    <row r="21" spans="1:23" x14ac:dyDescent="0.25">
      <c r="A21" t="s">
        <v>8</v>
      </c>
      <c r="B21" t="s">
        <v>678</v>
      </c>
      <c r="C21" t="s">
        <v>9</v>
      </c>
      <c r="D21">
        <v>100</v>
      </c>
      <c r="E21">
        <v>85</v>
      </c>
      <c r="F21">
        <v>15</v>
      </c>
      <c r="G21">
        <v>0</v>
      </c>
      <c r="H21" s="9">
        <f t="shared" si="0"/>
        <v>200</v>
      </c>
      <c r="I21">
        <f t="shared" si="1"/>
        <v>100</v>
      </c>
      <c r="J21">
        <v>2020</v>
      </c>
      <c r="K21">
        <v>100</v>
      </c>
      <c r="L21">
        <v>77.5</v>
      </c>
      <c r="M21">
        <v>17.5</v>
      </c>
      <c r="N21">
        <v>0</v>
      </c>
      <c r="O21">
        <f t="shared" si="2"/>
        <v>195</v>
      </c>
      <c r="P21" s="9">
        <f t="shared" si="3"/>
        <v>84.782608695652172</v>
      </c>
      <c r="Q21" s="9">
        <f t="shared" si="4"/>
        <v>-15.217391304347828</v>
      </c>
      <c r="R21" s="9">
        <f t="shared" si="5"/>
        <v>12</v>
      </c>
      <c r="S21">
        <f t="shared" si="6"/>
        <v>100</v>
      </c>
      <c r="T21" s="1">
        <f t="shared" si="7"/>
        <v>12</v>
      </c>
      <c r="U21" s="9">
        <f t="shared" si="8"/>
        <v>1.6</v>
      </c>
      <c r="W21">
        <v>12</v>
      </c>
    </row>
    <row r="22" spans="1:23" x14ac:dyDescent="0.25">
      <c r="A22" t="s">
        <v>8</v>
      </c>
      <c r="B22" t="s">
        <v>679</v>
      </c>
      <c r="C22" t="s">
        <v>9</v>
      </c>
      <c r="D22">
        <v>60</v>
      </c>
      <c r="E22">
        <v>60</v>
      </c>
      <c r="F22">
        <v>0</v>
      </c>
      <c r="G22">
        <v>0</v>
      </c>
      <c r="H22" s="9">
        <f t="shared" si="0"/>
        <v>120</v>
      </c>
      <c r="I22">
        <f t="shared" si="1"/>
        <v>60</v>
      </c>
      <c r="J22">
        <v>2020</v>
      </c>
      <c r="K22">
        <v>100</v>
      </c>
      <c r="L22">
        <v>100</v>
      </c>
      <c r="M22">
        <v>30</v>
      </c>
      <c r="N22">
        <v>0</v>
      </c>
      <c r="O22">
        <f t="shared" si="2"/>
        <v>230</v>
      </c>
      <c r="P22" s="9">
        <f>O22/$O$36*100</f>
        <v>100</v>
      </c>
      <c r="Q22" s="9">
        <f>100*((P22-I22))/IF(I22=0,1,I22)</f>
        <v>66.666666666666671</v>
      </c>
      <c r="R22" s="9">
        <f t="shared" si="5"/>
        <v>12</v>
      </c>
      <c r="S22">
        <f t="shared" si="6"/>
        <v>100</v>
      </c>
      <c r="T22" s="1">
        <f t="shared" si="7"/>
        <v>12</v>
      </c>
      <c r="U22" s="9">
        <f t="shared" si="8"/>
        <v>1.6</v>
      </c>
      <c r="W22">
        <v>12</v>
      </c>
    </row>
    <row r="23" spans="1:23" x14ac:dyDescent="0.25">
      <c r="A23" t="s">
        <v>8</v>
      </c>
      <c r="B23" t="s">
        <v>680</v>
      </c>
      <c r="C23" t="s">
        <v>9</v>
      </c>
      <c r="D23">
        <v>55.46</v>
      </c>
      <c r="E23">
        <v>15.79</v>
      </c>
      <c r="F23">
        <v>0</v>
      </c>
      <c r="G23">
        <v>0</v>
      </c>
      <c r="H23" s="9">
        <f t="shared" si="0"/>
        <v>71.25</v>
      </c>
      <c r="I23">
        <f t="shared" si="1"/>
        <v>35.625</v>
      </c>
      <c r="J23">
        <v>2020</v>
      </c>
      <c r="K23">
        <v>71.42</v>
      </c>
      <c r="L23">
        <v>35.71</v>
      </c>
      <c r="M23">
        <v>0</v>
      </c>
      <c r="N23">
        <v>0</v>
      </c>
      <c r="O23">
        <f t="shared" si="2"/>
        <v>107.13</v>
      </c>
      <c r="P23" s="9">
        <f t="shared" si="3"/>
        <v>46.578260869565213</v>
      </c>
      <c r="Q23" s="9">
        <f t="shared" si="4"/>
        <v>30.745995423340947</v>
      </c>
      <c r="R23" s="9">
        <f t="shared" si="5"/>
        <v>5.589978594978958</v>
      </c>
      <c r="S23" s="9">
        <f t="shared" si="6"/>
        <v>46.583154958157984</v>
      </c>
      <c r="T23" s="1">
        <f t="shared" si="7"/>
        <v>4</v>
      </c>
      <c r="U23" s="9">
        <f t="shared" si="8"/>
        <v>0.53</v>
      </c>
      <c r="W23">
        <v>6</v>
      </c>
    </row>
    <row r="24" spans="1:23" x14ac:dyDescent="0.25">
      <c r="A24" t="s">
        <v>8</v>
      </c>
      <c r="B24" t="s">
        <v>681</v>
      </c>
      <c r="C24" t="s">
        <v>9</v>
      </c>
      <c r="H24" s="9">
        <f t="shared" si="0"/>
        <v>0</v>
      </c>
      <c r="I24" s="11">
        <f t="shared" si="1"/>
        <v>0</v>
      </c>
      <c r="J24">
        <v>2020</v>
      </c>
      <c r="K24">
        <v>100</v>
      </c>
      <c r="L24">
        <v>58</v>
      </c>
      <c r="M24">
        <v>18</v>
      </c>
      <c r="N24">
        <v>0</v>
      </c>
      <c r="O24">
        <f t="shared" si="2"/>
        <v>176</v>
      </c>
      <c r="P24" s="9">
        <f t="shared" si="3"/>
        <v>76.521739130434781</v>
      </c>
      <c r="Q24" s="12">
        <f t="shared" si="4"/>
        <v>7652.173913043478</v>
      </c>
      <c r="R24" s="9">
        <f t="shared" si="5"/>
        <v>9.3287757000064815</v>
      </c>
      <c r="S24" s="9">
        <f t="shared" si="6"/>
        <v>77.73979750005401</v>
      </c>
      <c r="T24" s="1">
        <f t="shared" si="7"/>
        <v>10</v>
      </c>
      <c r="U24" s="9">
        <f t="shared" si="8"/>
        <v>1.33</v>
      </c>
      <c r="W24">
        <v>12</v>
      </c>
    </row>
    <row r="25" spans="1:23" x14ac:dyDescent="0.25">
      <c r="A25" t="s">
        <v>8</v>
      </c>
      <c r="B25" t="s">
        <v>682</v>
      </c>
      <c r="C25" t="s">
        <v>9</v>
      </c>
      <c r="D25">
        <v>100</v>
      </c>
      <c r="E25">
        <v>32.08</v>
      </c>
      <c r="F25">
        <v>21.5</v>
      </c>
      <c r="G25">
        <v>15.25</v>
      </c>
      <c r="H25" s="9">
        <f t="shared" si="0"/>
        <v>168.82999999999998</v>
      </c>
      <c r="I25">
        <f t="shared" si="1"/>
        <v>84.414999999999992</v>
      </c>
      <c r="J25">
        <v>2020</v>
      </c>
      <c r="K25">
        <v>100</v>
      </c>
      <c r="L25">
        <v>32.08</v>
      </c>
      <c r="M25">
        <v>21.5</v>
      </c>
      <c r="N25">
        <v>15.25</v>
      </c>
      <c r="O25">
        <f t="shared" si="2"/>
        <v>168.82999999999998</v>
      </c>
      <c r="P25" s="9">
        <f t="shared" si="3"/>
        <v>73.404347826086948</v>
      </c>
      <c r="Q25" s="9">
        <f t="shared" si="4"/>
        <v>-13.043478260869568</v>
      </c>
      <c r="R25" s="9">
        <f t="shared" si="5"/>
        <v>8.8082725908275581</v>
      </c>
      <c r="S25" s="9">
        <f t="shared" si="6"/>
        <v>73.402271590229645</v>
      </c>
      <c r="T25" s="1">
        <f t="shared" si="7"/>
        <v>10</v>
      </c>
      <c r="U25" s="9">
        <f t="shared" si="8"/>
        <v>1.33</v>
      </c>
      <c r="W25">
        <v>10</v>
      </c>
    </row>
    <row r="26" spans="1:23" x14ac:dyDescent="0.25">
      <c r="A26" t="s">
        <v>8</v>
      </c>
      <c r="B26" t="s">
        <v>683</v>
      </c>
      <c r="C26" t="s">
        <v>9</v>
      </c>
      <c r="D26">
        <v>100</v>
      </c>
      <c r="E26">
        <v>60</v>
      </c>
      <c r="F26">
        <v>0</v>
      </c>
      <c r="G26">
        <v>0</v>
      </c>
      <c r="H26" s="9">
        <f t="shared" si="0"/>
        <v>160</v>
      </c>
      <c r="I26">
        <f t="shared" si="1"/>
        <v>80</v>
      </c>
      <c r="J26">
        <v>2020</v>
      </c>
      <c r="K26">
        <v>100</v>
      </c>
      <c r="L26">
        <v>60</v>
      </c>
      <c r="M26">
        <v>0</v>
      </c>
      <c r="N26">
        <v>0</v>
      </c>
      <c r="O26">
        <f t="shared" si="2"/>
        <v>160</v>
      </c>
      <c r="P26" s="9">
        <f t="shared" si="3"/>
        <v>69.565217391304344</v>
      </c>
      <c r="Q26" s="9">
        <f t="shared" si="4"/>
        <v>-13.043478260869568</v>
      </c>
      <c r="R26" s="9">
        <f t="shared" si="5"/>
        <v>8.3475769386536456</v>
      </c>
      <c r="S26" s="9">
        <f t="shared" si="6"/>
        <v>69.563141155447056</v>
      </c>
      <c r="T26" s="1">
        <f t="shared" si="7"/>
        <v>8</v>
      </c>
      <c r="U26" s="9">
        <f t="shared" si="8"/>
        <v>1.07</v>
      </c>
      <c r="W26">
        <v>8</v>
      </c>
    </row>
    <row r="27" spans="1:23" x14ac:dyDescent="0.25">
      <c r="A27" t="s">
        <v>8</v>
      </c>
      <c r="B27" t="s">
        <v>684</v>
      </c>
      <c r="C27" t="s">
        <v>9</v>
      </c>
      <c r="D27">
        <v>74</v>
      </c>
      <c r="E27">
        <v>38.340000000000003</v>
      </c>
      <c r="F27">
        <v>6.72</v>
      </c>
      <c r="G27">
        <v>0</v>
      </c>
      <c r="H27" s="9">
        <f t="shared" si="0"/>
        <v>119.06</v>
      </c>
      <c r="I27">
        <f t="shared" si="1"/>
        <v>59.530000000000008</v>
      </c>
      <c r="J27">
        <v>2020</v>
      </c>
      <c r="K27">
        <v>100</v>
      </c>
      <c r="L27">
        <v>86.84</v>
      </c>
      <c r="M27">
        <v>1.32</v>
      </c>
      <c r="N27">
        <v>0</v>
      </c>
      <c r="O27">
        <f t="shared" si="2"/>
        <v>188.16</v>
      </c>
      <c r="P27" s="9">
        <f t="shared" si="3"/>
        <v>81.80869565217391</v>
      </c>
      <c r="Q27" s="9">
        <f t="shared" si="4"/>
        <v>37.42431656672921</v>
      </c>
      <c r="R27" s="9">
        <f t="shared" si="5"/>
        <v>12</v>
      </c>
      <c r="S27">
        <f t="shared" si="6"/>
        <v>100</v>
      </c>
      <c r="T27" s="1">
        <f t="shared" si="7"/>
        <v>12</v>
      </c>
      <c r="U27" s="9">
        <f t="shared" si="8"/>
        <v>1.6</v>
      </c>
      <c r="W27">
        <v>12</v>
      </c>
    </row>
    <row r="28" spans="1:23" x14ac:dyDescent="0.25">
      <c r="A28" t="s">
        <v>8</v>
      </c>
      <c r="B28" t="s">
        <v>685</v>
      </c>
      <c r="C28" t="s">
        <v>9</v>
      </c>
      <c r="D28">
        <v>100</v>
      </c>
      <c r="H28" s="9">
        <f t="shared" si="0"/>
        <v>100</v>
      </c>
      <c r="I28">
        <f t="shared" si="1"/>
        <v>50</v>
      </c>
      <c r="J28">
        <v>2020</v>
      </c>
      <c r="K28">
        <v>100</v>
      </c>
      <c r="L28">
        <v>36</v>
      </c>
      <c r="O28">
        <f t="shared" si="2"/>
        <v>136</v>
      </c>
      <c r="P28" s="9">
        <f t="shared" si="3"/>
        <v>59.130434782608695</v>
      </c>
      <c r="Q28" s="9">
        <f t="shared" si="4"/>
        <v>18.260869565217391</v>
      </c>
      <c r="R28" s="9">
        <f t="shared" si="5"/>
        <v>7.0960009815370704</v>
      </c>
      <c r="S28" s="9">
        <f t="shared" si="6"/>
        <v>59.133341512808926</v>
      </c>
      <c r="T28" s="1">
        <f t="shared" si="7"/>
        <v>6</v>
      </c>
      <c r="U28" s="9">
        <f t="shared" si="8"/>
        <v>0.8</v>
      </c>
      <c r="W28">
        <v>8</v>
      </c>
    </row>
    <row r="29" spans="1:23" x14ac:dyDescent="0.25">
      <c r="A29" t="s">
        <v>8</v>
      </c>
      <c r="B29" t="s">
        <v>686</v>
      </c>
      <c r="C29" t="s">
        <v>9</v>
      </c>
      <c r="D29">
        <v>52</v>
      </c>
      <c r="E29">
        <v>13</v>
      </c>
      <c r="F29">
        <v>0</v>
      </c>
      <c r="G29">
        <v>0</v>
      </c>
      <c r="H29" s="9">
        <f t="shared" si="0"/>
        <v>65</v>
      </c>
      <c r="I29">
        <f t="shared" si="1"/>
        <v>32.5</v>
      </c>
      <c r="J29">
        <v>2020</v>
      </c>
      <c r="K29">
        <v>72</v>
      </c>
      <c r="L29">
        <v>59</v>
      </c>
      <c r="M29">
        <v>13</v>
      </c>
      <c r="N29">
        <v>13</v>
      </c>
      <c r="O29">
        <f t="shared" si="2"/>
        <v>157</v>
      </c>
      <c r="P29" s="9">
        <f t="shared" si="3"/>
        <v>68.260869565217391</v>
      </c>
      <c r="Q29" s="9">
        <f t="shared" si="4"/>
        <v>110.0334448160535</v>
      </c>
      <c r="R29" s="9">
        <f t="shared" si="5"/>
        <v>8.193406137355483</v>
      </c>
      <c r="S29" s="9">
        <f t="shared" si="6"/>
        <v>68.278384477962362</v>
      </c>
      <c r="T29" s="1">
        <f t="shared" si="7"/>
        <v>8</v>
      </c>
      <c r="U29" s="9">
        <f t="shared" si="8"/>
        <v>1.07</v>
      </c>
      <c r="W29">
        <v>12</v>
      </c>
    </row>
    <row r="30" spans="1:23" x14ac:dyDescent="0.25">
      <c r="A30" t="s">
        <v>8</v>
      </c>
      <c r="B30" t="s">
        <v>687</v>
      </c>
      <c r="C30" t="s">
        <v>9</v>
      </c>
      <c r="D30">
        <v>100</v>
      </c>
      <c r="E30">
        <v>6.04</v>
      </c>
      <c r="H30" s="9">
        <f t="shared" si="0"/>
        <v>106.04</v>
      </c>
      <c r="I30">
        <f t="shared" si="1"/>
        <v>53.02</v>
      </c>
      <c r="J30">
        <v>2020</v>
      </c>
      <c r="K30">
        <v>100</v>
      </c>
      <c r="L30">
        <v>82.04</v>
      </c>
      <c r="O30">
        <f t="shared" si="2"/>
        <v>182.04000000000002</v>
      </c>
      <c r="P30" s="9">
        <f t="shared" si="3"/>
        <v>79.147826086956528</v>
      </c>
      <c r="Q30" s="9">
        <f t="shared" si="4"/>
        <v>49.27918914929559</v>
      </c>
      <c r="R30" s="9">
        <f t="shared" si="5"/>
        <v>9.498680430454467</v>
      </c>
      <c r="S30" s="9">
        <f t="shared" si="6"/>
        <v>79.155670253787221</v>
      </c>
      <c r="T30" s="1">
        <f t="shared" si="7"/>
        <v>10</v>
      </c>
      <c r="U30" s="9">
        <f t="shared" si="8"/>
        <v>1.33</v>
      </c>
      <c r="W30">
        <v>12</v>
      </c>
    </row>
    <row r="31" spans="1:23" x14ac:dyDescent="0.25">
      <c r="A31" t="s">
        <v>8</v>
      </c>
      <c r="B31" t="s">
        <v>688</v>
      </c>
      <c r="C31" t="s">
        <v>9</v>
      </c>
      <c r="D31">
        <v>76.5</v>
      </c>
      <c r="E31">
        <v>42.5</v>
      </c>
      <c r="F31">
        <v>0</v>
      </c>
      <c r="G31">
        <v>0</v>
      </c>
      <c r="H31" s="9">
        <f t="shared" si="0"/>
        <v>119</v>
      </c>
      <c r="I31">
        <f t="shared" si="1"/>
        <v>59.5</v>
      </c>
      <c r="J31">
        <v>2020</v>
      </c>
      <c r="K31">
        <v>100</v>
      </c>
      <c r="L31">
        <v>70</v>
      </c>
      <c r="M31">
        <v>0</v>
      </c>
      <c r="N31">
        <v>0</v>
      </c>
      <c r="O31">
        <f t="shared" si="2"/>
        <v>170</v>
      </c>
      <c r="P31" s="9">
        <f t="shared" si="3"/>
        <v>73.91304347826086</v>
      </c>
      <c r="Q31" s="9">
        <f t="shared" si="4"/>
        <v>24.223602484472035</v>
      </c>
      <c r="R31" s="9">
        <f t="shared" si="5"/>
        <v>8.870027921382361</v>
      </c>
      <c r="S31" s="9">
        <f t="shared" si="6"/>
        <v>73.916899344853007</v>
      </c>
      <c r="T31" s="1">
        <f t="shared" si="7"/>
        <v>10</v>
      </c>
      <c r="U31" s="9">
        <f t="shared" si="8"/>
        <v>1.33</v>
      </c>
      <c r="W31">
        <v>12</v>
      </c>
    </row>
    <row r="32" spans="1:23" x14ac:dyDescent="0.25">
      <c r="A32" t="s">
        <v>8</v>
      </c>
      <c r="B32" t="s">
        <v>689</v>
      </c>
      <c r="C32" t="s">
        <v>9</v>
      </c>
      <c r="D32">
        <v>100</v>
      </c>
      <c r="E32">
        <v>18</v>
      </c>
      <c r="F32">
        <v>0</v>
      </c>
      <c r="G32">
        <v>0</v>
      </c>
      <c r="H32" s="9">
        <f t="shared" si="0"/>
        <v>118</v>
      </c>
      <c r="I32">
        <f t="shared" si="1"/>
        <v>59</v>
      </c>
      <c r="J32">
        <v>2020</v>
      </c>
      <c r="K32">
        <v>100</v>
      </c>
      <c r="L32">
        <v>18</v>
      </c>
      <c r="M32">
        <v>0</v>
      </c>
      <c r="N32">
        <v>0</v>
      </c>
      <c r="O32">
        <f t="shared" si="2"/>
        <v>118</v>
      </c>
      <c r="P32" s="9">
        <f t="shared" si="3"/>
        <v>51.304347826086961</v>
      </c>
      <c r="Q32" s="9">
        <f t="shared" si="4"/>
        <v>-13.043478260869557</v>
      </c>
      <c r="R32" s="9">
        <f t="shared" si="5"/>
        <v>6.156272590827558</v>
      </c>
      <c r="S32" s="9">
        <f t="shared" si="6"/>
        <v>51.302271590229651</v>
      </c>
      <c r="T32" s="1">
        <f t="shared" si="7"/>
        <v>6</v>
      </c>
      <c r="U32" s="9">
        <f t="shared" si="8"/>
        <v>0.8</v>
      </c>
      <c r="W32">
        <v>8</v>
      </c>
    </row>
    <row r="33" spans="1:23" x14ac:dyDescent="0.25">
      <c r="A33" t="s">
        <v>8</v>
      </c>
      <c r="B33" t="s">
        <v>690</v>
      </c>
      <c r="C33" t="s">
        <v>9</v>
      </c>
      <c r="D33">
        <v>100</v>
      </c>
      <c r="E33">
        <v>16.670000000000002</v>
      </c>
      <c r="H33" s="9">
        <f t="shared" si="0"/>
        <v>116.67</v>
      </c>
      <c r="I33">
        <f t="shared" si="1"/>
        <v>58.335000000000001</v>
      </c>
      <c r="J33">
        <v>2020</v>
      </c>
      <c r="K33">
        <v>100</v>
      </c>
      <c r="L33">
        <v>16.670000000000002</v>
      </c>
      <c r="M33">
        <v>20</v>
      </c>
      <c r="O33">
        <f t="shared" si="2"/>
        <v>136.67000000000002</v>
      </c>
      <c r="P33" s="9">
        <f t="shared" si="3"/>
        <v>59.421739130434794</v>
      </c>
      <c r="Q33" s="9">
        <f t="shared" si="4"/>
        <v>1.8629281399413615</v>
      </c>
      <c r="R33" s="9">
        <f t="shared" si="5"/>
        <v>7.1306442801316487</v>
      </c>
      <c r="S33" s="9">
        <f t="shared" si="6"/>
        <v>59.422035667763737</v>
      </c>
      <c r="T33" s="1">
        <f t="shared" si="7"/>
        <v>6</v>
      </c>
      <c r="U33" s="9">
        <f t="shared" si="8"/>
        <v>0.8</v>
      </c>
      <c r="W33">
        <v>0</v>
      </c>
    </row>
    <row r="34" spans="1:23" x14ac:dyDescent="0.25">
      <c r="H34" s="7" t="s">
        <v>12</v>
      </c>
      <c r="O34" s="7" t="s">
        <v>16</v>
      </c>
      <c r="P34" s="8"/>
      <c r="Q34" s="4" t="s">
        <v>24</v>
      </c>
      <c r="R34" s="4" t="s">
        <v>27</v>
      </c>
      <c r="T34" s="1"/>
    </row>
    <row r="35" spans="1:23" ht="15" customHeight="1" x14ac:dyDescent="0.25">
      <c r="D35" s="1"/>
      <c r="E35" s="1"/>
      <c r="F35" s="1"/>
      <c r="H35" s="5" t="s">
        <v>10</v>
      </c>
      <c r="I35" s="65" t="s">
        <v>33</v>
      </c>
      <c r="J35" s="65"/>
      <c r="K35" s="65"/>
      <c r="L35" s="65"/>
      <c r="M35" s="65"/>
      <c r="O35" s="5" t="s">
        <v>10</v>
      </c>
      <c r="P35" s="10" t="s">
        <v>22</v>
      </c>
      <c r="Q35" s="9">
        <f>MAX(Q3:Q33)</f>
        <v>7652.173913043478</v>
      </c>
      <c r="R35" s="9">
        <f>MAX(R3:R33)</f>
        <v>12</v>
      </c>
      <c r="T35" s="1"/>
    </row>
    <row r="36" spans="1:23" x14ac:dyDescent="0.25">
      <c r="H36" s="6">
        <f>MAX(H3:H33)</f>
        <v>200</v>
      </c>
      <c r="I36" s="65"/>
      <c r="J36" s="65"/>
      <c r="K36" s="65"/>
      <c r="L36" s="65"/>
      <c r="M36" s="65"/>
      <c r="O36" s="6">
        <f>MAX(O3:O33)</f>
        <v>230</v>
      </c>
      <c r="P36" s="10" t="s">
        <v>23</v>
      </c>
      <c r="Q36" s="9">
        <f>AVERAGE(Q3:Q33)</f>
        <v>684.14893252926254</v>
      </c>
    </row>
    <row r="37" spans="1:23" x14ac:dyDescent="0.25">
      <c r="I37" s="65"/>
      <c r="J37" s="65"/>
      <c r="K37" s="65"/>
      <c r="L37" s="65"/>
      <c r="M37" s="65"/>
    </row>
  </sheetData>
  <autoFilter ref="A2:W37" xr:uid="{6EB9B7F1-632B-4B26-8075-45232453CDA2}"/>
  <sortState xmlns:xlrd2="http://schemas.microsoft.com/office/spreadsheetml/2017/richdata2" ref="A3:H33">
    <sortCondition ref="B3:B33"/>
  </sortState>
  <mergeCells count="3">
    <mergeCell ref="D1:H1"/>
    <mergeCell ref="J1:O1"/>
    <mergeCell ref="I35:M37"/>
  </mergeCells>
  <phoneticPr fontId="4" type="noConversion"/>
  <pageMargins left="0.7" right="0.7" top="0.75" bottom="0.75" header="0.3" footer="0.3"/>
  <ignoredErrors>
    <ignoredError sqref="O3:O3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93A51-C0CE-4511-8B0D-8893BD760A27}">
  <dimension ref="A1:AA74"/>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5" x14ac:dyDescent="0.25"/>
  <cols>
    <col min="2" max="2" width="16.85546875" bestFit="1" customWidth="1"/>
    <col min="3" max="3" width="20.42578125" bestFit="1" customWidth="1"/>
    <col min="4" max="4" width="14.28515625" bestFit="1" customWidth="1"/>
    <col min="5" max="5" width="8.7109375" bestFit="1" customWidth="1"/>
    <col min="6" max="6" width="7.28515625" bestFit="1" customWidth="1"/>
    <col min="7" max="7" width="9.42578125" bestFit="1" customWidth="1"/>
    <col min="8" max="8" width="10.7109375" bestFit="1" customWidth="1"/>
    <col min="9" max="9" width="20.140625" bestFit="1" customWidth="1"/>
    <col min="10" max="10" width="7.5703125" customWidth="1"/>
    <col min="11" max="11" width="14.28515625" bestFit="1" customWidth="1"/>
    <col min="12" max="12" width="8.7109375" bestFit="1" customWidth="1"/>
    <col min="13" max="13" width="7.28515625" bestFit="1" customWidth="1"/>
    <col min="14" max="14" width="9.42578125" bestFit="1" customWidth="1"/>
    <col min="15" max="15" width="10.7109375" bestFit="1" customWidth="1"/>
    <col min="16" max="16" width="18.42578125" bestFit="1" customWidth="1"/>
    <col min="17" max="17" width="9.5703125" bestFit="1" customWidth="1"/>
    <col min="18" max="18" width="10.28515625" bestFit="1" customWidth="1"/>
    <col min="19" max="19" width="15.5703125" bestFit="1" customWidth="1"/>
    <col min="21" max="21" width="22.42578125" bestFit="1" customWidth="1"/>
    <col min="22" max="22" width="0" hidden="1" customWidth="1"/>
    <col min="23" max="23" width="13.140625" bestFit="1" customWidth="1"/>
    <col min="25" max="25" width="4.7109375" bestFit="1" customWidth="1"/>
    <col min="26" max="26" width="4.85546875" bestFit="1" customWidth="1"/>
    <col min="27" max="27" width="5.85546875" bestFit="1" customWidth="1"/>
  </cols>
  <sheetData>
    <row r="1" spans="1:27" s="2" customFormat="1" x14ac:dyDescent="0.25">
      <c r="D1" s="64" t="s">
        <v>14</v>
      </c>
      <c r="E1" s="64"/>
      <c r="F1" s="64"/>
      <c r="G1" s="64"/>
      <c r="H1" s="64"/>
      <c r="I1" s="4" t="s">
        <v>13</v>
      </c>
      <c r="J1" s="64" t="s">
        <v>15</v>
      </c>
      <c r="K1" s="64"/>
      <c r="L1" s="64"/>
      <c r="M1" s="64"/>
      <c r="N1" s="64"/>
      <c r="O1" s="64"/>
      <c r="P1" s="4" t="s">
        <v>19</v>
      </c>
      <c r="Q1" s="4" t="s">
        <v>21</v>
      </c>
      <c r="R1" s="4" t="s">
        <v>26</v>
      </c>
      <c r="S1" s="4" t="s">
        <v>28</v>
      </c>
      <c r="T1" s="4" t="s">
        <v>30</v>
      </c>
      <c r="U1"/>
    </row>
    <row r="2" spans="1:27" s="1" customFormat="1" x14ac:dyDescent="0.25">
      <c r="A2" s="1" t="s">
        <v>0</v>
      </c>
      <c r="B2" s="1" t="s">
        <v>1</v>
      </c>
      <c r="C2" s="1" t="s">
        <v>11</v>
      </c>
      <c r="D2" s="1" t="s">
        <v>3</v>
      </c>
      <c r="E2" s="1" t="s">
        <v>4</v>
      </c>
      <c r="F2" s="1" t="s">
        <v>5</v>
      </c>
      <c r="G2" s="1" t="s">
        <v>6</v>
      </c>
      <c r="H2" s="3" t="s">
        <v>7</v>
      </c>
      <c r="I2" s="3" t="s">
        <v>17</v>
      </c>
      <c r="J2" s="3" t="s">
        <v>11</v>
      </c>
      <c r="K2" s="3" t="s">
        <v>3</v>
      </c>
      <c r="L2" s="3" t="s">
        <v>4</v>
      </c>
      <c r="M2" s="3" t="s">
        <v>5</v>
      </c>
      <c r="N2" s="3" t="s">
        <v>6</v>
      </c>
      <c r="O2" s="3" t="s">
        <v>7</v>
      </c>
      <c r="P2" s="3" t="s">
        <v>18</v>
      </c>
      <c r="Q2" s="1" t="s">
        <v>20</v>
      </c>
      <c r="R2" s="1" t="s">
        <v>25</v>
      </c>
      <c r="S2" s="1" t="s">
        <v>29</v>
      </c>
      <c r="T2" s="1" t="s">
        <v>32</v>
      </c>
      <c r="U2" s="17" t="s">
        <v>627</v>
      </c>
      <c r="W2" s="1" t="s">
        <v>34</v>
      </c>
      <c r="Y2" s="28" t="s">
        <v>43</v>
      </c>
      <c r="Z2" s="28" t="s">
        <v>44</v>
      </c>
      <c r="AA2" s="28" t="s">
        <v>45</v>
      </c>
    </row>
    <row r="3" spans="1:27" x14ac:dyDescent="0.25">
      <c r="A3" t="s">
        <v>71</v>
      </c>
      <c r="B3" t="s">
        <v>691</v>
      </c>
      <c r="C3" t="s">
        <v>9</v>
      </c>
      <c r="D3">
        <v>53.6</v>
      </c>
      <c r="E3">
        <v>46.4</v>
      </c>
      <c r="F3">
        <v>0</v>
      </c>
      <c r="G3">
        <v>0</v>
      </c>
      <c r="H3" s="9">
        <f>SUM(D3:G3)</f>
        <v>100</v>
      </c>
      <c r="I3" s="9">
        <f t="shared" ref="I3:I34" si="0">H3/$H$73*100</f>
        <v>43.103448275862064</v>
      </c>
      <c r="J3">
        <v>2020</v>
      </c>
      <c r="K3">
        <v>70.91</v>
      </c>
      <c r="L3">
        <v>42.95</v>
      </c>
      <c r="M3">
        <v>25.8</v>
      </c>
      <c r="N3">
        <v>1.8</v>
      </c>
      <c r="O3">
        <f>SUM(K3:N3)</f>
        <v>141.46</v>
      </c>
      <c r="P3" s="9">
        <f t="shared" ref="P3:P34" si="1">O3/$O$73*100</f>
        <v>53.583333333333336</v>
      </c>
      <c r="Q3" s="9">
        <f>100*((P3-I3))/IF(I3=0,1,I3)</f>
        <v>24.313333333333354</v>
      </c>
      <c r="R3" s="9">
        <f t="shared" ref="R3:R34" si="2">IF(P3&gt;=80,12,((P3/100)*12)+((Q3/$Q$72))/($Q$73/100))</f>
        <v>6.4302175854344163</v>
      </c>
      <c r="S3">
        <f t="shared" ref="S3:S34" si="3">R3/$R$72*100</f>
        <v>53.585146545286797</v>
      </c>
      <c r="T3">
        <f>LOOKUP(S3,$Y$3:$Z$10,$AA$3:$AA$10)</f>
        <v>6</v>
      </c>
      <c r="U3" s="9">
        <f>ROUND((T3/12)*(10/100)*24,2)</f>
        <v>1.2</v>
      </c>
      <c r="W3">
        <v>6</v>
      </c>
      <c r="Y3" s="30">
        <v>-100</v>
      </c>
      <c r="Z3" s="30">
        <v>19</v>
      </c>
      <c r="AA3" s="13">
        <v>0</v>
      </c>
    </row>
    <row r="4" spans="1:27" x14ac:dyDescent="0.25">
      <c r="A4" t="s">
        <v>71</v>
      </c>
      <c r="B4" t="s">
        <v>692</v>
      </c>
      <c r="C4" t="s">
        <v>9</v>
      </c>
      <c r="D4">
        <v>38</v>
      </c>
      <c r="E4">
        <v>50</v>
      </c>
      <c r="F4">
        <v>0</v>
      </c>
      <c r="G4">
        <v>0</v>
      </c>
      <c r="H4" s="9">
        <f t="shared" ref="H4:H65" si="4">SUM(D4:G4)</f>
        <v>88</v>
      </c>
      <c r="I4" s="9">
        <f t="shared" si="0"/>
        <v>37.931034482758619</v>
      </c>
      <c r="J4">
        <v>2020</v>
      </c>
      <c r="K4">
        <v>62</v>
      </c>
      <c r="L4">
        <v>33.58</v>
      </c>
      <c r="M4">
        <v>22.36</v>
      </c>
      <c r="N4">
        <v>4</v>
      </c>
      <c r="O4">
        <f t="shared" ref="O4:O65" si="5">SUM(K4:N4)</f>
        <v>121.94</v>
      </c>
      <c r="P4" s="9">
        <f t="shared" si="1"/>
        <v>46.189393939393938</v>
      </c>
      <c r="Q4" s="9">
        <f t="shared" ref="Q4:Q65" si="6">100*((P4-I4))/IF(I4=0,1,I4)</f>
        <v>21.772038567493116</v>
      </c>
      <c r="R4" s="9">
        <f t="shared" si="2"/>
        <v>5.5429221155488992</v>
      </c>
      <c r="S4" s="9">
        <f t="shared" si="3"/>
        <v>46.191017629574162</v>
      </c>
      <c r="T4">
        <f t="shared" ref="T4:T65" si="7">LOOKUP(S4,$Y$3:$Z$10,$AA$3:$AA$10)</f>
        <v>4</v>
      </c>
      <c r="U4" s="9">
        <f t="shared" ref="U4:U67" si="8">ROUND((T4/12)*(10/100)*24,2)</f>
        <v>0.8</v>
      </c>
      <c r="W4">
        <v>4</v>
      </c>
      <c r="Y4" s="30">
        <v>20</v>
      </c>
      <c r="Z4" s="30">
        <v>29</v>
      </c>
      <c r="AA4" s="13">
        <v>1</v>
      </c>
    </row>
    <row r="5" spans="1:27" x14ac:dyDescent="0.25">
      <c r="A5" t="s">
        <v>71</v>
      </c>
      <c r="B5" t="s">
        <v>693</v>
      </c>
      <c r="C5" t="s">
        <v>9</v>
      </c>
      <c r="D5">
        <v>62.1</v>
      </c>
      <c r="E5">
        <v>16.2</v>
      </c>
      <c r="F5">
        <v>0</v>
      </c>
      <c r="G5">
        <v>0</v>
      </c>
      <c r="H5" s="9">
        <f t="shared" si="4"/>
        <v>78.3</v>
      </c>
      <c r="I5" s="9">
        <f t="shared" si="0"/>
        <v>33.75</v>
      </c>
      <c r="J5">
        <v>2020</v>
      </c>
      <c r="K5">
        <v>71.83</v>
      </c>
      <c r="L5">
        <v>50.68</v>
      </c>
      <c r="M5">
        <v>45.68</v>
      </c>
      <c r="N5">
        <v>0</v>
      </c>
      <c r="O5">
        <f t="shared" si="5"/>
        <v>168.19</v>
      </c>
      <c r="P5" s="9">
        <f t="shared" si="1"/>
        <v>63.708333333333336</v>
      </c>
      <c r="Q5" s="9">
        <f>100*((P5-I5))/IF(I5=0,1,I5)</f>
        <v>88.76543209876543</v>
      </c>
      <c r="R5" s="9">
        <f t="shared" si="2"/>
        <v>7.6457943816193161</v>
      </c>
      <c r="S5" s="9">
        <f t="shared" si="3"/>
        <v>63.714953180160968</v>
      </c>
      <c r="T5">
        <f t="shared" si="7"/>
        <v>8</v>
      </c>
      <c r="U5" s="9">
        <f t="shared" si="8"/>
        <v>1.6</v>
      </c>
      <c r="W5">
        <v>8</v>
      </c>
      <c r="Y5" s="30">
        <v>30</v>
      </c>
      <c r="Z5" s="30">
        <v>39</v>
      </c>
      <c r="AA5" s="13">
        <v>2</v>
      </c>
    </row>
    <row r="6" spans="1:27" x14ac:dyDescent="0.25">
      <c r="A6" t="s">
        <v>71</v>
      </c>
      <c r="B6" t="s">
        <v>694</v>
      </c>
      <c r="C6" t="s">
        <v>9</v>
      </c>
      <c r="D6">
        <v>100</v>
      </c>
      <c r="E6">
        <v>35</v>
      </c>
      <c r="F6">
        <v>85</v>
      </c>
      <c r="G6">
        <v>0</v>
      </c>
      <c r="H6" s="9">
        <f t="shared" si="4"/>
        <v>220</v>
      </c>
      <c r="I6" s="9">
        <f t="shared" si="0"/>
        <v>94.827586206896555</v>
      </c>
      <c r="J6">
        <v>2020</v>
      </c>
      <c r="K6">
        <v>100</v>
      </c>
      <c r="L6">
        <v>46</v>
      </c>
      <c r="M6">
        <v>36</v>
      </c>
      <c r="N6">
        <v>0</v>
      </c>
      <c r="O6">
        <f t="shared" si="5"/>
        <v>182</v>
      </c>
      <c r="P6" s="9">
        <f t="shared" si="1"/>
        <v>68.939393939393938</v>
      </c>
      <c r="Q6" s="9">
        <f t="shared" si="6"/>
        <v>-27.300275482093667</v>
      </c>
      <c r="R6" s="9">
        <f t="shared" si="2"/>
        <v>8.2724829564823938</v>
      </c>
      <c r="S6" s="9">
        <f t="shared" si="3"/>
        <v>68.93735797068662</v>
      </c>
      <c r="T6">
        <f t="shared" si="7"/>
        <v>8</v>
      </c>
      <c r="U6" s="9">
        <f t="shared" si="8"/>
        <v>1.6</v>
      </c>
      <c r="W6">
        <v>8</v>
      </c>
      <c r="Y6" s="30">
        <v>40</v>
      </c>
      <c r="Z6" s="30">
        <v>49</v>
      </c>
      <c r="AA6" s="13">
        <v>4</v>
      </c>
    </row>
    <row r="7" spans="1:27" x14ac:dyDescent="0.25">
      <c r="A7" t="s">
        <v>71</v>
      </c>
      <c r="B7" t="s">
        <v>695</v>
      </c>
      <c r="C7" t="s">
        <v>9</v>
      </c>
      <c r="D7">
        <v>60.8</v>
      </c>
      <c r="E7">
        <v>38.25</v>
      </c>
      <c r="F7">
        <v>0</v>
      </c>
      <c r="G7">
        <v>0</v>
      </c>
      <c r="H7" s="9">
        <f t="shared" si="4"/>
        <v>99.05</v>
      </c>
      <c r="I7" s="9">
        <f t="shared" si="0"/>
        <v>42.693965517241381</v>
      </c>
      <c r="J7">
        <v>2020</v>
      </c>
      <c r="K7">
        <v>100</v>
      </c>
      <c r="L7">
        <v>38.14</v>
      </c>
      <c r="M7">
        <v>26.68</v>
      </c>
      <c r="N7">
        <v>2</v>
      </c>
      <c r="O7">
        <f t="shared" si="5"/>
        <v>166.82</v>
      </c>
      <c r="P7" s="9">
        <f t="shared" si="1"/>
        <v>63.189393939393938</v>
      </c>
      <c r="Q7" s="9">
        <f t="shared" si="6"/>
        <v>48.00544567329019</v>
      </c>
      <c r="R7" s="9">
        <f t="shared" si="2"/>
        <v>7.5831568841510926</v>
      </c>
      <c r="S7" s="9">
        <f t="shared" si="3"/>
        <v>63.192974034592439</v>
      </c>
      <c r="T7">
        <f t="shared" si="7"/>
        <v>8</v>
      </c>
      <c r="U7" s="9">
        <f t="shared" si="8"/>
        <v>1.6</v>
      </c>
      <c r="W7">
        <v>8</v>
      </c>
      <c r="Y7" s="30">
        <v>50</v>
      </c>
      <c r="Z7" s="30">
        <v>59</v>
      </c>
      <c r="AA7" s="13">
        <v>6</v>
      </c>
    </row>
    <row r="8" spans="1:27" x14ac:dyDescent="0.25">
      <c r="A8" t="s">
        <v>71</v>
      </c>
      <c r="B8" t="s">
        <v>696</v>
      </c>
      <c r="C8" t="s">
        <v>9</v>
      </c>
      <c r="D8">
        <v>0</v>
      </c>
      <c r="E8">
        <v>0</v>
      </c>
      <c r="F8">
        <v>0</v>
      </c>
      <c r="G8">
        <v>0</v>
      </c>
      <c r="H8" s="9">
        <f t="shared" si="4"/>
        <v>0</v>
      </c>
      <c r="I8" s="9">
        <f t="shared" si="0"/>
        <v>0</v>
      </c>
      <c r="J8">
        <v>2020</v>
      </c>
      <c r="K8">
        <v>85.5</v>
      </c>
      <c r="L8">
        <v>27.33</v>
      </c>
      <c r="M8">
        <v>27.29</v>
      </c>
      <c r="N8">
        <v>7.25</v>
      </c>
      <c r="O8">
        <f t="shared" si="5"/>
        <v>147.37</v>
      </c>
      <c r="P8" s="9">
        <f t="shared" si="1"/>
        <v>55.821969696969695</v>
      </c>
      <c r="Q8" s="9">
        <f t="shared" si="6"/>
        <v>5582.19696969697</v>
      </c>
      <c r="R8" s="9">
        <f t="shared" si="2"/>
        <v>6.7485926874359166</v>
      </c>
      <c r="S8" s="9">
        <f t="shared" si="3"/>
        <v>56.238272395299305</v>
      </c>
      <c r="T8">
        <f t="shared" si="7"/>
        <v>6</v>
      </c>
      <c r="U8" s="9">
        <f t="shared" si="8"/>
        <v>1.2</v>
      </c>
      <c r="W8">
        <v>6</v>
      </c>
      <c r="Y8" s="30">
        <v>60</v>
      </c>
      <c r="Z8" s="30">
        <v>69</v>
      </c>
      <c r="AA8" s="13">
        <v>8</v>
      </c>
    </row>
    <row r="9" spans="1:27" x14ac:dyDescent="0.25">
      <c r="A9" t="s">
        <v>71</v>
      </c>
      <c r="B9" t="s">
        <v>697</v>
      </c>
      <c r="C9" t="s">
        <v>9</v>
      </c>
      <c r="D9">
        <v>40</v>
      </c>
      <c r="E9">
        <v>20</v>
      </c>
      <c r="F9">
        <v>0</v>
      </c>
      <c r="G9">
        <v>0</v>
      </c>
      <c r="H9" s="9">
        <f t="shared" si="4"/>
        <v>60</v>
      </c>
      <c r="I9" s="9">
        <f t="shared" si="0"/>
        <v>25.862068965517242</v>
      </c>
      <c r="J9">
        <v>2020</v>
      </c>
      <c r="K9">
        <v>66</v>
      </c>
      <c r="L9">
        <v>26</v>
      </c>
      <c r="M9">
        <v>14</v>
      </c>
      <c r="N9">
        <v>1</v>
      </c>
      <c r="O9">
        <f t="shared" si="5"/>
        <v>107</v>
      </c>
      <c r="P9" s="9">
        <f t="shared" si="1"/>
        <v>40.530303030303031</v>
      </c>
      <c r="Q9" s="9">
        <f t="shared" si="6"/>
        <v>56.717171717171716</v>
      </c>
      <c r="R9" s="9">
        <f t="shared" si="2"/>
        <v>4.8641439382365936</v>
      </c>
      <c r="S9" s="9">
        <f t="shared" si="3"/>
        <v>40.534532818638283</v>
      </c>
      <c r="T9">
        <f t="shared" si="7"/>
        <v>4</v>
      </c>
      <c r="U9" s="9">
        <f t="shared" si="8"/>
        <v>0.8</v>
      </c>
      <c r="W9">
        <v>4</v>
      </c>
      <c r="Y9" s="30">
        <v>70</v>
      </c>
      <c r="Z9" s="30">
        <v>79</v>
      </c>
      <c r="AA9" s="13">
        <v>10</v>
      </c>
    </row>
    <row r="10" spans="1:27" x14ac:dyDescent="0.25">
      <c r="A10" t="s">
        <v>71</v>
      </c>
      <c r="B10" t="s">
        <v>698</v>
      </c>
      <c r="C10" t="s">
        <v>9</v>
      </c>
      <c r="D10">
        <v>100</v>
      </c>
      <c r="E10">
        <v>40</v>
      </c>
      <c r="F10">
        <v>0</v>
      </c>
      <c r="G10">
        <v>40</v>
      </c>
      <c r="H10" s="9">
        <f t="shared" si="4"/>
        <v>180</v>
      </c>
      <c r="I10" s="9">
        <f t="shared" si="0"/>
        <v>77.58620689655173</v>
      </c>
      <c r="J10">
        <v>2020</v>
      </c>
      <c r="K10">
        <v>100</v>
      </c>
      <c r="L10">
        <v>40</v>
      </c>
      <c r="M10">
        <v>40</v>
      </c>
      <c r="N10">
        <v>0</v>
      </c>
      <c r="O10">
        <f t="shared" si="5"/>
        <v>180</v>
      </c>
      <c r="P10" s="9">
        <f t="shared" si="1"/>
        <v>68.181818181818173</v>
      </c>
      <c r="Q10" s="9">
        <f t="shared" si="6"/>
        <v>-12.121212121212139</v>
      </c>
      <c r="R10" s="9">
        <f t="shared" si="2"/>
        <v>8.1817097063915973</v>
      </c>
      <c r="S10" s="9">
        <f t="shared" si="3"/>
        <v>68.180914219929974</v>
      </c>
      <c r="T10">
        <f t="shared" si="7"/>
        <v>8</v>
      </c>
      <c r="U10" s="9">
        <f t="shared" si="8"/>
        <v>1.6</v>
      </c>
      <c r="W10">
        <v>8</v>
      </c>
      <c r="Y10" s="30">
        <v>80</v>
      </c>
      <c r="Z10" s="30">
        <v>120</v>
      </c>
      <c r="AA10" s="13">
        <v>12</v>
      </c>
    </row>
    <row r="11" spans="1:27" x14ac:dyDescent="0.25">
      <c r="A11" t="s">
        <v>71</v>
      </c>
      <c r="B11" t="s">
        <v>699</v>
      </c>
      <c r="C11" t="s">
        <v>9</v>
      </c>
      <c r="H11" s="9">
        <f t="shared" si="4"/>
        <v>0</v>
      </c>
      <c r="I11" s="9">
        <f t="shared" si="0"/>
        <v>0</v>
      </c>
      <c r="J11">
        <v>2020</v>
      </c>
      <c r="K11">
        <v>51</v>
      </c>
      <c r="L11">
        <v>60</v>
      </c>
      <c r="M11">
        <v>11</v>
      </c>
      <c r="N11">
        <v>0</v>
      </c>
      <c r="O11">
        <f t="shared" si="5"/>
        <v>122</v>
      </c>
      <c r="P11" s="9">
        <f t="shared" si="1"/>
        <v>46.212121212121211</v>
      </c>
      <c r="Q11" s="9">
        <f t="shared" si="6"/>
        <v>4621.212121212121</v>
      </c>
      <c r="R11" s="9">
        <f t="shared" si="2"/>
        <v>5.5868108018401417</v>
      </c>
      <c r="S11" s="9">
        <f t="shared" si="3"/>
        <v>46.556756682001179</v>
      </c>
      <c r="T11">
        <f t="shared" si="7"/>
        <v>4</v>
      </c>
      <c r="U11" s="9">
        <f t="shared" si="8"/>
        <v>0.8</v>
      </c>
      <c r="W11">
        <v>4</v>
      </c>
    </row>
    <row r="12" spans="1:27" x14ac:dyDescent="0.25">
      <c r="A12" t="s">
        <v>71</v>
      </c>
      <c r="B12" t="s">
        <v>700</v>
      </c>
      <c r="C12" t="s">
        <v>9</v>
      </c>
      <c r="D12">
        <v>68</v>
      </c>
      <c r="E12">
        <v>50</v>
      </c>
      <c r="H12" s="9">
        <f t="shared" si="4"/>
        <v>118</v>
      </c>
      <c r="I12" s="9">
        <f t="shared" si="0"/>
        <v>50.862068965517238</v>
      </c>
      <c r="J12">
        <v>2020</v>
      </c>
      <c r="K12">
        <v>68</v>
      </c>
      <c r="L12">
        <v>50</v>
      </c>
      <c r="O12">
        <f t="shared" si="5"/>
        <v>118</v>
      </c>
      <c r="P12" s="9">
        <f t="shared" si="1"/>
        <v>44.696969696969695</v>
      </c>
      <c r="Q12" s="9">
        <f t="shared" si="6"/>
        <v>-12.121212121212119</v>
      </c>
      <c r="R12" s="9">
        <f t="shared" si="2"/>
        <v>5.3635278882097781</v>
      </c>
      <c r="S12" s="9">
        <f t="shared" si="3"/>
        <v>44.696065735081483</v>
      </c>
      <c r="T12">
        <f t="shared" si="7"/>
        <v>4</v>
      </c>
      <c r="U12" s="9">
        <f t="shared" si="8"/>
        <v>0.8</v>
      </c>
      <c r="W12">
        <v>4</v>
      </c>
    </row>
    <row r="13" spans="1:27" x14ac:dyDescent="0.25">
      <c r="A13" t="s">
        <v>71</v>
      </c>
      <c r="B13" t="s">
        <v>701</v>
      </c>
      <c r="C13" t="s">
        <v>9</v>
      </c>
      <c r="D13">
        <v>100</v>
      </c>
      <c r="E13">
        <v>100</v>
      </c>
      <c r="H13" s="9">
        <f t="shared" si="4"/>
        <v>200</v>
      </c>
      <c r="I13" s="9">
        <f t="shared" si="0"/>
        <v>86.206896551724128</v>
      </c>
      <c r="J13">
        <v>2020</v>
      </c>
      <c r="K13">
        <v>100</v>
      </c>
      <c r="L13">
        <v>100</v>
      </c>
      <c r="O13">
        <f t="shared" si="5"/>
        <v>200</v>
      </c>
      <c r="P13" s="9">
        <f t="shared" si="1"/>
        <v>75.757575757575751</v>
      </c>
      <c r="Q13" s="9">
        <f t="shared" si="6"/>
        <v>-12.121212121212119</v>
      </c>
      <c r="R13" s="9">
        <f t="shared" si="2"/>
        <v>9.0908006154825056</v>
      </c>
      <c r="S13" s="9">
        <f t="shared" si="3"/>
        <v>75.756671795687552</v>
      </c>
      <c r="T13">
        <f t="shared" si="7"/>
        <v>10</v>
      </c>
      <c r="U13" s="9">
        <f t="shared" si="8"/>
        <v>2</v>
      </c>
      <c r="W13">
        <v>10</v>
      </c>
    </row>
    <row r="14" spans="1:27" x14ac:dyDescent="0.25">
      <c r="A14" t="s">
        <v>71</v>
      </c>
      <c r="B14" t="s">
        <v>702</v>
      </c>
      <c r="C14" t="s">
        <v>9</v>
      </c>
      <c r="D14">
        <v>100</v>
      </c>
      <c r="E14">
        <v>34</v>
      </c>
      <c r="F14">
        <v>0</v>
      </c>
      <c r="G14">
        <v>0</v>
      </c>
      <c r="H14" s="9">
        <f t="shared" si="4"/>
        <v>134</v>
      </c>
      <c r="I14" s="9">
        <f t="shared" si="0"/>
        <v>57.758620689655174</v>
      </c>
      <c r="J14">
        <v>2020</v>
      </c>
      <c r="K14">
        <v>100</v>
      </c>
      <c r="L14">
        <v>77</v>
      </c>
      <c r="M14">
        <v>0</v>
      </c>
      <c r="N14">
        <v>0</v>
      </c>
      <c r="O14">
        <f t="shared" si="5"/>
        <v>177</v>
      </c>
      <c r="P14" s="9">
        <f t="shared" si="1"/>
        <v>67.045454545454547</v>
      </c>
      <c r="Q14" s="9">
        <f t="shared" si="6"/>
        <v>16.078697421981005</v>
      </c>
      <c r="R14" s="9">
        <f t="shared" si="2"/>
        <v>8.0455984372983913</v>
      </c>
      <c r="S14" s="9">
        <f t="shared" si="3"/>
        <v>67.046653644153267</v>
      </c>
      <c r="T14">
        <f t="shared" si="7"/>
        <v>8</v>
      </c>
      <c r="U14" s="9">
        <f t="shared" si="8"/>
        <v>1.6</v>
      </c>
      <c r="W14">
        <v>8</v>
      </c>
    </row>
    <row r="15" spans="1:27" x14ac:dyDescent="0.25">
      <c r="A15" t="s">
        <v>71</v>
      </c>
      <c r="B15" t="s">
        <v>703</v>
      </c>
      <c r="C15" t="s">
        <v>9</v>
      </c>
      <c r="D15">
        <v>51.03</v>
      </c>
      <c r="E15">
        <v>34.11</v>
      </c>
      <c r="F15">
        <v>26.9</v>
      </c>
      <c r="G15">
        <v>3.4</v>
      </c>
      <c r="H15" s="9">
        <f t="shared" si="4"/>
        <v>115.44</v>
      </c>
      <c r="I15" s="9">
        <f t="shared" si="0"/>
        <v>49.758620689655167</v>
      </c>
      <c r="J15">
        <v>2020</v>
      </c>
      <c r="K15">
        <v>80</v>
      </c>
      <c r="L15">
        <v>90</v>
      </c>
      <c r="M15">
        <v>5</v>
      </c>
      <c r="N15">
        <v>85</v>
      </c>
      <c r="O15">
        <f t="shared" si="5"/>
        <v>260</v>
      </c>
      <c r="P15" s="9">
        <f t="shared" si="1"/>
        <v>98.484848484848484</v>
      </c>
      <c r="Q15" s="9">
        <f t="shared" si="6"/>
        <v>97.925197925197949</v>
      </c>
      <c r="R15" s="9">
        <f t="shared" si="2"/>
        <v>12</v>
      </c>
      <c r="S15" s="9">
        <f t="shared" si="3"/>
        <v>100</v>
      </c>
      <c r="T15">
        <f t="shared" si="7"/>
        <v>12</v>
      </c>
      <c r="U15" s="9">
        <f t="shared" si="8"/>
        <v>2.4</v>
      </c>
      <c r="W15">
        <v>12</v>
      </c>
    </row>
    <row r="16" spans="1:27" x14ac:dyDescent="0.25">
      <c r="A16" t="s">
        <v>71</v>
      </c>
      <c r="B16" t="s">
        <v>704</v>
      </c>
      <c r="C16" t="s">
        <v>9</v>
      </c>
      <c r="D16">
        <v>40</v>
      </c>
      <c r="E16">
        <v>50</v>
      </c>
      <c r="F16">
        <v>0</v>
      </c>
      <c r="G16">
        <v>0</v>
      </c>
      <c r="H16" s="9">
        <f t="shared" si="4"/>
        <v>90</v>
      </c>
      <c r="I16" s="9">
        <f t="shared" si="0"/>
        <v>38.793103448275865</v>
      </c>
      <c r="J16">
        <v>2020</v>
      </c>
      <c r="K16">
        <v>51</v>
      </c>
      <c r="L16">
        <v>55</v>
      </c>
      <c r="M16">
        <v>6</v>
      </c>
      <c r="N16">
        <v>14</v>
      </c>
      <c r="O16">
        <f t="shared" si="5"/>
        <v>126</v>
      </c>
      <c r="P16" s="9">
        <f t="shared" si="1"/>
        <v>47.727272727272727</v>
      </c>
      <c r="Q16" s="9">
        <f t="shared" si="6"/>
        <v>23.030303030303021</v>
      </c>
      <c r="R16" s="9">
        <f t="shared" si="2"/>
        <v>5.7274788305832391</v>
      </c>
      <c r="S16" s="9">
        <f t="shared" si="3"/>
        <v>47.728990254860328</v>
      </c>
      <c r="T16">
        <f t="shared" si="7"/>
        <v>4</v>
      </c>
      <c r="U16" s="9">
        <f t="shared" si="8"/>
        <v>0.8</v>
      </c>
      <c r="W16">
        <v>4</v>
      </c>
    </row>
    <row r="17" spans="1:23" x14ac:dyDescent="0.25">
      <c r="A17" t="s">
        <v>71</v>
      </c>
      <c r="B17" t="s">
        <v>705</v>
      </c>
      <c r="C17" t="s">
        <v>9</v>
      </c>
      <c r="D17">
        <v>25.1</v>
      </c>
      <c r="E17">
        <v>100</v>
      </c>
      <c r="F17">
        <v>0</v>
      </c>
      <c r="G17">
        <v>0</v>
      </c>
      <c r="H17" s="9">
        <f t="shared" si="4"/>
        <v>125.1</v>
      </c>
      <c r="I17" s="9">
        <f t="shared" si="0"/>
        <v>53.922413793103438</v>
      </c>
      <c r="J17">
        <v>2020</v>
      </c>
      <c r="K17">
        <v>51</v>
      </c>
      <c r="L17">
        <v>75</v>
      </c>
      <c r="M17">
        <v>0</v>
      </c>
      <c r="N17">
        <v>26</v>
      </c>
      <c r="O17">
        <f t="shared" si="5"/>
        <v>152</v>
      </c>
      <c r="P17" s="9">
        <f t="shared" si="1"/>
        <v>57.575757575757578</v>
      </c>
      <c r="Q17" s="9">
        <f t="shared" si="6"/>
        <v>6.7751859118765836</v>
      </c>
      <c r="R17" s="9">
        <f t="shared" si="2"/>
        <v>6.9091515417384235</v>
      </c>
      <c r="S17" s="9">
        <f t="shared" si="3"/>
        <v>57.576262847820189</v>
      </c>
      <c r="T17">
        <f t="shared" si="7"/>
        <v>6</v>
      </c>
      <c r="U17" s="9">
        <f t="shared" si="8"/>
        <v>1.2</v>
      </c>
      <c r="W17">
        <v>6</v>
      </c>
    </row>
    <row r="18" spans="1:23" x14ac:dyDescent="0.25">
      <c r="A18" t="s">
        <v>71</v>
      </c>
      <c r="B18" t="s">
        <v>706</v>
      </c>
      <c r="C18" t="s">
        <v>9</v>
      </c>
      <c r="D18">
        <v>100</v>
      </c>
      <c r="E18">
        <v>100</v>
      </c>
      <c r="H18" s="9">
        <f t="shared" si="4"/>
        <v>200</v>
      </c>
      <c r="I18" s="9">
        <f t="shared" si="0"/>
        <v>86.206896551724128</v>
      </c>
      <c r="J18">
        <v>2020</v>
      </c>
      <c r="K18">
        <v>100</v>
      </c>
      <c r="L18">
        <v>100</v>
      </c>
      <c r="O18">
        <f t="shared" si="5"/>
        <v>200</v>
      </c>
      <c r="P18" s="9">
        <f t="shared" si="1"/>
        <v>75.757575757575751</v>
      </c>
      <c r="Q18" s="9">
        <f t="shared" si="6"/>
        <v>-12.121212121212119</v>
      </c>
      <c r="R18" s="9">
        <f t="shared" si="2"/>
        <v>9.0908006154825056</v>
      </c>
      <c r="S18" s="9">
        <f t="shared" si="3"/>
        <v>75.756671795687552</v>
      </c>
      <c r="T18">
        <f t="shared" si="7"/>
        <v>10</v>
      </c>
      <c r="U18" s="9">
        <f t="shared" si="8"/>
        <v>2</v>
      </c>
      <c r="W18">
        <v>10</v>
      </c>
    </row>
    <row r="19" spans="1:23" x14ac:dyDescent="0.25">
      <c r="A19" t="s">
        <v>71</v>
      </c>
      <c r="B19" t="s">
        <v>707</v>
      </c>
      <c r="C19" t="s">
        <v>9</v>
      </c>
      <c r="D19">
        <v>100</v>
      </c>
      <c r="E19">
        <v>10</v>
      </c>
      <c r="F19">
        <v>10</v>
      </c>
      <c r="G19">
        <v>0</v>
      </c>
      <c r="H19" s="9">
        <f t="shared" si="4"/>
        <v>120</v>
      </c>
      <c r="I19" s="9">
        <f t="shared" si="0"/>
        <v>51.724137931034484</v>
      </c>
      <c r="J19">
        <v>2020</v>
      </c>
      <c r="K19">
        <v>100</v>
      </c>
      <c r="L19">
        <v>10</v>
      </c>
      <c r="M19">
        <v>10</v>
      </c>
      <c r="N19">
        <v>0</v>
      </c>
      <c r="O19">
        <f t="shared" si="5"/>
        <v>120</v>
      </c>
      <c r="P19" s="9">
        <f t="shared" si="1"/>
        <v>45.454545454545453</v>
      </c>
      <c r="Q19" s="9">
        <f t="shared" si="6"/>
        <v>-12.121212121212126</v>
      </c>
      <c r="R19" s="9">
        <f t="shared" si="2"/>
        <v>5.4544369791188689</v>
      </c>
      <c r="S19" s="9">
        <f t="shared" si="3"/>
        <v>45.453641492657241</v>
      </c>
      <c r="T19">
        <f t="shared" si="7"/>
        <v>4</v>
      </c>
      <c r="U19" s="9">
        <f t="shared" si="8"/>
        <v>0.8</v>
      </c>
      <c r="W19">
        <v>4</v>
      </c>
    </row>
    <row r="20" spans="1:23" x14ac:dyDescent="0.25">
      <c r="A20" t="s">
        <v>71</v>
      </c>
      <c r="B20" t="s">
        <v>708</v>
      </c>
      <c r="C20" t="s">
        <v>9</v>
      </c>
      <c r="D20">
        <v>92</v>
      </c>
      <c r="E20">
        <v>11</v>
      </c>
      <c r="F20">
        <v>0</v>
      </c>
      <c r="G20">
        <v>0</v>
      </c>
      <c r="H20" s="9">
        <f t="shared" si="4"/>
        <v>103</v>
      </c>
      <c r="I20" s="9">
        <f t="shared" si="0"/>
        <v>44.396551724137936</v>
      </c>
      <c r="J20">
        <v>2020</v>
      </c>
      <c r="K20">
        <v>96</v>
      </c>
      <c r="L20">
        <v>85</v>
      </c>
      <c r="M20">
        <v>0</v>
      </c>
      <c r="N20">
        <v>0</v>
      </c>
      <c r="O20">
        <f t="shared" si="5"/>
        <v>181</v>
      </c>
      <c r="P20" s="9">
        <f t="shared" si="1"/>
        <v>68.560606060606062</v>
      </c>
      <c r="Q20" s="9">
        <f t="shared" si="6"/>
        <v>54.427772874374803</v>
      </c>
      <c r="R20" s="9">
        <f t="shared" si="2"/>
        <v>8.2277598135328809</v>
      </c>
      <c r="S20" s="9">
        <f t="shared" si="3"/>
        <v>68.564665112774009</v>
      </c>
      <c r="T20">
        <f t="shared" si="7"/>
        <v>8</v>
      </c>
      <c r="U20" s="9">
        <f t="shared" si="8"/>
        <v>1.6</v>
      </c>
      <c r="W20">
        <v>8</v>
      </c>
    </row>
    <row r="21" spans="1:23" x14ac:dyDescent="0.25">
      <c r="A21" t="s">
        <v>71</v>
      </c>
      <c r="B21" t="s">
        <v>709</v>
      </c>
      <c r="C21" t="s">
        <v>9</v>
      </c>
      <c r="D21">
        <v>0</v>
      </c>
      <c r="E21">
        <v>0</v>
      </c>
      <c r="F21">
        <v>0</v>
      </c>
      <c r="G21">
        <v>0</v>
      </c>
      <c r="H21" s="9">
        <f t="shared" si="4"/>
        <v>0</v>
      </c>
      <c r="I21" s="9">
        <f t="shared" si="0"/>
        <v>0</v>
      </c>
      <c r="J21">
        <v>2020</v>
      </c>
      <c r="K21">
        <v>0</v>
      </c>
      <c r="L21">
        <v>0</v>
      </c>
      <c r="M21">
        <v>100</v>
      </c>
      <c r="N21">
        <v>0</v>
      </c>
      <c r="O21">
        <f t="shared" si="5"/>
        <v>100</v>
      </c>
      <c r="P21" s="9">
        <f t="shared" si="1"/>
        <v>37.878787878787875</v>
      </c>
      <c r="Q21" s="9">
        <f t="shared" si="6"/>
        <v>3787.8787878787875</v>
      </c>
      <c r="R21" s="9">
        <f t="shared" si="2"/>
        <v>4.5793531162624106</v>
      </c>
      <c r="S21" s="9">
        <f t="shared" si="3"/>
        <v>38.161275968853417</v>
      </c>
      <c r="T21">
        <f t="shared" si="7"/>
        <v>2</v>
      </c>
      <c r="U21" s="9">
        <f t="shared" si="8"/>
        <v>0.4</v>
      </c>
      <c r="W21">
        <v>2</v>
      </c>
    </row>
    <row r="22" spans="1:23" x14ac:dyDescent="0.25">
      <c r="A22" t="s">
        <v>71</v>
      </c>
      <c r="B22" t="s">
        <v>710</v>
      </c>
      <c r="C22" t="s">
        <v>9</v>
      </c>
      <c r="D22">
        <v>0</v>
      </c>
      <c r="E22">
        <v>0</v>
      </c>
      <c r="F22">
        <v>0</v>
      </c>
      <c r="G22">
        <v>0</v>
      </c>
      <c r="H22" s="9">
        <f t="shared" si="4"/>
        <v>0</v>
      </c>
      <c r="I22" s="9">
        <f t="shared" si="0"/>
        <v>0</v>
      </c>
      <c r="J22">
        <v>2020</v>
      </c>
      <c r="K22">
        <v>100</v>
      </c>
      <c r="L22">
        <v>50</v>
      </c>
      <c r="M22">
        <v>0</v>
      </c>
      <c r="N22">
        <v>0</v>
      </c>
      <c r="O22">
        <f t="shared" si="5"/>
        <v>150</v>
      </c>
      <c r="P22" s="9">
        <f t="shared" si="1"/>
        <v>56.81818181818182</v>
      </c>
      <c r="Q22" s="9">
        <f t="shared" si="6"/>
        <v>5681.818181818182</v>
      </c>
      <c r="R22" s="9">
        <f t="shared" si="2"/>
        <v>6.8690296743936177</v>
      </c>
      <c r="S22" s="9">
        <f t="shared" si="3"/>
        <v>57.241913953280147</v>
      </c>
      <c r="T22">
        <f t="shared" si="7"/>
        <v>6</v>
      </c>
      <c r="U22" s="9">
        <f t="shared" si="8"/>
        <v>1.2</v>
      </c>
      <c r="W22">
        <v>6</v>
      </c>
    </row>
    <row r="23" spans="1:23" x14ac:dyDescent="0.25">
      <c r="A23" t="s">
        <v>71</v>
      </c>
      <c r="B23" t="s">
        <v>711</v>
      </c>
      <c r="C23" t="s">
        <v>9</v>
      </c>
      <c r="D23">
        <v>81</v>
      </c>
      <c r="E23">
        <v>0</v>
      </c>
      <c r="F23">
        <v>0</v>
      </c>
      <c r="G23">
        <v>0</v>
      </c>
      <c r="H23" s="9">
        <f t="shared" si="4"/>
        <v>81</v>
      </c>
      <c r="I23" s="9">
        <f t="shared" si="0"/>
        <v>34.913793103448278</v>
      </c>
      <c r="J23">
        <v>2020</v>
      </c>
      <c r="K23">
        <v>83.5</v>
      </c>
      <c r="L23">
        <v>54</v>
      </c>
      <c r="M23">
        <v>0</v>
      </c>
      <c r="N23">
        <v>0</v>
      </c>
      <c r="O23">
        <f t="shared" si="5"/>
        <v>137.5</v>
      </c>
      <c r="P23" s="9">
        <f t="shared" si="1"/>
        <v>52.083333333333336</v>
      </c>
      <c r="Q23" s="9">
        <f t="shared" si="6"/>
        <v>49.176954732510289</v>
      </c>
      <c r="R23" s="9">
        <f t="shared" si="2"/>
        <v>6.250440095519278</v>
      </c>
      <c r="S23" s="9">
        <f t="shared" si="3"/>
        <v>52.087000795993987</v>
      </c>
      <c r="T23">
        <f t="shared" si="7"/>
        <v>6</v>
      </c>
      <c r="U23" s="9">
        <f t="shared" si="8"/>
        <v>1.2</v>
      </c>
      <c r="W23">
        <v>6</v>
      </c>
    </row>
    <row r="24" spans="1:23" x14ac:dyDescent="0.25">
      <c r="A24" t="s">
        <v>71</v>
      </c>
      <c r="B24" t="s">
        <v>712</v>
      </c>
      <c r="C24" t="s">
        <v>9</v>
      </c>
      <c r="D24">
        <v>60</v>
      </c>
      <c r="E24">
        <v>46.67</v>
      </c>
      <c r="F24">
        <v>0</v>
      </c>
      <c r="G24">
        <v>0</v>
      </c>
      <c r="H24" s="9">
        <f t="shared" si="4"/>
        <v>106.67</v>
      </c>
      <c r="I24" s="9">
        <f t="shared" si="0"/>
        <v>45.978448275862071</v>
      </c>
      <c r="J24">
        <v>2020</v>
      </c>
      <c r="K24">
        <v>60</v>
      </c>
      <c r="L24">
        <v>46.7</v>
      </c>
      <c r="M24">
        <v>0</v>
      </c>
      <c r="N24">
        <v>0</v>
      </c>
      <c r="O24">
        <f t="shared" si="5"/>
        <v>106.7</v>
      </c>
      <c r="P24" s="9">
        <f t="shared" si="1"/>
        <v>40.416666666666664</v>
      </c>
      <c r="Q24" s="9">
        <f t="shared" si="6"/>
        <v>-12.096496984469244</v>
      </c>
      <c r="R24" s="9">
        <f t="shared" si="2"/>
        <v>4.8498917457546771</v>
      </c>
      <c r="S24" s="9">
        <f t="shared" si="3"/>
        <v>40.415764547955639</v>
      </c>
      <c r="T24">
        <f t="shared" si="7"/>
        <v>4</v>
      </c>
      <c r="U24" s="9">
        <f t="shared" si="8"/>
        <v>0.8</v>
      </c>
      <c r="W24">
        <v>4</v>
      </c>
    </row>
    <row r="25" spans="1:23" x14ac:dyDescent="0.25">
      <c r="A25" t="s">
        <v>71</v>
      </c>
      <c r="B25" t="s">
        <v>713</v>
      </c>
      <c r="C25" t="s">
        <v>9</v>
      </c>
      <c r="D25">
        <v>0</v>
      </c>
      <c r="E25">
        <v>0</v>
      </c>
      <c r="F25">
        <v>0</v>
      </c>
      <c r="G25">
        <v>0</v>
      </c>
      <c r="H25" s="9">
        <f t="shared" si="4"/>
        <v>0</v>
      </c>
      <c r="I25" s="9">
        <f t="shared" si="0"/>
        <v>0</v>
      </c>
      <c r="J25">
        <v>2020</v>
      </c>
      <c r="K25">
        <v>100</v>
      </c>
      <c r="L25">
        <v>92</v>
      </c>
      <c r="M25">
        <v>72</v>
      </c>
      <c r="N25">
        <v>0</v>
      </c>
      <c r="O25">
        <f t="shared" si="5"/>
        <v>264</v>
      </c>
      <c r="P25" s="9">
        <f t="shared" si="1"/>
        <v>100</v>
      </c>
      <c r="Q25" s="9">
        <f t="shared" si="6"/>
        <v>10000</v>
      </c>
      <c r="R25" s="9">
        <f t="shared" si="2"/>
        <v>12</v>
      </c>
      <c r="S25" s="9">
        <f t="shared" si="3"/>
        <v>100</v>
      </c>
      <c r="T25">
        <f t="shared" si="7"/>
        <v>12</v>
      </c>
      <c r="U25" s="9">
        <f t="shared" si="8"/>
        <v>2.4</v>
      </c>
      <c r="W25">
        <v>12</v>
      </c>
    </row>
    <row r="26" spans="1:23" x14ac:dyDescent="0.25">
      <c r="A26" t="s">
        <v>71</v>
      </c>
      <c r="B26" t="s">
        <v>714</v>
      </c>
      <c r="C26" t="s">
        <v>9</v>
      </c>
      <c r="D26">
        <v>0</v>
      </c>
      <c r="E26">
        <v>66</v>
      </c>
      <c r="F26">
        <v>0</v>
      </c>
      <c r="G26">
        <v>0</v>
      </c>
      <c r="H26" s="9">
        <f t="shared" si="4"/>
        <v>66</v>
      </c>
      <c r="I26" s="9">
        <f t="shared" si="0"/>
        <v>28.448275862068968</v>
      </c>
      <c r="J26">
        <v>2020</v>
      </c>
      <c r="K26">
        <v>100</v>
      </c>
      <c r="L26">
        <v>0</v>
      </c>
      <c r="M26">
        <v>0</v>
      </c>
      <c r="N26">
        <v>0</v>
      </c>
      <c r="O26">
        <f t="shared" si="5"/>
        <v>100</v>
      </c>
      <c r="P26" s="9">
        <f t="shared" si="1"/>
        <v>37.878787878787875</v>
      </c>
      <c r="Q26" s="9">
        <f t="shared" si="6"/>
        <v>33.149678604224036</v>
      </c>
      <c r="R26" s="9">
        <f t="shared" si="2"/>
        <v>4.545751209310585</v>
      </c>
      <c r="S26" s="9">
        <f t="shared" si="3"/>
        <v>37.881260077588209</v>
      </c>
      <c r="T26">
        <f t="shared" si="7"/>
        <v>2</v>
      </c>
      <c r="U26" s="9">
        <f t="shared" si="8"/>
        <v>0.4</v>
      </c>
      <c r="W26">
        <v>1</v>
      </c>
    </row>
    <row r="27" spans="1:23" x14ac:dyDescent="0.25">
      <c r="A27" t="s">
        <v>71</v>
      </c>
      <c r="B27" t="s">
        <v>715</v>
      </c>
      <c r="C27" t="s">
        <v>9</v>
      </c>
      <c r="D27">
        <v>100</v>
      </c>
      <c r="E27">
        <v>30</v>
      </c>
      <c r="F27">
        <v>0</v>
      </c>
      <c r="G27">
        <v>0</v>
      </c>
      <c r="H27" s="9">
        <f t="shared" si="4"/>
        <v>130</v>
      </c>
      <c r="I27" s="9">
        <f t="shared" si="0"/>
        <v>56.034482758620683</v>
      </c>
      <c r="J27">
        <v>2020</v>
      </c>
      <c r="K27">
        <v>100</v>
      </c>
      <c r="L27">
        <v>30</v>
      </c>
      <c r="M27">
        <v>0</v>
      </c>
      <c r="N27">
        <v>0</v>
      </c>
      <c r="O27">
        <f t="shared" si="5"/>
        <v>130</v>
      </c>
      <c r="P27" s="9">
        <f t="shared" si="1"/>
        <v>49.242424242424242</v>
      </c>
      <c r="Q27" s="9">
        <f t="shared" si="6"/>
        <v>-12.121212121212112</v>
      </c>
      <c r="R27" s="9">
        <f t="shared" si="2"/>
        <v>5.908982433664324</v>
      </c>
      <c r="S27" s="9">
        <f t="shared" si="3"/>
        <v>49.241520280536037</v>
      </c>
      <c r="T27">
        <f t="shared" si="7"/>
        <v>4</v>
      </c>
      <c r="U27" s="9">
        <f t="shared" si="8"/>
        <v>0.8</v>
      </c>
      <c r="W27">
        <v>4</v>
      </c>
    </row>
    <row r="28" spans="1:23" x14ac:dyDescent="0.25">
      <c r="A28" t="s">
        <v>71</v>
      </c>
      <c r="B28" t="s">
        <v>716</v>
      </c>
      <c r="C28" t="s">
        <v>9</v>
      </c>
      <c r="D28">
        <v>100</v>
      </c>
      <c r="E28">
        <v>55</v>
      </c>
      <c r="F28">
        <v>50</v>
      </c>
      <c r="G28">
        <v>0</v>
      </c>
      <c r="H28" s="9">
        <f t="shared" si="4"/>
        <v>205</v>
      </c>
      <c r="I28" s="9">
        <f t="shared" si="0"/>
        <v>88.362068965517238</v>
      </c>
      <c r="J28">
        <v>2020</v>
      </c>
      <c r="K28">
        <v>100</v>
      </c>
      <c r="L28">
        <v>5</v>
      </c>
      <c r="M28">
        <v>0</v>
      </c>
      <c r="N28">
        <v>0</v>
      </c>
      <c r="O28">
        <f t="shared" si="5"/>
        <v>105</v>
      </c>
      <c r="P28" s="9">
        <f t="shared" si="1"/>
        <v>39.772727272727273</v>
      </c>
      <c r="Q28" s="9">
        <f t="shared" si="6"/>
        <v>-54.988913525498894</v>
      </c>
      <c r="R28" s="9">
        <f t="shared" si="2"/>
        <v>4.7722351646944716</v>
      </c>
      <c r="S28" s="9">
        <f t="shared" si="3"/>
        <v>39.76862637245393</v>
      </c>
      <c r="T28">
        <f t="shared" si="7"/>
        <v>2</v>
      </c>
      <c r="U28" s="9">
        <f t="shared" si="8"/>
        <v>0.4</v>
      </c>
      <c r="W28">
        <v>2</v>
      </c>
    </row>
    <row r="29" spans="1:23" x14ac:dyDescent="0.25">
      <c r="A29" t="s">
        <v>71</v>
      </c>
      <c r="B29" t="s">
        <v>717</v>
      </c>
      <c r="C29" t="s">
        <v>9</v>
      </c>
      <c r="D29">
        <v>100</v>
      </c>
      <c r="E29">
        <v>0</v>
      </c>
      <c r="F29">
        <v>0</v>
      </c>
      <c r="G29">
        <v>0</v>
      </c>
      <c r="H29" s="9">
        <f t="shared" si="4"/>
        <v>100</v>
      </c>
      <c r="I29" s="9">
        <f t="shared" si="0"/>
        <v>43.103448275862064</v>
      </c>
      <c r="J29">
        <v>2020</v>
      </c>
      <c r="K29">
        <v>100</v>
      </c>
      <c r="L29">
        <v>0</v>
      </c>
      <c r="M29">
        <v>0</v>
      </c>
      <c r="N29">
        <v>0</v>
      </c>
      <c r="O29">
        <f t="shared" si="5"/>
        <v>100</v>
      </c>
      <c r="P29" s="9">
        <f t="shared" si="1"/>
        <v>37.878787878787875</v>
      </c>
      <c r="Q29" s="9">
        <f t="shared" si="6"/>
        <v>-12.121212121212119</v>
      </c>
      <c r="R29" s="9">
        <f t="shared" si="2"/>
        <v>4.5453460700279598</v>
      </c>
      <c r="S29" s="9">
        <f t="shared" si="3"/>
        <v>37.877883916899663</v>
      </c>
      <c r="T29">
        <f t="shared" si="7"/>
        <v>2</v>
      </c>
      <c r="U29" s="9">
        <f t="shared" si="8"/>
        <v>0.4</v>
      </c>
      <c r="W29">
        <v>2</v>
      </c>
    </row>
    <row r="30" spans="1:23" x14ac:dyDescent="0.25">
      <c r="A30" t="s">
        <v>71</v>
      </c>
      <c r="B30" t="s">
        <v>718</v>
      </c>
      <c r="C30" t="s">
        <v>9</v>
      </c>
      <c r="D30">
        <v>58.27</v>
      </c>
      <c r="H30" s="9">
        <f t="shared" si="4"/>
        <v>58.27</v>
      </c>
      <c r="I30" s="9">
        <f t="shared" si="0"/>
        <v>25.116379310344826</v>
      </c>
      <c r="J30">
        <v>2020</v>
      </c>
      <c r="K30">
        <v>76</v>
      </c>
      <c r="L30">
        <v>57</v>
      </c>
      <c r="M30">
        <v>35</v>
      </c>
      <c r="N30">
        <v>0</v>
      </c>
      <c r="O30">
        <f t="shared" si="5"/>
        <v>168</v>
      </c>
      <c r="P30" s="9">
        <f t="shared" si="1"/>
        <v>63.636363636363633</v>
      </c>
      <c r="Q30" s="9">
        <f t="shared" si="6"/>
        <v>153.36599216812019</v>
      </c>
      <c r="R30" s="9">
        <f t="shared" si="2"/>
        <v>7.6377361427811241</v>
      </c>
      <c r="S30" s="9">
        <f t="shared" si="3"/>
        <v>63.647801189842703</v>
      </c>
      <c r="T30">
        <f t="shared" si="7"/>
        <v>8</v>
      </c>
      <c r="U30" s="9">
        <f t="shared" si="8"/>
        <v>1.6</v>
      </c>
      <c r="W30">
        <v>8</v>
      </c>
    </row>
    <row r="31" spans="1:23" x14ac:dyDescent="0.25">
      <c r="A31" t="s">
        <v>71</v>
      </c>
      <c r="B31" t="s">
        <v>719</v>
      </c>
      <c r="C31" t="s">
        <v>9</v>
      </c>
      <c r="D31">
        <v>70</v>
      </c>
      <c r="E31">
        <v>37.5</v>
      </c>
      <c r="F31">
        <v>5</v>
      </c>
      <c r="G31">
        <v>0</v>
      </c>
      <c r="H31" s="9">
        <f t="shared" si="4"/>
        <v>112.5</v>
      </c>
      <c r="I31" s="9">
        <f t="shared" si="0"/>
        <v>48.491379310344826</v>
      </c>
      <c r="J31">
        <v>2020</v>
      </c>
      <c r="K31">
        <v>81</v>
      </c>
      <c r="L31">
        <v>65</v>
      </c>
      <c r="M31">
        <v>11</v>
      </c>
      <c r="N31">
        <v>0</v>
      </c>
      <c r="O31">
        <f t="shared" si="5"/>
        <v>157</v>
      </c>
      <c r="P31" s="9">
        <f t="shared" si="1"/>
        <v>59.469696969696969</v>
      </c>
      <c r="Q31" s="9">
        <f t="shared" si="6"/>
        <v>22.63973063973064</v>
      </c>
      <c r="R31" s="9">
        <f t="shared" si="2"/>
        <v>7.1365662443548477</v>
      </c>
      <c r="S31" s="9">
        <f t="shared" si="3"/>
        <v>59.471385369623732</v>
      </c>
      <c r="T31">
        <f t="shared" si="7"/>
        <v>6</v>
      </c>
      <c r="U31" s="9">
        <f t="shared" si="8"/>
        <v>1.2</v>
      </c>
      <c r="W31">
        <v>6</v>
      </c>
    </row>
    <row r="32" spans="1:23" x14ac:dyDescent="0.25">
      <c r="A32" t="s">
        <v>71</v>
      </c>
      <c r="B32" t="s">
        <v>720</v>
      </c>
      <c r="C32" t="s">
        <v>9</v>
      </c>
      <c r="D32">
        <v>100</v>
      </c>
      <c r="E32">
        <v>100</v>
      </c>
      <c r="F32">
        <v>0</v>
      </c>
      <c r="G32">
        <v>0</v>
      </c>
      <c r="H32" s="9">
        <f t="shared" si="4"/>
        <v>200</v>
      </c>
      <c r="I32" s="9">
        <f t="shared" si="0"/>
        <v>86.206896551724128</v>
      </c>
      <c r="J32">
        <v>2020</v>
      </c>
      <c r="K32">
        <v>100</v>
      </c>
      <c r="L32">
        <v>100</v>
      </c>
      <c r="M32">
        <v>0</v>
      </c>
      <c r="N32">
        <v>0</v>
      </c>
      <c r="O32">
        <f t="shared" si="5"/>
        <v>200</v>
      </c>
      <c r="P32" s="9">
        <f t="shared" si="1"/>
        <v>75.757575757575751</v>
      </c>
      <c r="Q32" s="9">
        <f t="shared" si="6"/>
        <v>-12.121212121212119</v>
      </c>
      <c r="R32" s="9">
        <f t="shared" si="2"/>
        <v>9.0908006154825056</v>
      </c>
      <c r="S32" s="9">
        <f t="shared" si="3"/>
        <v>75.756671795687552</v>
      </c>
      <c r="T32">
        <f t="shared" si="7"/>
        <v>10</v>
      </c>
      <c r="U32" s="9">
        <f t="shared" si="8"/>
        <v>2</v>
      </c>
      <c r="W32">
        <v>10</v>
      </c>
    </row>
    <row r="33" spans="1:23" x14ac:dyDescent="0.25">
      <c r="A33" t="s">
        <v>71</v>
      </c>
      <c r="B33" t="s">
        <v>721</v>
      </c>
      <c r="C33" t="s">
        <v>9</v>
      </c>
      <c r="D33">
        <v>100</v>
      </c>
      <c r="E33">
        <v>35</v>
      </c>
      <c r="F33">
        <v>0</v>
      </c>
      <c r="G33">
        <v>0</v>
      </c>
      <c r="H33" s="9">
        <f t="shared" si="4"/>
        <v>135</v>
      </c>
      <c r="I33" s="9">
        <f t="shared" si="0"/>
        <v>58.189655172413794</v>
      </c>
      <c r="J33">
        <v>2020</v>
      </c>
      <c r="K33">
        <v>100</v>
      </c>
      <c r="L33">
        <v>35</v>
      </c>
      <c r="M33">
        <v>0</v>
      </c>
      <c r="N33">
        <v>0</v>
      </c>
      <c r="O33">
        <f t="shared" si="5"/>
        <v>135</v>
      </c>
      <c r="P33" s="9">
        <f t="shared" si="1"/>
        <v>51.136363636363633</v>
      </c>
      <c r="Q33" s="9">
        <f t="shared" si="6"/>
        <v>-12.121212121212126</v>
      </c>
      <c r="R33" s="9">
        <f t="shared" si="2"/>
        <v>6.1362551609370515</v>
      </c>
      <c r="S33" s="9">
        <f t="shared" si="3"/>
        <v>51.135459674475428</v>
      </c>
      <c r="T33">
        <f t="shared" si="7"/>
        <v>6</v>
      </c>
      <c r="U33" s="9">
        <f t="shared" si="8"/>
        <v>1.2</v>
      </c>
      <c r="W33">
        <v>6</v>
      </c>
    </row>
    <row r="34" spans="1:23" x14ac:dyDescent="0.25">
      <c r="A34" t="s">
        <v>71</v>
      </c>
      <c r="B34" t="s">
        <v>722</v>
      </c>
      <c r="C34" t="s">
        <v>9</v>
      </c>
      <c r="D34">
        <v>67</v>
      </c>
      <c r="E34">
        <v>20</v>
      </c>
      <c r="F34">
        <v>5</v>
      </c>
      <c r="G34">
        <v>5</v>
      </c>
      <c r="H34" s="9">
        <f t="shared" si="4"/>
        <v>97</v>
      </c>
      <c r="I34" s="9">
        <f t="shared" si="0"/>
        <v>41.810344827586206</v>
      </c>
      <c r="J34">
        <v>2020</v>
      </c>
      <c r="K34">
        <v>67</v>
      </c>
      <c r="L34">
        <v>20</v>
      </c>
      <c r="M34">
        <v>5</v>
      </c>
      <c r="N34">
        <v>5</v>
      </c>
      <c r="O34">
        <f t="shared" si="5"/>
        <v>97</v>
      </c>
      <c r="P34" s="9">
        <f t="shared" si="1"/>
        <v>36.742424242424242</v>
      </c>
      <c r="Q34" s="9">
        <f t="shared" si="6"/>
        <v>-12.121212121212121</v>
      </c>
      <c r="R34" s="9">
        <f t="shared" si="2"/>
        <v>4.408982433664324</v>
      </c>
      <c r="S34" s="9">
        <f t="shared" si="3"/>
        <v>36.741520280536037</v>
      </c>
      <c r="T34">
        <f t="shared" si="7"/>
        <v>2</v>
      </c>
      <c r="U34" s="9">
        <f t="shared" si="8"/>
        <v>0.4</v>
      </c>
      <c r="W34">
        <v>2</v>
      </c>
    </row>
    <row r="35" spans="1:23" x14ac:dyDescent="0.25">
      <c r="A35" t="s">
        <v>71</v>
      </c>
      <c r="B35" t="s">
        <v>723</v>
      </c>
      <c r="C35" t="s">
        <v>9</v>
      </c>
      <c r="D35">
        <v>100</v>
      </c>
      <c r="E35">
        <v>25</v>
      </c>
      <c r="F35">
        <v>25</v>
      </c>
      <c r="G35">
        <v>0</v>
      </c>
      <c r="H35" s="9">
        <f t="shared" si="4"/>
        <v>150</v>
      </c>
      <c r="I35" s="9">
        <f t="shared" ref="I35:I66" si="9">H35/$H$73*100</f>
        <v>64.65517241379311</v>
      </c>
      <c r="J35">
        <v>2020</v>
      </c>
      <c r="K35">
        <v>100</v>
      </c>
      <c r="L35">
        <v>33</v>
      </c>
      <c r="M35">
        <v>33</v>
      </c>
      <c r="N35">
        <v>0</v>
      </c>
      <c r="O35">
        <f t="shared" si="5"/>
        <v>166</v>
      </c>
      <c r="P35" s="9">
        <f t="shared" ref="P35:P66" si="10">O35/$O$73*100</f>
        <v>62.878787878787875</v>
      </c>
      <c r="Q35" s="9">
        <f t="shared" si="6"/>
        <v>-2.7474747474747629</v>
      </c>
      <c r="R35" s="9">
        <f t="shared" ref="R35:R66" si="11">IF(P35&gt;=80,12,((P35/100)*12)+((Q35/$Q$72))/($Q$73/100))</f>
        <v>7.5454299576911854</v>
      </c>
      <c r="S35" s="9">
        <f t="shared" ref="S35:S66" si="12">R35/$R$72*100</f>
        <v>62.87858298075988</v>
      </c>
      <c r="T35">
        <f t="shared" si="7"/>
        <v>8</v>
      </c>
      <c r="U35" s="9">
        <f t="shared" si="8"/>
        <v>1.6</v>
      </c>
      <c r="W35">
        <v>8</v>
      </c>
    </row>
    <row r="36" spans="1:23" x14ac:dyDescent="0.25">
      <c r="A36" t="s">
        <v>71</v>
      </c>
      <c r="B36" t="s">
        <v>724</v>
      </c>
      <c r="C36" t="s">
        <v>9</v>
      </c>
      <c r="D36">
        <v>80</v>
      </c>
      <c r="E36">
        <v>49</v>
      </c>
      <c r="F36">
        <v>16.600000000000001</v>
      </c>
      <c r="G36">
        <v>0</v>
      </c>
      <c r="H36" s="9">
        <f t="shared" si="4"/>
        <v>145.6</v>
      </c>
      <c r="I36" s="9">
        <f t="shared" si="9"/>
        <v>62.758620689655167</v>
      </c>
      <c r="J36">
        <v>2020</v>
      </c>
      <c r="K36">
        <v>83</v>
      </c>
      <c r="L36">
        <v>50.2</v>
      </c>
      <c r="M36">
        <v>16.600000000000001</v>
      </c>
      <c r="N36">
        <v>0</v>
      </c>
      <c r="O36">
        <f t="shared" si="5"/>
        <v>149.79999999999998</v>
      </c>
      <c r="P36" s="9">
        <f t="shared" si="10"/>
        <v>56.742424242424235</v>
      </c>
      <c r="Q36" s="9">
        <f t="shared" si="6"/>
        <v>-9.5862470862470897</v>
      </c>
      <c r="R36" s="9">
        <f t="shared" si="11"/>
        <v>6.8090051196309407</v>
      </c>
      <c r="S36" s="9">
        <f t="shared" si="12"/>
        <v>56.741709330257841</v>
      </c>
      <c r="T36">
        <f t="shared" si="7"/>
        <v>6</v>
      </c>
      <c r="U36" s="9">
        <f t="shared" si="8"/>
        <v>1.2</v>
      </c>
      <c r="W36">
        <v>6</v>
      </c>
    </row>
    <row r="37" spans="1:23" x14ac:dyDescent="0.25">
      <c r="A37" t="s">
        <v>71</v>
      </c>
      <c r="B37" t="s">
        <v>725</v>
      </c>
      <c r="C37" t="s">
        <v>9</v>
      </c>
      <c r="D37">
        <v>0</v>
      </c>
      <c r="E37">
        <v>0</v>
      </c>
      <c r="F37">
        <v>0</v>
      </c>
      <c r="G37">
        <v>0</v>
      </c>
      <c r="H37" s="9">
        <f t="shared" si="4"/>
        <v>0</v>
      </c>
      <c r="I37" s="9">
        <f t="shared" si="9"/>
        <v>0</v>
      </c>
      <c r="J37">
        <v>2020</v>
      </c>
      <c r="K37">
        <v>66.67</v>
      </c>
      <c r="L37">
        <v>73.12</v>
      </c>
      <c r="M37">
        <v>10.220000000000001</v>
      </c>
      <c r="N37">
        <v>16.670000000000002</v>
      </c>
      <c r="O37">
        <f t="shared" si="5"/>
        <v>166.68</v>
      </c>
      <c r="P37" s="9">
        <f t="shared" si="10"/>
        <v>63.136363636363633</v>
      </c>
      <c r="Q37" s="9">
        <f t="shared" si="6"/>
        <v>6313.6363636363631</v>
      </c>
      <c r="R37" s="9">
        <f t="shared" si="11"/>
        <v>7.6328657741861869</v>
      </c>
      <c r="S37" s="9">
        <f t="shared" si="12"/>
        <v>63.607214784884889</v>
      </c>
      <c r="T37">
        <f t="shared" si="7"/>
        <v>8</v>
      </c>
      <c r="U37" s="9">
        <f t="shared" si="8"/>
        <v>1.6</v>
      </c>
      <c r="W37">
        <v>8</v>
      </c>
    </row>
    <row r="38" spans="1:23" x14ac:dyDescent="0.25">
      <c r="A38" t="s">
        <v>71</v>
      </c>
      <c r="B38" t="s">
        <v>726</v>
      </c>
      <c r="C38" t="s">
        <v>9</v>
      </c>
      <c r="D38">
        <v>90</v>
      </c>
      <c r="E38">
        <v>20</v>
      </c>
      <c r="F38">
        <v>0</v>
      </c>
      <c r="G38">
        <v>0</v>
      </c>
      <c r="H38" s="9">
        <f t="shared" si="4"/>
        <v>110</v>
      </c>
      <c r="I38" s="9">
        <f t="shared" si="9"/>
        <v>47.413793103448278</v>
      </c>
      <c r="J38">
        <v>2020</v>
      </c>
      <c r="K38">
        <v>90</v>
      </c>
      <c r="L38">
        <v>10</v>
      </c>
      <c r="M38">
        <v>0</v>
      </c>
      <c r="N38">
        <v>0</v>
      </c>
      <c r="O38">
        <f t="shared" si="5"/>
        <v>100</v>
      </c>
      <c r="P38" s="9">
        <f t="shared" si="10"/>
        <v>37.878787878787875</v>
      </c>
      <c r="Q38" s="9">
        <f t="shared" si="6"/>
        <v>-20.110192837465576</v>
      </c>
      <c r="R38" s="9">
        <f t="shared" si="11"/>
        <v>4.5452745748604375</v>
      </c>
      <c r="S38" s="9">
        <f t="shared" si="12"/>
        <v>37.877288123836976</v>
      </c>
      <c r="T38">
        <f t="shared" si="7"/>
        <v>2</v>
      </c>
      <c r="U38" s="9">
        <f t="shared" si="8"/>
        <v>0.4</v>
      </c>
      <c r="W38">
        <v>2</v>
      </c>
    </row>
    <row r="39" spans="1:23" x14ac:dyDescent="0.25">
      <c r="A39" t="s">
        <v>71</v>
      </c>
      <c r="B39" t="s">
        <v>727</v>
      </c>
      <c r="C39" t="s">
        <v>9</v>
      </c>
      <c r="D39">
        <v>0</v>
      </c>
      <c r="E39">
        <v>0</v>
      </c>
      <c r="F39">
        <v>0</v>
      </c>
      <c r="G39">
        <v>0</v>
      </c>
      <c r="H39" s="9">
        <f t="shared" si="4"/>
        <v>0</v>
      </c>
      <c r="I39" s="9">
        <f t="shared" si="9"/>
        <v>0</v>
      </c>
      <c r="J39">
        <v>2020</v>
      </c>
      <c r="K39">
        <v>100</v>
      </c>
      <c r="L39">
        <v>51</v>
      </c>
      <c r="M39">
        <v>0</v>
      </c>
      <c r="N39">
        <v>0</v>
      </c>
      <c r="O39">
        <f t="shared" si="5"/>
        <v>151</v>
      </c>
      <c r="P39" s="9">
        <f t="shared" si="10"/>
        <v>57.196969696969703</v>
      </c>
      <c r="Q39" s="9">
        <f t="shared" si="6"/>
        <v>5719.69696969697</v>
      </c>
      <c r="R39" s="9">
        <f t="shared" si="11"/>
        <v>6.9148232055562415</v>
      </c>
      <c r="S39" s="9">
        <f t="shared" si="12"/>
        <v>57.623526712968676</v>
      </c>
      <c r="T39">
        <f t="shared" si="7"/>
        <v>6</v>
      </c>
      <c r="U39" s="9">
        <f t="shared" si="8"/>
        <v>1.2</v>
      </c>
      <c r="W39">
        <v>6</v>
      </c>
    </row>
    <row r="40" spans="1:23" x14ac:dyDescent="0.25">
      <c r="A40" t="s">
        <v>71</v>
      </c>
      <c r="B40" t="s">
        <v>728</v>
      </c>
      <c r="C40" t="s">
        <v>9</v>
      </c>
      <c r="D40">
        <v>100</v>
      </c>
      <c r="E40">
        <v>0</v>
      </c>
      <c r="F40">
        <v>0</v>
      </c>
      <c r="G40">
        <v>0</v>
      </c>
      <c r="H40" s="9">
        <f t="shared" si="4"/>
        <v>100</v>
      </c>
      <c r="I40" s="9">
        <f t="shared" si="9"/>
        <v>43.103448275862064</v>
      </c>
      <c r="J40">
        <v>2020</v>
      </c>
      <c r="K40">
        <v>100</v>
      </c>
      <c r="L40">
        <v>41</v>
      </c>
      <c r="M40">
        <v>41</v>
      </c>
      <c r="N40">
        <v>0</v>
      </c>
      <c r="O40">
        <f t="shared" si="5"/>
        <v>182</v>
      </c>
      <c r="P40" s="9">
        <f t="shared" si="10"/>
        <v>68.939393939393938</v>
      </c>
      <c r="Q40" s="9">
        <f t="shared" si="6"/>
        <v>59.939393939393959</v>
      </c>
      <c r="R40" s="9">
        <f t="shared" si="11"/>
        <v>8.2732636837117361</v>
      </c>
      <c r="S40" s="9">
        <f t="shared" si="12"/>
        <v>68.943864030931138</v>
      </c>
      <c r="T40">
        <f t="shared" si="7"/>
        <v>8</v>
      </c>
      <c r="U40" s="9">
        <f t="shared" si="8"/>
        <v>1.6</v>
      </c>
      <c r="W40">
        <v>8</v>
      </c>
    </row>
    <row r="41" spans="1:23" x14ac:dyDescent="0.25">
      <c r="A41" t="s">
        <v>71</v>
      </c>
      <c r="B41" t="s">
        <v>729</v>
      </c>
      <c r="C41" t="s">
        <v>9</v>
      </c>
      <c r="D41">
        <v>37</v>
      </c>
      <c r="E41">
        <v>42</v>
      </c>
      <c r="H41" s="9">
        <f t="shared" si="4"/>
        <v>79</v>
      </c>
      <c r="I41" s="9">
        <f t="shared" si="9"/>
        <v>34.051724137931032</v>
      </c>
      <c r="J41">
        <v>2020</v>
      </c>
      <c r="K41">
        <v>38</v>
      </c>
      <c r="L41">
        <v>43</v>
      </c>
      <c r="O41">
        <f t="shared" si="5"/>
        <v>81</v>
      </c>
      <c r="P41" s="9">
        <f t="shared" si="10"/>
        <v>30.681818181818183</v>
      </c>
      <c r="Q41" s="9">
        <f t="shared" si="6"/>
        <v>-9.8964326812427963</v>
      </c>
      <c r="R41" s="9">
        <f t="shared" si="11"/>
        <v>3.6817296164382483</v>
      </c>
      <c r="S41" s="9">
        <f t="shared" si="12"/>
        <v>30.6810801369854</v>
      </c>
      <c r="T41">
        <f t="shared" si="7"/>
        <v>2</v>
      </c>
      <c r="U41" s="9">
        <f t="shared" si="8"/>
        <v>0.4</v>
      </c>
      <c r="W41">
        <v>2</v>
      </c>
    </row>
    <row r="42" spans="1:23" x14ac:dyDescent="0.25">
      <c r="A42" t="s">
        <v>71</v>
      </c>
      <c r="B42" t="s">
        <v>730</v>
      </c>
      <c r="C42" t="s">
        <v>9</v>
      </c>
      <c r="D42">
        <v>0</v>
      </c>
      <c r="E42">
        <v>0</v>
      </c>
      <c r="F42">
        <v>0</v>
      </c>
      <c r="G42">
        <v>0</v>
      </c>
      <c r="H42" s="9">
        <f t="shared" si="4"/>
        <v>0</v>
      </c>
      <c r="I42" s="9">
        <f t="shared" si="9"/>
        <v>0</v>
      </c>
      <c r="J42">
        <v>2020</v>
      </c>
      <c r="K42">
        <v>75</v>
      </c>
      <c r="L42">
        <v>100</v>
      </c>
      <c r="M42">
        <v>0</v>
      </c>
      <c r="N42">
        <v>0</v>
      </c>
      <c r="O42">
        <f t="shared" si="5"/>
        <v>175</v>
      </c>
      <c r="P42" s="9">
        <f t="shared" si="10"/>
        <v>66.287878787878782</v>
      </c>
      <c r="Q42" s="9">
        <f t="shared" si="6"/>
        <v>6628.7878787878781</v>
      </c>
      <c r="R42" s="9">
        <f t="shared" si="11"/>
        <v>8.0138679534592203</v>
      </c>
      <c r="S42" s="9">
        <f t="shared" si="12"/>
        <v>66.782232945493504</v>
      </c>
      <c r="T42">
        <f t="shared" si="7"/>
        <v>8</v>
      </c>
      <c r="U42" s="9">
        <f t="shared" si="8"/>
        <v>1.6</v>
      </c>
      <c r="W42">
        <v>8</v>
      </c>
    </row>
    <row r="43" spans="1:23" x14ac:dyDescent="0.25">
      <c r="A43" t="s">
        <v>71</v>
      </c>
      <c r="B43" t="s">
        <v>731</v>
      </c>
      <c r="C43" t="s">
        <v>9</v>
      </c>
      <c r="H43" s="9">
        <f t="shared" si="4"/>
        <v>0</v>
      </c>
      <c r="I43" s="9">
        <f t="shared" si="9"/>
        <v>0</v>
      </c>
      <c r="J43">
        <v>2020</v>
      </c>
      <c r="K43">
        <v>100</v>
      </c>
      <c r="O43">
        <f t="shared" si="5"/>
        <v>100</v>
      </c>
      <c r="P43" s="9">
        <f t="shared" si="10"/>
        <v>37.878787878787875</v>
      </c>
      <c r="Q43" s="9">
        <f t="shared" si="6"/>
        <v>3787.8787878787875</v>
      </c>
      <c r="R43" s="9">
        <f t="shared" si="11"/>
        <v>4.5793531162624106</v>
      </c>
      <c r="S43" s="9">
        <f t="shared" si="12"/>
        <v>38.161275968853417</v>
      </c>
      <c r="T43">
        <f t="shared" si="7"/>
        <v>2</v>
      </c>
      <c r="U43" s="9">
        <f t="shared" si="8"/>
        <v>0.4</v>
      </c>
      <c r="W43">
        <v>2</v>
      </c>
    </row>
    <row r="44" spans="1:23" x14ac:dyDescent="0.25">
      <c r="A44" t="s">
        <v>71</v>
      </c>
      <c r="B44" t="s">
        <v>732</v>
      </c>
      <c r="C44" t="s">
        <v>9</v>
      </c>
      <c r="D44">
        <v>0</v>
      </c>
      <c r="E44">
        <v>0</v>
      </c>
      <c r="F44">
        <v>0</v>
      </c>
      <c r="G44">
        <v>0</v>
      </c>
      <c r="H44" s="9">
        <f t="shared" si="4"/>
        <v>0</v>
      </c>
      <c r="I44" s="9">
        <f t="shared" si="9"/>
        <v>0</v>
      </c>
      <c r="J44">
        <v>2020</v>
      </c>
      <c r="K44">
        <v>100</v>
      </c>
      <c r="L44">
        <v>100</v>
      </c>
      <c r="M44">
        <v>0</v>
      </c>
      <c r="N44">
        <v>0</v>
      </c>
      <c r="O44">
        <f t="shared" si="5"/>
        <v>200</v>
      </c>
      <c r="P44" s="9">
        <f t="shared" si="10"/>
        <v>75.757575757575751</v>
      </c>
      <c r="Q44" s="9">
        <f t="shared" si="6"/>
        <v>7575.7575757575751</v>
      </c>
      <c r="R44" s="9">
        <f t="shared" si="11"/>
        <v>9.1587062325248212</v>
      </c>
      <c r="S44" s="9">
        <f t="shared" si="12"/>
        <v>76.322551937706834</v>
      </c>
      <c r="T44">
        <f t="shared" si="7"/>
        <v>10</v>
      </c>
      <c r="U44" s="9">
        <f t="shared" si="8"/>
        <v>2</v>
      </c>
      <c r="W44">
        <v>10</v>
      </c>
    </row>
    <row r="45" spans="1:23" x14ac:dyDescent="0.25">
      <c r="A45" t="s">
        <v>71</v>
      </c>
      <c r="B45" t="s">
        <v>733</v>
      </c>
      <c r="C45" t="s">
        <v>9</v>
      </c>
      <c r="D45">
        <v>100</v>
      </c>
      <c r="E45">
        <v>30.6</v>
      </c>
      <c r="F45">
        <v>13.9</v>
      </c>
      <c r="G45">
        <v>0</v>
      </c>
      <c r="H45" s="9">
        <f t="shared" si="4"/>
        <v>144.5</v>
      </c>
      <c r="I45" s="9">
        <f t="shared" si="9"/>
        <v>62.284482758620683</v>
      </c>
      <c r="J45">
        <v>2020</v>
      </c>
      <c r="K45">
        <v>100</v>
      </c>
      <c r="L45">
        <v>37</v>
      </c>
      <c r="M45">
        <v>0.6</v>
      </c>
      <c r="N45">
        <v>0.83</v>
      </c>
      <c r="O45">
        <f t="shared" si="5"/>
        <v>138.43</v>
      </c>
      <c r="P45" s="9">
        <f t="shared" si="10"/>
        <v>52.435606060606062</v>
      </c>
      <c r="Q45" s="9">
        <f t="shared" si="6"/>
        <v>-15.812729369822785</v>
      </c>
      <c r="R45" s="9">
        <f t="shared" si="11"/>
        <v>6.2921312156362088</v>
      </c>
      <c r="S45" s="9">
        <f t="shared" si="12"/>
        <v>52.434426796968403</v>
      </c>
      <c r="T45">
        <f t="shared" si="7"/>
        <v>6</v>
      </c>
      <c r="U45" s="9">
        <f t="shared" si="8"/>
        <v>1.2</v>
      </c>
      <c r="W45">
        <v>6</v>
      </c>
    </row>
    <row r="46" spans="1:23" x14ac:dyDescent="0.25">
      <c r="A46" t="s">
        <v>71</v>
      </c>
      <c r="B46" t="s">
        <v>734</v>
      </c>
      <c r="C46" t="s">
        <v>9</v>
      </c>
      <c r="D46">
        <v>0</v>
      </c>
      <c r="E46">
        <v>0</v>
      </c>
      <c r="F46">
        <v>0</v>
      </c>
      <c r="G46">
        <v>0</v>
      </c>
      <c r="H46" s="9">
        <f t="shared" si="4"/>
        <v>0</v>
      </c>
      <c r="I46" s="9">
        <f t="shared" si="9"/>
        <v>0</v>
      </c>
      <c r="J46">
        <v>2020</v>
      </c>
      <c r="K46">
        <v>100</v>
      </c>
      <c r="L46">
        <v>0</v>
      </c>
      <c r="M46">
        <v>0</v>
      </c>
      <c r="N46">
        <v>0</v>
      </c>
      <c r="O46">
        <f t="shared" si="5"/>
        <v>100</v>
      </c>
      <c r="P46" s="9">
        <f t="shared" si="10"/>
        <v>37.878787878787875</v>
      </c>
      <c r="Q46" s="9">
        <f t="shared" si="6"/>
        <v>3787.8787878787875</v>
      </c>
      <c r="R46" s="9">
        <f t="shared" si="11"/>
        <v>4.5793531162624106</v>
      </c>
      <c r="S46" s="9">
        <f t="shared" si="12"/>
        <v>38.161275968853417</v>
      </c>
      <c r="T46">
        <f t="shared" si="7"/>
        <v>2</v>
      </c>
      <c r="U46" s="9">
        <f t="shared" si="8"/>
        <v>0.4</v>
      </c>
      <c r="W46">
        <v>2</v>
      </c>
    </row>
    <row r="47" spans="1:23" x14ac:dyDescent="0.25">
      <c r="A47" t="s">
        <v>71</v>
      </c>
      <c r="B47" t="s">
        <v>735</v>
      </c>
      <c r="C47" t="s">
        <v>9</v>
      </c>
      <c r="D47">
        <v>100</v>
      </c>
      <c r="E47">
        <v>25</v>
      </c>
      <c r="F47">
        <v>10</v>
      </c>
      <c r="G47">
        <v>5</v>
      </c>
      <c r="H47" s="9">
        <f t="shared" si="4"/>
        <v>140</v>
      </c>
      <c r="I47" s="9">
        <f t="shared" si="9"/>
        <v>60.344827586206897</v>
      </c>
      <c r="J47">
        <v>2020</v>
      </c>
      <c r="K47">
        <v>100</v>
      </c>
      <c r="L47">
        <v>39</v>
      </c>
      <c r="M47">
        <v>9.5</v>
      </c>
      <c r="N47">
        <v>11.4</v>
      </c>
      <c r="O47">
        <f t="shared" si="5"/>
        <v>159.9</v>
      </c>
      <c r="P47" s="9">
        <f t="shared" si="10"/>
        <v>60.56818181818182</v>
      </c>
      <c r="Q47" s="9">
        <f t="shared" si="6"/>
        <v>0.37012987012987292</v>
      </c>
      <c r="R47" s="9">
        <f t="shared" si="11"/>
        <v>7.2681851305564518</v>
      </c>
      <c r="S47" s="9">
        <f t="shared" si="12"/>
        <v>60.568209421303763</v>
      </c>
      <c r="T47">
        <f t="shared" si="7"/>
        <v>8</v>
      </c>
      <c r="U47" s="9">
        <f t="shared" si="8"/>
        <v>1.6</v>
      </c>
      <c r="W47">
        <v>8</v>
      </c>
    </row>
    <row r="48" spans="1:23" x14ac:dyDescent="0.25">
      <c r="A48" t="s">
        <v>71</v>
      </c>
      <c r="B48" t="s">
        <v>736</v>
      </c>
      <c r="C48" t="s">
        <v>9</v>
      </c>
      <c r="D48">
        <v>100</v>
      </c>
      <c r="E48">
        <v>32</v>
      </c>
      <c r="F48">
        <v>0</v>
      </c>
      <c r="G48">
        <v>0</v>
      </c>
      <c r="H48" s="9">
        <f t="shared" si="4"/>
        <v>132</v>
      </c>
      <c r="I48" s="9">
        <f t="shared" si="9"/>
        <v>56.896551724137936</v>
      </c>
      <c r="J48">
        <v>2020</v>
      </c>
      <c r="K48">
        <v>100</v>
      </c>
      <c r="L48">
        <v>60</v>
      </c>
      <c r="M48">
        <v>17</v>
      </c>
      <c r="N48">
        <v>40</v>
      </c>
      <c r="O48">
        <f t="shared" si="5"/>
        <v>217</v>
      </c>
      <c r="P48" s="9">
        <f t="shared" si="10"/>
        <v>82.196969696969703</v>
      </c>
      <c r="Q48" s="9">
        <f t="shared" si="6"/>
        <v>44.467401285583101</v>
      </c>
      <c r="R48" s="9">
        <f t="shared" si="11"/>
        <v>12</v>
      </c>
      <c r="S48" s="9">
        <f t="shared" si="12"/>
        <v>100</v>
      </c>
      <c r="T48">
        <f t="shared" si="7"/>
        <v>12</v>
      </c>
      <c r="U48" s="9">
        <f t="shared" si="8"/>
        <v>2.4</v>
      </c>
      <c r="W48">
        <v>0</v>
      </c>
    </row>
    <row r="49" spans="1:23" x14ac:dyDescent="0.25">
      <c r="A49" t="s">
        <v>71</v>
      </c>
      <c r="B49" t="s">
        <v>737</v>
      </c>
      <c r="C49" t="s">
        <v>9</v>
      </c>
      <c r="D49">
        <v>100</v>
      </c>
      <c r="E49">
        <v>66</v>
      </c>
      <c r="F49">
        <v>66</v>
      </c>
      <c r="G49">
        <v>0</v>
      </c>
      <c r="H49" s="9">
        <f t="shared" si="4"/>
        <v>232</v>
      </c>
      <c r="I49" s="9">
        <f t="shared" si="9"/>
        <v>100</v>
      </c>
      <c r="J49">
        <v>2020</v>
      </c>
      <c r="K49">
        <v>100</v>
      </c>
      <c r="L49">
        <v>100</v>
      </c>
      <c r="M49">
        <v>31</v>
      </c>
      <c r="N49">
        <v>0</v>
      </c>
      <c r="O49">
        <f t="shared" si="5"/>
        <v>231</v>
      </c>
      <c r="P49" s="9">
        <f t="shared" si="10"/>
        <v>87.5</v>
      </c>
      <c r="Q49" s="9">
        <f t="shared" si="6"/>
        <v>-12.5</v>
      </c>
      <c r="R49" s="9">
        <f t="shared" si="11"/>
        <v>12</v>
      </c>
      <c r="S49" s="9">
        <f t="shared" si="12"/>
        <v>100</v>
      </c>
      <c r="T49">
        <f t="shared" si="7"/>
        <v>12</v>
      </c>
      <c r="U49" s="9">
        <f t="shared" si="8"/>
        <v>2.4</v>
      </c>
      <c r="W49">
        <v>12</v>
      </c>
    </row>
    <row r="50" spans="1:23" x14ac:dyDescent="0.25">
      <c r="A50" t="s">
        <v>71</v>
      </c>
      <c r="B50" t="s">
        <v>738</v>
      </c>
      <c r="C50" t="s">
        <v>9</v>
      </c>
      <c r="D50">
        <v>100</v>
      </c>
      <c r="E50">
        <v>45</v>
      </c>
      <c r="F50">
        <v>65</v>
      </c>
      <c r="G50">
        <v>0</v>
      </c>
      <c r="H50" s="9">
        <f t="shared" si="4"/>
        <v>210</v>
      </c>
      <c r="I50" s="9">
        <f t="shared" si="9"/>
        <v>90.517241379310349</v>
      </c>
      <c r="J50">
        <v>2020</v>
      </c>
      <c r="K50">
        <v>100</v>
      </c>
      <c r="L50">
        <v>55</v>
      </c>
      <c r="M50">
        <v>21</v>
      </c>
      <c r="N50">
        <v>21</v>
      </c>
      <c r="O50">
        <f t="shared" si="5"/>
        <v>197</v>
      </c>
      <c r="P50" s="9">
        <f t="shared" si="10"/>
        <v>74.621212121212125</v>
      </c>
      <c r="Q50" s="9">
        <f t="shared" si="6"/>
        <v>-17.561327561327563</v>
      </c>
      <c r="R50" s="9">
        <f t="shared" si="11"/>
        <v>8.9543882943143185</v>
      </c>
      <c r="S50" s="9">
        <f t="shared" si="12"/>
        <v>74.619902452619328</v>
      </c>
      <c r="T50">
        <f t="shared" si="7"/>
        <v>10</v>
      </c>
      <c r="U50" s="9">
        <f t="shared" si="8"/>
        <v>2</v>
      </c>
      <c r="W50">
        <v>10</v>
      </c>
    </row>
    <row r="51" spans="1:23" x14ac:dyDescent="0.25">
      <c r="A51" t="s">
        <v>71</v>
      </c>
      <c r="B51" t="s">
        <v>739</v>
      </c>
      <c r="C51" t="s">
        <v>9</v>
      </c>
      <c r="D51">
        <v>46.02</v>
      </c>
      <c r="E51">
        <v>21.4</v>
      </c>
      <c r="F51">
        <v>0</v>
      </c>
      <c r="G51">
        <v>0</v>
      </c>
      <c r="H51" s="9">
        <f t="shared" si="4"/>
        <v>67.42</v>
      </c>
      <c r="I51" s="9">
        <f t="shared" si="9"/>
        <v>29.06034482758621</v>
      </c>
      <c r="J51">
        <v>2020</v>
      </c>
      <c r="K51">
        <v>99.23</v>
      </c>
      <c r="L51">
        <v>41.44</v>
      </c>
      <c r="M51">
        <v>0</v>
      </c>
      <c r="N51">
        <v>0</v>
      </c>
      <c r="O51">
        <f t="shared" si="5"/>
        <v>140.67000000000002</v>
      </c>
      <c r="P51" s="9">
        <f t="shared" si="10"/>
        <v>53.284090909090921</v>
      </c>
      <c r="Q51" s="9">
        <f t="shared" si="6"/>
        <v>83.356705590464131</v>
      </c>
      <c r="R51" s="9">
        <f t="shared" si="11"/>
        <v>6.3948368868122172</v>
      </c>
      <c r="S51" s="9">
        <f t="shared" si="12"/>
        <v>53.290307390101809</v>
      </c>
      <c r="T51">
        <f t="shared" si="7"/>
        <v>6</v>
      </c>
      <c r="U51" s="9">
        <f t="shared" si="8"/>
        <v>1.2</v>
      </c>
      <c r="W51">
        <v>10</v>
      </c>
    </row>
    <row r="52" spans="1:23" x14ac:dyDescent="0.25">
      <c r="A52" t="s">
        <v>71</v>
      </c>
      <c r="B52" t="s">
        <v>740</v>
      </c>
      <c r="C52" t="s">
        <v>9</v>
      </c>
      <c r="D52">
        <v>62</v>
      </c>
      <c r="E52">
        <v>62</v>
      </c>
      <c r="F52">
        <v>10</v>
      </c>
      <c r="G52">
        <v>0</v>
      </c>
      <c r="H52" s="9">
        <f t="shared" si="4"/>
        <v>134</v>
      </c>
      <c r="I52" s="9">
        <f t="shared" si="9"/>
        <v>57.758620689655174</v>
      </c>
      <c r="J52">
        <v>2020</v>
      </c>
      <c r="K52">
        <v>62</v>
      </c>
      <c r="L52">
        <v>57</v>
      </c>
      <c r="M52">
        <v>3</v>
      </c>
      <c r="N52">
        <v>0</v>
      </c>
      <c r="O52">
        <f t="shared" si="5"/>
        <v>122</v>
      </c>
      <c r="P52" s="9">
        <f t="shared" si="10"/>
        <v>46.212121212121211</v>
      </c>
      <c r="Q52" s="9">
        <f t="shared" si="6"/>
        <v>-19.990954319312536</v>
      </c>
      <c r="R52" s="9">
        <f t="shared" si="11"/>
        <v>5.5452756419524905</v>
      </c>
      <c r="S52" s="9">
        <f t="shared" si="12"/>
        <v>46.210630349604088</v>
      </c>
      <c r="T52">
        <f t="shared" si="7"/>
        <v>4</v>
      </c>
      <c r="U52" s="9">
        <f t="shared" si="8"/>
        <v>0.8</v>
      </c>
      <c r="W52">
        <v>4</v>
      </c>
    </row>
    <row r="53" spans="1:23" x14ac:dyDescent="0.25">
      <c r="A53" t="s">
        <v>71</v>
      </c>
      <c r="B53" t="s">
        <v>741</v>
      </c>
      <c r="C53" t="s">
        <v>9</v>
      </c>
      <c r="D53">
        <v>100</v>
      </c>
      <c r="E53">
        <v>0</v>
      </c>
      <c r="F53">
        <v>0</v>
      </c>
      <c r="G53">
        <v>0</v>
      </c>
      <c r="H53" s="9">
        <f t="shared" si="4"/>
        <v>100</v>
      </c>
      <c r="I53" s="9">
        <f t="shared" si="9"/>
        <v>43.103448275862064</v>
      </c>
      <c r="J53">
        <v>2020</v>
      </c>
      <c r="K53">
        <v>100</v>
      </c>
      <c r="L53">
        <v>20</v>
      </c>
      <c r="M53">
        <v>30</v>
      </c>
      <c r="N53">
        <v>10</v>
      </c>
      <c r="O53">
        <f t="shared" si="5"/>
        <v>160</v>
      </c>
      <c r="P53" s="9">
        <f t="shared" si="10"/>
        <v>60.606060606060609</v>
      </c>
      <c r="Q53" s="9">
        <f t="shared" si="6"/>
        <v>40.60606060606063</v>
      </c>
      <c r="R53" s="9">
        <f t="shared" si="11"/>
        <v>7.2730906654063334</v>
      </c>
      <c r="S53" s="9">
        <f t="shared" si="12"/>
        <v>60.60908887838611</v>
      </c>
      <c r="T53">
        <f t="shared" si="7"/>
        <v>8</v>
      </c>
      <c r="U53" s="9">
        <f t="shared" si="8"/>
        <v>1.6</v>
      </c>
      <c r="W53">
        <v>8</v>
      </c>
    </row>
    <row r="54" spans="1:23" x14ac:dyDescent="0.25">
      <c r="A54" t="s">
        <v>71</v>
      </c>
      <c r="B54" t="s">
        <v>742</v>
      </c>
      <c r="C54" t="s">
        <v>9</v>
      </c>
      <c r="D54">
        <v>80</v>
      </c>
      <c r="E54">
        <v>20</v>
      </c>
      <c r="F54">
        <v>0</v>
      </c>
      <c r="G54">
        <v>0</v>
      </c>
      <c r="H54" s="9">
        <f t="shared" si="4"/>
        <v>100</v>
      </c>
      <c r="I54" s="9">
        <f t="shared" si="9"/>
        <v>43.103448275862064</v>
      </c>
      <c r="J54">
        <v>2020</v>
      </c>
      <c r="K54">
        <v>81</v>
      </c>
      <c r="L54">
        <v>73.5</v>
      </c>
      <c r="M54">
        <v>3.4</v>
      </c>
      <c r="N54">
        <v>0</v>
      </c>
      <c r="O54">
        <f t="shared" si="5"/>
        <v>157.9</v>
      </c>
      <c r="P54" s="9">
        <f t="shared" si="10"/>
        <v>59.810606060606062</v>
      </c>
      <c r="Q54" s="9">
        <f t="shared" si="6"/>
        <v>38.760606060606086</v>
      </c>
      <c r="R54" s="9">
        <f t="shared" si="11"/>
        <v>7.1776196045680907</v>
      </c>
      <c r="S54" s="9">
        <f t="shared" si="12"/>
        <v>59.813496704734092</v>
      </c>
      <c r="T54">
        <f t="shared" si="7"/>
        <v>6</v>
      </c>
      <c r="U54" s="9">
        <f t="shared" si="8"/>
        <v>1.2</v>
      </c>
      <c r="W54">
        <v>8</v>
      </c>
    </row>
    <row r="55" spans="1:23" x14ac:dyDescent="0.25">
      <c r="A55" t="s">
        <v>71</v>
      </c>
      <c r="B55" t="s">
        <v>743</v>
      </c>
      <c r="C55" t="s">
        <v>9</v>
      </c>
      <c r="D55">
        <v>100</v>
      </c>
      <c r="E55">
        <v>6</v>
      </c>
      <c r="F55">
        <v>0</v>
      </c>
      <c r="G55">
        <v>0</v>
      </c>
      <c r="H55" s="9">
        <f t="shared" si="4"/>
        <v>106</v>
      </c>
      <c r="I55" s="9">
        <f t="shared" si="9"/>
        <v>45.689655172413794</v>
      </c>
      <c r="J55">
        <v>2020</v>
      </c>
      <c r="K55">
        <v>100</v>
      </c>
      <c r="L55">
        <v>100</v>
      </c>
      <c r="M55">
        <v>0</v>
      </c>
      <c r="N55">
        <v>0</v>
      </c>
      <c r="O55">
        <f t="shared" si="5"/>
        <v>200</v>
      </c>
      <c r="P55" s="9">
        <f t="shared" si="10"/>
        <v>75.757575757575751</v>
      </c>
      <c r="Q55" s="9">
        <f t="shared" si="6"/>
        <v>65.809033733562018</v>
      </c>
      <c r="R55" s="9">
        <f t="shared" si="11"/>
        <v>9.0914980306072017</v>
      </c>
      <c r="S55" s="9">
        <f t="shared" si="12"/>
        <v>75.762483588393351</v>
      </c>
      <c r="T55">
        <f t="shared" si="7"/>
        <v>10</v>
      </c>
      <c r="U55" s="9">
        <f t="shared" si="8"/>
        <v>2</v>
      </c>
      <c r="W55">
        <v>10</v>
      </c>
    </row>
    <row r="56" spans="1:23" x14ac:dyDescent="0.25">
      <c r="A56" t="s">
        <v>71</v>
      </c>
      <c r="B56" t="s">
        <v>744</v>
      </c>
      <c r="C56" t="s">
        <v>9</v>
      </c>
      <c r="D56">
        <v>60</v>
      </c>
      <c r="E56">
        <v>30</v>
      </c>
      <c r="F56">
        <v>0</v>
      </c>
      <c r="G56">
        <v>0</v>
      </c>
      <c r="H56" s="9">
        <f t="shared" si="4"/>
        <v>90</v>
      </c>
      <c r="I56" s="9">
        <f t="shared" si="9"/>
        <v>38.793103448275865</v>
      </c>
      <c r="J56">
        <v>2020</v>
      </c>
      <c r="K56">
        <v>100</v>
      </c>
      <c r="L56">
        <v>20</v>
      </c>
      <c r="M56">
        <v>20</v>
      </c>
      <c r="N56">
        <v>0</v>
      </c>
      <c r="O56">
        <f t="shared" si="5"/>
        <v>140</v>
      </c>
      <c r="P56" s="9">
        <f t="shared" si="10"/>
        <v>53.030303030303031</v>
      </c>
      <c r="Q56" s="9">
        <f t="shared" si="6"/>
        <v>36.700336700336692</v>
      </c>
      <c r="R56" s="9">
        <f t="shared" si="11"/>
        <v>6.3639648031224132</v>
      </c>
      <c r="S56" s="9">
        <f t="shared" si="12"/>
        <v>53.033040026020103</v>
      </c>
      <c r="T56">
        <f t="shared" si="7"/>
        <v>6</v>
      </c>
      <c r="U56" s="9">
        <f t="shared" si="8"/>
        <v>1.2</v>
      </c>
      <c r="W56">
        <v>6</v>
      </c>
    </row>
    <row r="57" spans="1:23" x14ac:dyDescent="0.25">
      <c r="A57" t="s">
        <v>71</v>
      </c>
      <c r="B57" t="s">
        <v>745</v>
      </c>
      <c r="C57" t="s">
        <v>9</v>
      </c>
      <c r="D57">
        <v>0</v>
      </c>
      <c r="E57">
        <v>0</v>
      </c>
      <c r="F57">
        <v>0</v>
      </c>
      <c r="G57">
        <v>0</v>
      </c>
      <c r="H57" s="9">
        <f t="shared" si="4"/>
        <v>0</v>
      </c>
      <c r="I57" s="9">
        <f t="shared" si="9"/>
        <v>0</v>
      </c>
      <c r="J57">
        <v>2020</v>
      </c>
      <c r="K57">
        <v>100</v>
      </c>
      <c r="L57">
        <v>0</v>
      </c>
      <c r="M57">
        <v>0</v>
      </c>
      <c r="N57">
        <v>0</v>
      </c>
      <c r="O57">
        <f t="shared" si="5"/>
        <v>100</v>
      </c>
      <c r="P57" s="9">
        <f t="shared" si="10"/>
        <v>37.878787878787875</v>
      </c>
      <c r="Q57" s="9">
        <f t="shared" si="6"/>
        <v>3787.8787878787875</v>
      </c>
      <c r="R57" s="9">
        <f t="shared" si="11"/>
        <v>4.5793531162624106</v>
      </c>
      <c r="S57" s="9">
        <f t="shared" si="12"/>
        <v>38.161275968853417</v>
      </c>
      <c r="T57">
        <f t="shared" si="7"/>
        <v>2</v>
      </c>
      <c r="U57" s="9">
        <f t="shared" si="8"/>
        <v>0.4</v>
      </c>
      <c r="W57">
        <v>2</v>
      </c>
    </row>
    <row r="58" spans="1:23" x14ac:dyDescent="0.25">
      <c r="A58" t="s">
        <v>71</v>
      </c>
      <c r="B58" t="s">
        <v>746</v>
      </c>
      <c r="C58" t="s">
        <v>9</v>
      </c>
      <c r="D58">
        <v>100</v>
      </c>
      <c r="E58">
        <v>50</v>
      </c>
      <c r="F58">
        <v>0</v>
      </c>
      <c r="G58">
        <v>0</v>
      </c>
      <c r="H58" s="9">
        <f t="shared" si="4"/>
        <v>150</v>
      </c>
      <c r="I58" s="9">
        <f t="shared" si="9"/>
        <v>64.65517241379311</v>
      </c>
      <c r="J58">
        <v>2020</v>
      </c>
      <c r="K58">
        <v>100</v>
      </c>
      <c r="L58">
        <v>50</v>
      </c>
      <c r="M58">
        <v>0</v>
      </c>
      <c r="N58">
        <v>0</v>
      </c>
      <c r="O58">
        <f t="shared" si="5"/>
        <v>150</v>
      </c>
      <c r="P58" s="9">
        <f t="shared" si="10"/>
        <v>56.81818181818182</v>
      </c>
      <c r="Q58" s="9">
        <f t="shared" si="6"/>
        <v>-12.121212121212128</v>
      </c>
      <c r="R58" s="9">
        <f t="shared" si="11"/>
        <v>6.8180733427552331</v>
      </c>
      <c r="S58" s="9">
        <f t="shared" si="12"/>
        <v>56.817277856293614</v>
      </c>
      <c r="T58">
        <f t="shared" si="7"/>
        <v>6</v>
      </c>
      <c r="U58" s="9">
        <f t="shared" si="8"/>
        <v>1.2</v>
      </c>
      <c r="W58">
        <v>6</v>
      </c>
    </row>
    <row r="59" spans="1:23" x14ac:dyDescent="0.25">
      <c r="A59" t="s">
        <v>71</v>
      </c>
      <c r="B59" t="s">
        <v>747</v>
      </c>
      <c r="C59" t="s">
        <v>9</v>
      </c>
      <c r="D59">
        <v>50</v>
      </c>
      <c r="E59">
        <v>50</v>
      </c>
      <c r="F59">
        <v>25</v>
      </c>
      <c r="G59">
        <v>0</v>
      </c>
      <c r="H59" s="9">
        <f t="shared" si="4"/>
        <v>125</v>
      </c>
      <c r="I59" s="9">
        <f t="shared" si="9"/>
        <v>53.879310344827594</v>
      </c>
      <c r="J59">
        <v>2020</v>
      </c>
      <c r="K59">
        <v>50</v>
      </c>
      <c r="L59">
        <v>50</v>
      </c>
      <c r="M59">
        <v>25</v>
      </c>
      <c r="N59">
        <v>0</v>
      </c>
      <c r="O59">
        <f t="shared" si="5"/>
        <v>125</v>
      </c>
      <c r="P59" s="9">
        <f t="shared" si="10"/>
        <v>47.348484848484851</v>
      </c>
      <c r="Q59" s="9">
        <f t="shared" si="6"/>
        <v>-12.12121212121213</v>
      </c>
      <c r="R59" s="9">
        <f t="shared" si="11"/>
        <v>5.6817097063915964</v>
      </c>
      <c r="S59" s="9">
        <f t="shared" si="12"/>
        <v>47.347580886596639</v>
      </c>
      <c r="T59">
        <f t="shared" si="7"/>
        <v>4</v>
      </c>
      <c r="U59" s="9">
        <f t="shared" si="8"/>
        <v>0.8</v>
      </c>
      <c r="W59">
        <v>4</v>
      </c>
    </row>
    <row r="60" spans="1:23" x14ac:dyDescent="0.25">
      <c r="A60" t="s">
        <v>71</v>
      </c>
      <c r="B60" t="s">
        <v>748</v>
      </c>
      <c r="C60" t="s">
        <v>9</v>
      </c>
      <c r="D60">
        <v>6</v>
      </c>
      <c r="E60">
        <v>0</v>
      </c>
      <c r="F60">
        <v>0</v>
      </c>
      <c r="G60">
        <v>0</v>
      </c>
      <c r="H60" s="9">
        <f t="shared" si="4"/>
        <v>6</v>
      </c>
      <c r="I60" s="9">
        <f t="shared" si="9"/>
        <v>2.5862068965517242</v>
      </c>
      <c r="J60">
        <v>2020</v>
      </c>
      <c r="K60">
        <v>78.599999999999994</v>
      </c>
      <c r="L60">
        <v>34</v>
      </c>
      <c r="M60">
        <v>17</v>
      </c>
      <c r="N60">
        <v>0</v>
      </c>
      <c r="O60">
        <f t="shared" si="5"/>
        <v>129.6</v>
      </c>
      <c r="P60" s="9">
        <f t="shared" si="10"/>
        <v>49.090909090909093</v>
      </c>
      <c r="Q60" s="9">
        <f t="shared" si="6"/>
        <v>1798.1818181818182</v>
      </c>
      <c r="R60" s="9">
        <f t="shared" si="11"/>
        <v>5.9070014204430015</v>
      </c>
      <c r="S60" s="9">
        <f t="shared" si="12"/>
        <v>49.225011837025015</v>
      </c>
      <c r="T60">
        <f t="shared" si="7"/>
        <v>4</v>
      </c>
      <c r="U60" s="9">
        <f t="shared" si="8"/>
        <v>0.8</v>
      </c>
      <c r="W60">
        <v>8</v>
      </c>
    </row>
    <row r="61" spans="1:23" x14ac:dyDescent="0.25">
      <c r="A61" t="s">
        <v>71</v>
      </c>
      <c r="B61" t="s">
        <v>749</v>
      </c>
      <c r="C61" t="s">
        <v>9</v>
      </c>
      <c r="D61">
        <v>40</v>
      </c>
      <c r="E61">
        <v>20</v>
      </c>
      <c r="F61">
        <v>0</v>
      </c>
      <c r="G61">
        <v>0</v>
      </c>
      <c r="H61" s="9">
        <f t="shared" si="4"/>
        <v>60</v>
      </c>
      <c r="I61" s="9">
        <f t="shared" si="9"/>
        <v>25.862068965517242</v>
      </c>
      <c r="J61">
        <v>2020</v>
      </c>
      <c r="K61">
        <v>100</v>
      </c>
      <c r="L61">
        <v>52</v>
      </c>
      <c r="M61">
        <v>34</v>
      </c>
      <c r="N61">
        <v>2</v>
      </c>
      <c r="O61">
        <f t="shared" si="5"/>
        <v>188</v>
      </c>
      <c r="P61" s="9">
        <f t="shared" si="10"/>
        <v>71.212121212121218</v>
      </c>
      <c r="Q61" s="9">
        <f t="shared" si="6"/>
        <v>175.35353535353539</v>
      </c>
      <c r="R61" s="9">
        <f t="shared" si="11"/>
        <v>8.5470238232924789</v>
      </c>
      <c r="S61" s="9">
        <f t="shared" si="12"/>
        <v>71.225198527437328</v>
      </c>
      <c r="T61">
        <f t="shared" si="7"/>
        <v>10</v>
      </c>
      <c r="U61" s="9">
        <f t="shared" si="8"/>
        <v>2</v>
      </c>
      <c r="W61">
        <v>10</v>
      </c>
    </row>
    <row r="62" spans="1:23" x14ac:dyDescent="0.25">
      <c r="A62" t="s">
        <v>71</v>
      </c>
      <c r="B62" t="s">
        <v>750</v>
      </c>
      <c r="C62" t="s">
        <v>9</v>
      </c>
      <c r="D62">
        <v>30</v>
      </c>
      <c r="E62">
        <v>0</v>
      </c>
      <c r="F62">
        <v>0</v>
      </c>
      <c r="G62">
        <v>0</v>
      </c>
      <c r="H62" s="9">
        <f t="shared" si="4"/>
        <v>30</v>
      </c>
      <c r="I62" s="9">
        <f t="shared" si="9"/>
        <v>12.931034482758621</v>
      </c>
      <c r="J62">
        <v>2020</v>
      </c>
      <c r="K62">
        <v>30</v>
      </c>
      <c r="L62">
        <v>0</v>
      </c>
      <c r="M62">
        <v>0</v>
      </c>
      <c r="N62">
        <v>0</v>
      </c>
      <c r="O62">
        <f t="shared" si="5"/>
        <v>30</v>
      </c>
      <c r="P62" s="9">
        <f t="shared" si="10"/>
        <v>11.363636363636363</v>
      </c>
      <c r="Q62" s="9">
        <f t="shared" si="6"/>
        <v>-12.121212121212126</v>
      </c>
      <c r="R62" s="9">
        <f t="shared" si="11"/>
        <v>1.3635278882097783</v>
      </c>
      <c r="S62" s="9">
        <f t="shared" si="12"/>
        <v>11.362732401748152</v>
      </c>
      <c r="T62">
        <f t="shared" si="7"/>
        <v>0</v>
      </c>
      <c r="U62" s="9">
        <f t="shared" si="8"/>
        <v>0</v>
      </c>
      <c r="W62">
        <v>0</v>
      </c>
    </row>
    <row r="63" spans="1:23" x14ac:dyDescent="0.25">
      <c r="A63" t="s">
        <v>71</v>
      </c>
      <c r="B63" t="s">
        <v>751</v>
      </c>
      <c r="C63" t="s">
        <v>9</v>
      </c>
      <c r="H63" s="9">
        <f t="shared" si="4"/>
        <v>0</v>
      </c>
      <c r="I63" s="9">
        <f t="shared" si="9"/>
        <v>0</v>
      </c>
      <c r="J63">
        <v>2020</v>
      </c>
      <c r="O63">
        <f t="shared" si="5"/>
        <v>0</v>
      </c>
      <c r="P63" s="9">
        <f t="shared" si="10"/>
        <v>0</v>
      </c>
      <c r="Q63" s="9">
        <f t="shared" si="6"/>
        <v>0</v>
      </c>
      <c r="R63" s="9">
        <f t="shared" si="11"/>
        <v>0</v>
      </c>
      <c r="S63" s="9">
        <f t="shared" si="12"/>
        <v>0</v>
      </c>
      <c r="T63">
        <f t="shared" si="7"/>
        <v>0</v>
      </c>
      <c r="U63" s="9">
        <f t="shared" si="8"/>
        <v>0</v>
      </c>
      <c r="W63">
        <v>0</v>
      </c>
    </row>
    <row r="64" spans="1:23" x14ac:dyDescent="0.25">
      <c r="A64" t="s">
        <v>71</v>
      </c>
      <c r="B64" t="s">
        <v>752</v>
      </c>
      <c r="C64" t="s">
        <v>9</v>
      </c>
      <c r="D64">
        <v>100</v>
      </c>
      <c r="E64">
        <v>0</v>
      </c>
      <c r="F64">
        <v>0</v>
      </c>
      <c r="G64">
        <v>0</v>
      </c>
      <c r="H64" s="9">
        <f t="shared" si="4"/>
        <v>100</v>
      </c>
      <c r="I64" s="9">
        <f t="shared" si="9"/>
        <v>43.103448275862064</v>
      </c>
      <c r="J64">
        <v>2020</v>
      </c>
      <c r="K64">
        <v>100</v>
      </c>
      <c r="L64">
        <v>0</v>
      </c>
      <c r="M64">
        <v>0</v>
      </c>
      <c r="N64">
        <v>0</v>
      </c>
      <c r="O64">
        <f t="shared" si="5"/>
        <v>100</v>
      </c>
      <c r="P64" s="9">
        <f t="shared" si="10"/>
        <v>37.878787878787875</v>
      </c>
      <c r="Q64" s="9">
        <f t="shared" si="6"/>
        <v>-12.121212121212119</v>
      </c>
      <c r="R64" s="9">
        <f t="shared" si="11"/>
        <v>4.5453460700279598</v>
      </c>
      <c r="S64" s="9">
        <f t="shared" si="12"/>
        <v>37.877883916899663</v>
      </c>
      <c r="T64">
        <f t="shared" si="7"/>
        <v>2</v>
      </c>
      <c r="U64" s="9">
        <f t="shared" si="8"/>
        <v>0.4</v>
      </c>
      <c r="W64">
        <v>2</v>
      </c>
    </row>
    <row r="65" spans="1:23" x14ac:dyDescent="0.25">
      <c r="A65" t="s">
        <v>71</v>
      </c>
      <c r="B65" t="s">
        <v>753</v>
      </c>
      <c r="C65" t="s">
        <v>9</v>
      </c>
      <c r="D65">
        <v>100</v>
      </c>
      <c r="E65">
        <v>27.75</v>
      </c>
      <c r="F65">
        <v>0</v>
      </c>
      <c r="G65">
        <v>0</v>
      </c>
      <c r="H65" s="9">
        <f t="shared" si="4"/>
        <v>127.75</v>
      </c>
      <c r="I65" s="9">
        <f t="shared" si="9"/>
        <v>55.064655172413794</v>
      </c>
      <c r="J65">
        <v>2020</v>
      </c>
      <c r="K65">
        <v>100</v>
      </c>
      <c r="L65">
        <v>23</v>
      </c>
      <c r="M65">
        <v>0</v>
      </c>
      <c r="N65">
        <v>7.75</v>
      </c>
      <c r="O65">
        <f t="shared" si="5"/>
        <v>130.75</v>
      </c>
      <c r="P65" s="9">
        <f t="shared" si="10"/>
        <v>49.526515151515149</v>
      </c>
      <c r="Q65" s="9">
        <f t="shared" si="6"/>
        <v>-10.057522386289516</v>
      </c>
      <c r="R65" s="9">
        <f t="shared" si="11"/>
        <v>5.9430918111742406</v>
      </c>
      <c r="S65" s="9">
        <f t="shared" si="12"/>
        <v>49.525765093118672</v>
      </c>
      <c r="T65">
        <f t="shared" si="7"/>
        <v>4</v>
      </c>
      <c r="U65" s="9">
        <f t="shared" si="8"/>
        <v>0.8</v>
      </c>
      <c r="W65">
        <v>4</v>
      </c>
    </row>
    <row r="66" spans="1:23" x14ac:dyDescent="0.25">
      <c r="A66" t="s">
        <v>71</v>
      </c>
      <c r="B66" t="s">
        <v>754</v>
      </c>
      <c r="C66" t="s">
        <v>9</v>
      </c>
      <c r="D66">
        <v>0</v>
      </c>
      <c r="E66">
        <v>0</v>
      </c>
      <c r="F66">
        <v>0</v>
      </c>
      <c r="G66">
        <v>0</v>
      </c>
      <c r="H66" s="9">
        <f t="shared" ref="H66:H70" si="13">SUM(D66:G66)</f>
        <v>0</v>
      </c>
      <c r="I66" s="9">
        <f t="shared" si="9"/>
        <v>0</v>
      </c>
      <c r="J66">
        <v>2020</v>
      </c>
      <c r="K66">
        <v>75</v>
      </c>
      <c r="L66">
        <v>17</v>
      </c>
      <c r="M66">
        <v>0</v>
      </c>
      <c r="N66">
        <v>0</v>
      </c>
      <c r="O66">
        <f t="shared" ref="O66:O70" si="14">SUM(K66:N66)</f>
        <v>92</v>
      </c>
      <c r="P66" s="9">
        <f t="shared" si="10"/>
        <v>34.848484848484851</v>
      </c>
      <c r="Q66" s="9">
        <f t="shared" ref="Q66:Q70" si="15">100*((P66-I66))/IF(I66=0,1,I66)</f>
        <v>3484.848484848485</v>
      </c>
      <c r="R66" s="9">
        <f t="shared" si="11"/>
        <v>4.213004866961418</v>
      </c>
      <c r="S66" s="9">
        <f t="shared" si="12"/>
        <v>35.108373891345153</v>
      </c>
      <c r="T66">
        <f t="shared" ref="T66:T70" si="16">LOOKUP(S66,$Y$3:$Z$10,$AA$3:$AA$10)</f>
        <v>2</v>
      </c>
      <c r="U66" s="9">
        <f t="shared" si="8"/>
        <v>0.4</v>
      </c>
      <c r="W66">
        <v>2</v>
      </c>
    </row>
    <row r="67" spans="1:23" x14ac:dyDescent="0.25">
      <c r="A67" t="s">
        <v>71</v>
      </c>
      <c r="B67" t="s">
        <v>755</v>
      </c>
      <c r="C67" t="s">
        <v>9</v>
      </c>
      <c r="D67">
        <v>90</v>
      </c>
      <c r="E67">
        <v>0</v>
      </c>
      <c r="F67">
        <v>0</v>
      </c>
      <c r="G67">
        <v>0</v>
      </c>
      <c r="H67" s="9">
        <f t="shared" si="13"/>
        <v>90</v>
      </c>
      <c r="I67" s="9">
        <f t="shared" ref="I67:I70" si="17">H67/$H$73*100</f>
        <v>38.793103448275865</v>
      </c>
      <c r="J67">
        <v>2020</v>
      </c>
      <c r="K67">
        <v>100</v>
      </c>
      <c r="L67">
        <v>6.31</v>
      </c>
      <c r="M67">
        <v>0</v>
      </c>
      <c r="N67">
        <v>0</v>
      </c>
      <c r="O67">
        <f t="shared" si="14"/>
        <v>106.31</v>
      </c>
      <c r="P67" s="9">
        <f t="shared" ref="P67:P70" si="18">O67/$O$73*100</f>
        <v>40.268939393939398</v>
      </c>
      <c r="Q67" s="9">
        <f t="shared" si="15"/>
        <v>3.8043771043771075</v>
      </c>
      <c r="R67" s="9">
        <f t="shared" ref="R67:R70" si="19">IF(P67&gt;=80,12,((P67/100)*12)+((Q67/$Q$72))/($Q$73/100))</f>
        <v>4.8323067734906431</v>
      </c>
      <c r="S67" s="9">
        <f t="shared" ref="S67:S70" si="20">R67/$R$72*100</f>
        <v>40.269223112422026</v>
      </c>
      <c r="T67">
        <f t="shared" si="16"/>
        <v>4</v>
      </c>
      <c r="U67" s="9">
        <f t="shared" si="8"/>
        <v>0.8</v>
      </c>
      <c r="W67">
        <v>4</v>
      </c>
    </row>
    <row r="68" spans="1:23" x14ac:dyDescent="0.25">
      <c r="A68" t="s">
        <v>71</v>
      </c>
      <c r="B68" t="s">
        <v>756</v>
      </c>
      <c r="C68" t="s">
        <v>9</v>
      </c>
      <c r="D68">
        <v>0</v>
      </c>
      <c r="E68">
        <v>0</v>
      </c>
      <c r="F68">
        <v>0</v>
      </c>
      <c r="G68">
        <v>0</v>
      </c>
      <c r="H68" s="9">
        <f t="shared" si="13"/>
        <v>0</v>
      </c>
      <c r="I68" s="9">
        <f t="shared" si="17"/>
        <v>0</v>
      </c>
      <c r="J68">
        <v>2020</v>
      </c>
      <c r="K68">
        <v>51</v>
      </c>
      <c r="L68">
        <v>17</v>
      </c>
      <c r="M68">
        <v>0</v>
      </c>
      <c r="N68">
        <v>0</v>
      </c>
      <c r="O68">
        <f t="shared" si="14"/>
        <v>68</v>
      </c>
      <c r="P68" s="9">
        <f t="shared" si="18"/>
        <v>25.757575757575758</v>
      </c>
      <c r="Q68" s="9">
        <f t="shared" si="15"/>
        <v>2575.757575757576</v>
      </c>
      <c r="R68" s="9">
        <f t="shared" si="19"/>
        <v>3.1139601190584396</v>
      </c>
      <c r="S68" s="9">
        <f t="shared" si="20"/>
        <v>25.949667658820331</v>
      </c>
      <c r="T68">
        <f t="shared" si="16"/>
        <v>1</v>
      </c>
      <c r="U68" s="9">
        <f t="shared" ref="U68:U70" si="21">ROUND((T68/12)*(10/100)*24,2)</f>
        <v>0.2</v>
      </c>
      <c r="W68">
        <v>1</v>
      </c>
    </row>
    <row r="69" spans="1:23" x14ac:dyDescent="0.25">
      <c r="A69" t="s">
        <v>71</v>
      </c>
      <c r="B69" t="s">
        <v>757</v>
      </c>
      <c r="C69" t="s">
        <v>9</v>
      </c>
      <c r="H69" s="9">
        <f t="shared" si="13"/>
        <v>0</v>
      </c>
      <c r="I69" s="9">
        <f t="shared" si="17"/>
        <v>0</v>
      </c>
      <c r="J69">
        <v>2020</v>
      </c>
      <c r="O69">
        <f t="shared" si="14"/>
        <v>0</v>
      </c>
      <c r="P69" s="9">
        <f t="shared" si="18"/>
        <v>0</v>
      </c>
      <c r="Q69" s="9">
        <f t="shared" si="15"/>
        <v>0</v>
      </c>
      <c r="R69" s="9">
        <f t="shared" si="19"/>
        <v>0</v>
      </c>
      <c r="S69" s="9">
        <f t="shared" si="20"/>
        <v>0</v>
      </c>
      <c r="T69">
        <f t="shared" si="16"/>
        <v>0</v>
      </c>
      <c r="U69" s="9">
        <f t="shared" si="21"/>
        <v>0</v>
      </c>
      <c r="W69">
        <v>0</v>
      </c>
    </row>
    <row r="70" spans="1:23" x14ac:dyDescent="0.25">
      <c r="A70" t="s">
        <v>71</v>
      </c>
      <c r="B70" t="s">
        <v>758</v>
      </c>
      <c r="C70" t="s">
        <v>9</v>
      </c>
      <c r="D70">
        <v>100</v>
      </c>
      <c r="E70">
        <v>100</v>
      </c>
      <c r="F70">
        <v>0</v>
      </c>
      <c r="G70">
        <v>0</v>
      </c>
      <c r="H70" s="9">
        <f t="shared" si="13"/>
        <v>200</v>
      </c>
      <c r="I70" s="9">
        <f t="shared" si="17"/>
        <v>86.206896551724128</v>
      </c>
      <c r="J70">
        <v>2020</v>
      </c>
      <c r="K70">
        <v>100</v>
      </c>
      <c r="L70">
        <v>100</v>
      </c>
      <c r="M70">
        <v>0</v>
      </c>
      <c r="N70">
        <v>0</v>
      </c>
      <c r="O70">
        <f t="shared" si="14"/>
        <v>200</v>
      </c>
      <c r="P70" s="9">
        <f t="shared" si="18"/>
        <v>75.757575757575751</v>
      </c>
      <c r="Q70" s="9">
        <f t="shared" si="15"/>
        <v>-12.121212121212119</v>
      </c>
      <c r="R70" s="9">
        <f t="shared" si="19"/>
        <v>9.0908006154825056</v>
      </c>
      <c r="S70" s="9">
        <f t="shared" si="20"/>
        <v>75.756671795687552</v>
      </c>
      <c r="T70">
        <f t="shared" si="16"/>
        <v>10</v>
      </c>
      <c r="U70" s="9">
        <f t="shared" si="21"/>
        <v>2</v>
      </c>
      <c r="W70">
        <v>10</v>
      </c>
    </row>
    <row r="71" spans="1:23" x14ac:dyDescent="0.25">
      <c r="H71" s="7" t="s">
        <v>12</v>
      </c>
      <c r="O71" s="7" t="s">
        <v>16</v>
      </c>
      <c r="P71" s="8"/>
      <c r="Q71" s="4" t="s">
        <v>24</v>
      </c>
      <c r="R71" s="4" t="s">
        <v>27</v>
      </c>
      <c r="T71" s="1"/>
      <c r="U71" s="9"/>
    </row>
    <row r="72" spans="1:23" x14ac:dyDescent="0.25">
      <c r="D72" s="1"/>
      <c r="E72" s="1"/>
      <c r="F72" s="1"/>
      <c r="H72" s="5" t="s">
        <v>10</v>
      </c>
      <c r="I72" s="65" t="s">
        <v>33</v>
      </c>
      <c r="J72" s="65"/>
      <c r="K72" s="65"/>
      <c r="L72" s="65"/>
      <c r="M72" s="65"/>
      <c r="O72" s="5" t="s">
        <v>10</v>
      </c>
      <c r="P72" s="10" t="s">
        <v>22</v>
      </c>
      <c r="Q72" s="9">
        <f>MAX(Q3:Q70)</f>
        <v>10000</v>
      </c>
      <c r="R72" s="9">
        <f>MAX(R3:R70)</f>
        <v>12</v>
      </c>
      <c r="T72" s="1"/>
      <c r="U72" s="9"/>
    </row>
    <row r="73" spans="1:23" ht="15" customHeight="1" x14ac:dyDescent="0.25">
      <c r="H73" s="6">
        <f>MAX(H3:H70)</f>
        <v>232</v>
      </c>
      <c r="I73" s="65"/>
      <c r="J73" s="65"/>
      <c r="K73" s="65"/>
      <c r="L73" s="65"/>
      <c r="M73" s="65"/>
      <c r="O73" s="6">
        <f>MAX(O3:O70)</f>
        <v>264</v>
      </c>
      <c r="P73" s="10" t="s">
        <v>23</v>
      </c>
      <c r="Q73" s="9">
        <f>AVERAGE(Q3:Q70)</f>
        <v>1117.415483191942</v>
      </c>
      <c r="U73" s="9"/>
    </row>
    <row r="74" spans="1:23" x14ac:dyDescent="0.25">
      <c r="I74" s="65"/>
      <c r="J74" s="65"/>
      <c r="K74" s="65"/>
      <c r="L74" s="65"/>
      <c r="M74" s="65"/>
      <c r="U74" s="9"/>
    </row>
  </sheetData>
  <autoFilter ref="A2:W74" xr:uid="{60493A51-C0CE-4511-8B0D-8893BD760A27}"/>
  <mergeCells count="3">
    <mergeCell ref="D1:H1"/>
    <mergeCell ref="J1:O1"/>
    <mergeCell ref="I72:M7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FB200-6CCB-4657-B5DC-BED0938F641F}">
  <dimension ref="A1:AA82"/>
  <sheetViews>
    <sheetView workbookViewId="0">
      <pane xSplit="2" ySplit="2" topLeftCell="C3" activePane="bottomRight" state="frozen"/>
      <selection pane="topRight" activeCell="C1" sqref="C1"/>
      <selection pane="bottomLeft" activeCell="A3" sqref="A3"/>
      <selection pane="bottomRight" activeCell="A37" sqref="A37:B37"/>
    </sheetView>
  </sheetViews>
  <sheetFormatPr defaultRowHeight="15" x14ac:dyDescent="0.25"/>
  <cols>
    <col min="2" max="2" width="16.85546875" bestFit="1" customWidth="1"/>
    <col min="3" max="3" width="20.42578125" bestFit="1" customWidth="1"/>
    <col min="4" max="4" width="14.28515625" bestFit="1" customWidth="1"/>
    <col min="5" max="5" width="8.7109375" bestFit="1" customWidth="1"/>
    <col min="6" max="6" width="7.28515625" bestFit="1" customWidth="1"/>
    <col min="7" max="7" width="9.42578125" bestFit="1" customWidth="1"/>
    <col min="8" max="8" width="10.7109375" bestFit="1" customWidth="1"/>
    <col min="9" max="9" width="20.140625" bestFit="1" customWidth="1"/>
    <col min="10" max="10" width="7.5703125" customWidth="1"/>
    <col min="11" max="11" width="14.28515625" bestFit="1" customWidth="1"/>
    <col min="12" max="12" width="8.7109375" bestFit="1" customWidth="1"/>
    <col min="13" max="13" width="7.28515625" bestFit="1" customWidth="1"/>
    <col min="14" max="14" width="9.42578125" bestFit="1" customWidth="1"/>
    <col min="15" max="15" width="10.7109375" bestFit="1" customWidth="1"/>
    <col min="16" max="16" width="18.42578125" bestFit="1" customWidth="1"/>
    <col min="17" max="17" width="9.5703125" bestFit="1" customWidth="1"/>
    <col min="18" max="18" width="10.28515625" bestFit="1" customWidth="1"/>
    <col min="19" max="19" width="15.5703125" bestFit="1" customWidth="1"/>
    <col min="21" max="21" width="22.42578125" bestFit="1" customWidth="1"/>
    <col min="22" max="22" width="0" hidden="1" customWidth="1"/>
    <col min="23" max="23" width="10.42578125" bestFit="1" customWidth="1"/>
    <col min="25" max="25" width="4.7109375" bestFit="1" customWidth="1"/>
    <col min="26" max="26" width="4.85546875" bestFit="1" customWidth="1"/>
    <col min="27" max="27" width="5.85546875" bestFit="1" customWidth="1"/>
  </cols>
  <sheetData>
    <row r="1" spans="1:27" s="2" customFormat="1" x14ac:dyDescent="0.25">
      <c r="D1" s="64" t="s">
        <v>14</v>
      </c>
      <c r="E1" s="64"/>
      <c r="F1" s="64"/>
      <c r="G1" s="64"/>
      <c r="H1" s="64"/>
      <c r="I1" s="4" t="s">
        <v>13</v>
      </c>
      <c r="J1" s="64" t="s">
        <v>15</v>
      </c>
      <c r="K1" s="64"/>
      <c r="L1" s="64"/>
      <c r="M1" s="64"/>
      <c r="N1" s="64"/>
      <c r="O1" s="64"/>
      <c r="P1" s="4" t="s">
        <v>19</v>
      </c>
      <c r="Q1" s="4" t="s">
        <v>21</v>
      </c>
      <c r="R1" s="4" t="s">
        <v>26</v>
      </c>
      <c r="S1" s="4" t="s">
        <v>28</v>
      </c>
      <c r="T1" s="4" t="s">
        <v>30</v>
      </c>
      <c r="U1"/>
    </row>
    <row r="2" spans="1:27" s="1" customFormat="1" x14ac:dyDescent="0.25">
      <c r="A2" s="1" t="s">
        <v>0</v>
      </c>
      <c r="B2" s="1" t="s">
        <v>1</v>
      </c>
      <c r="C2" s="1" t="s">
        <v>11</v>
      </c>
      <c r="D2" s="1" t="s">
        <v>3</v>
      </c>
      <c r="E2" s="1" t="s">
        <v>4</v>
      </c>
      <c r="F2" s="1" t="s">
        <v>5</v>
      </c>
      <c r="G2" s="1" t="s">
        <v>6</v>
      </c>
      <c r="H2" s="3" t="s">
        <v>7</v>
      </c>
      <c r="I2" s="3" t="s">
        <v>17</v>
      </c>
      <c r="J2" s="3" t="s">
        <v>11</v>
      </c>
      <c r="K2" s="3" t="s">
        <v>3</v>
      </c>
      <c r="L2" s="3" t="s">
        <v>4</v>
      </c>
      <c r="M2" s="3" t="s">
        <v>5</v>
      </c>
      <c r="N2" s="3" t="s">
        <v>6</v>
      </c>
      <c r="O2" s="3" t="s">
        <v>7</v>
      </c>
      <c r="P2" s="3" t="s">
        <v>18</v>
      </c>
      <c r="Q2" s="1" t="s">
        <v>20</v>
      </c>
      <c r="R2" s="1" t="s">
        <v>25</v>
      </c>
      <c r="S2" s="1" t="s">
        <v>29</v>
      </c>
      <c r="T2" s="1" t="s">
        <v>32</v>
      </c>
      <c r="U2" s="17" t="s">
        <v>627</v>
      </c>
      <c r="W2" s="1" t="s">
        <v>34</v>
      </c>
      <c r="Y2" s="28" t="s">
        <v>43</v>
      </c>
      <c r="Z2" s="28" t="s">
        <v>44</v>
      </c>
      <c r="AA2" s="28" t="s">
        <v>45</v>
      </c>
    </row>
    <row r="3" spans="1:27" x14ac:dyDescent="0.25">
      <c r="A3" s="67" t="s">
        <v>72</v>
      </c>
      <c r="B3" s="67" t="s">
        <v>759</v>
      </c>
      <c r="C3" t="s">
        <v>9</v>
      </c>
      <c r="D3">
        <v>0</v>
      </c>
      <c r="E3">
        <v>0</v>
      </c>
      <c r="F3">
        <v>0</v>
      </c>
      <c r="G3">
        <v>0</v>
      </c>
      <c r="H3" s="9">
        <f>SUM(D3:G3)</f>
        <v>0</v>
      </c>
      <c r="I3" s="9">
        <f t="shared" ref="I3:I34" si="0">H3/$H$81*100</f>
        <v>0</v>
      </c>
      <c r="J3">
        <v>2020</v>
      </c>
      <c r="K3">
        <v>97.09</v>
      </c>
      <c r="L3">
        <v>37.58</v>
      </c>
      <c r="M3">
        <v>30.58</v>
      </c>
      <c r="N3">
        <v>0.18</v>
      </c>
      <c r="O3">
        <f>SUM(K3:N3)</f>
        <v>165.43</v>
      </c>
      <c r="P3" s="9">
        <f t="shared" ref="P3:P34" si="1">O3/$O$81*100</f>
        <v>53.711038961038959</v>
      </c>
      <c r="Q3" s="9">
        <f>100*((P3-I3))/IF(I3=0,1,I3)</f>
        <v>5371.1038961038957</v>
      </c>
      <c r="R3" s="9">
        <f t="shared" ref="R3:R34" si="2">IF(P3&gt;=80,12,((P3/100)*12)+((Q3/$Q$80))/($Q$81/100))</f>
        <v>6.461571857463742</v>
      </c>
      <c r="S3">
        <f t="shared" ref="S3:S34" si="3">R3/$R$80*100</f>
        <v>53.846432145531189</v>
      </c>
      <c r="T3">
        <f>LOOKUP(S3,$Y$3:$Z$10,$AA$3:$AA$10)</f>
        <v>6</v>
      </c>
      <c r="U3" s="9">
        <f>ROUND((T3/12)*(10/100)*21,2)</f>
        <v>1.05</v>
      </c>
      <c r="W3">
        <v>8</v>
      </c>
      <c r="Y3" s="30">
        <v>-100</v>
      </c>
      <c r="Z3" s="30">
        <v>19</v>
      </c>
      <c r="AA3" s="13">
        <v>0</v>
      </c>
    </row>
    <row r="4" spans="1:27" x14ac:dyDescent="0.25">
      <c r="A4" t="s">
        <v>72</v>
      </c>
      <c r="B4" t="s">
        <v>760</v>
      </c>
      <c r="C4" t="s">
        <v>9</v>
      </c>
      <c r="D4">
        <v>0</v>
      </c>
      <c r="E4">
        <v>0</v>
      </c>
      <c r="F4">
        <v>0</v>
      </c>
      <c r="G4">
        <v>0</v>
      </c>
      <c r="H4" s="9">
        <f>SUM(D4:G4)</f>
        <v>0</v>
      </c>
      <c r="I4" s="9">
        <f t="shared" si="0"/>
        <v>0</v>
      </c>
      <c r="J4">
        <v>2020</v>
      </c>
      <c r="K4">
        <v>100</v>
      </c>
      <c r="L4">
        <v>48.07</v>
      </c>
      <c r="M4">
        <v>6</v>
      </c>
      <c r="N4">
        <v>0</v>
      </c>
      <c r="O4">
        <f>SUM(K4:N4)</f>
        <v>154.07</v>
      </c>
      <c r="P4" s="9">
        <f t="shared" si="1"/>
        <v>50.022727272727273</v>
      </c>
      <c r="Q4" s="9">
        <f>100*((P4-I4))/IF(I4=0,1,I4)</f>
        <v>5002.272727272727</v>
      </c>
      <c r="R4" s="9">
        <f t="shared" si="2"/>
        <v>6.0178587685391935</v>
      </c>
      <c r="S4">
        <f t="shared" si="3"/>
        <v>50.148823071159946</v>
      </c>
      <c r="T4">
        <f>LOOKUP(S4,$Y$3:$Z$10,$AA$3:$AA$10)</f>
        <v>6</v>
      </c>
      <c r="U4" s="9">
        <f t="shared" ref="U4:U67" si="4">ROUND((T4/12)*(10/100)*21,2)</f>
        <v>1.05</v>
      </c>
      <c r="W4">
        <v>6</v>
      </c>
      <c r="Y4" s="30">
        <v>20</v>
      </c>
      <c r="Z4" s="30">
        <v>29</v>
      </c>
      <c r="AA4" s="13">
        <v>1</v>
      </c>
    </row>
    <row r="5" spans="1:27" x14ac:dyDescent="0.25">
      <c r="A5" t="s">
        <v>72</v>
      </c>
      <c r="B5" t="s">
        <v>761</v>
      </c>
      <c r="C5" t="s">
        <v>9</v>
      </c>
      <c r="D5">
        <v>0</v>
      </c>
      <c r="E5">
        <v>0</v>
      </c>
      <c r="F5">
        <v>0</v>
      </c>
      <c r="G5">
        <v>0</v>
      </c>
      <c r="H5" s="9">
        <f t="shared" ref="H5:H73" si="5">SUM(D5:G5)</f>
        <v>0</v>
      </c>
      <c r="I5" s="9">
        <f t="shared" si="0"/>
        <v>0</v>
      </c>
      <c r="J5">
        <v>2020</v>
      </c>
      <c r="K5">
        <v>100</v>
      </c>
      <c r="L5">
        <v>34</v>
      </c>
      <c r="M5">
        <v>64</v>
      </c>
      <c r="N5">
        <v>0</v>
      </c>
      <c r="O5">
        <f t="shared" ref="O5:O73" si="6">SUM(K5:N5)</f>
        <v>198</v>
      </c>
      <c r="P5" s="9">
        <f t="shared" si="1"/>
        <v>64.285714285714292</v>
      </c>
      <c r="Q5" s="9">
        <f t="shared" ref="Q5:Q12" si="7">100*((P5-I5))/IF(I5=0,1,I5)</f>
        <v>6428.5714285714294</v>
      </c>
      <c r="R5" s="9">
        <f t="shared" si="2"/>
        <v>7.7337316555511153</v>
      </c>
      <c r="S5" s="9">
        <f t="shared" si="3"/>
        <v>64.447763796259295</v>
      </c>
      <c r="T5">
        <f t="shared" ref="T5:T12" si="8">LOOKUP(S5,$Y$3:$Z$10,$AA$3:$AA$10)</f>
        <v>8</v>
      </c>
      <c r="U5" s="9">
        <f t="shared" si="4"/>
        <v>1.4</v>
      </c>
      <c r="W5">
        <v>8</v>
      </c>
      <c r="Y5" s="30">
        <v>30</v>
      </c>
      <c r="Z5" s="30">
        <v>39</v>
      </c>
      <c r="AA5" s="13">
        <v>2</v>
      </c>
    </row>
    <row r="6" spans="1:27" x14ac:dyDescent="0.25">
      <c r="A6" t="s">
        <v>72</v>
      </c>
      <c r="B6" t="s">
        <v>762</v>
      </c>
      <c r="C6" t="s">
        <v>9</v>
      </c>
      <c r="H6" s="9">
        <f t="shared" si="5"/>
        <v>0</v>
      </c>
      <c r="I6" s="9">
        <f t="shared" si="0"/>
        <v>0</v>
      </c>
      <c r="J6">
        <v>2020</v>
      </c>
      <c r="O6">
        <f t="shared" si="6"/>
        <v>0</v>
      </c>
      <c r="P6" s="9">
        <f t="shared" si="1"/>
        <v>0</v>
      </c>
      <c r="Q6" s="9">
        <f>100*((P6-I6))/IF(I6=0,1,I6)</f>
        <v>0</v>
      </c>
      <c r="R6" s="9">
        <f t="shared" si="2"/>
        <v>0</v>
      </c>
      <c r="S6" s="9">
        <f t="shared" si="3"/>
        <v>0</v>
      </c>
      <c r="T6">
        <f t="shared" si="8"/>
        <v>0</v>
      </c>
      <c r="U6" s="9">
        <f t="shared" si="4"/>
        <v>0</v>
      </c>
      <c r="W6">
        <v>0</v>
      </c>
      <c r="Y6" s="30">
        <v>40</v>
      </c>
      <c r="Z6" s="30">
        <v>49</v>
      </c>
      <c r="AA6" s="13">
        <v>4</v>
      </c>
    </row>
    <row r="7" spans="1:27" x14ac:dyDescent="0.25">
      <c r="A7" t="s">
        <v>72</v>
      </c>
      <c r="B7" t="s">
        <v>763</v>
      </c>
      <c r="C7" t="s">
        <v>9</v>
      </c>
      <c r="D7">
        <v>100</v>
      </c>
      <c r="E7">
        <v>50</v>
      </c>
      <c r="F7">
        <v>0</v>
      </c>
      <c r="G7">
        <v>0</v>
      </c>
      <c r="H7" s="9">
        <f t="shared" si="5"/>
        <v>150</v>
      </c>
      <c r="I7" s="9">
        <f t="shared" si="0"/>
        <v>50</v>
      </c>
      <c r="J7">
        <v>2020</v>
      </c>
      <c r="K7">
        <v>100</v>
      </c>
      <c r="L7">
        <v>100</v>
      </c>
      <c r="M7">
        <v>0</v>
      </c>
      <c r="N7">
        <v>0</v>
      </c>
      <c r="O7">
        <f t="shared" si="6"/>
        <v>200</v>
      </c>
      <c r="P7" s="9">
        <f t="shared" si="1"/>
        <v>64.935064935064929</v>
      </c>
      <c r="Q7" s="9">
        <f t="shared" si="7"/>
        <v>29.870129870129858</v>
      </c>
      <c r="R7" s="9">
        <f t="shared" si="2"/>
        <v>7.7922981470863988</v>
      </c>
      <c r="S7" s="9">
        <f t="shared" si="3"/>
        <v>64.935817892386666</v>
      </c>
      <c r="T7">
        <f t="shared" si="8"/>
        <v>8</v>
      </c>
      <c r="U7" s="9">
        <f t="shared" si="4"/>
        <v>1.4</v>
      </c>
      <c r="W7">
        <v>8</v>
      </c>
      <c r="Y7" s="30">
        <v>50</v>
      </c>
      <c r="Z7" s="30">
        <v>59</v>
      </c>
      <c r="AA7" s="13">
        <v>6</v>
      </c>
    </row>
    <row r="8" spans="1:27" x14ac:dyDescent="0.25">
      <c r="A8" t="s">
        <v>72</v>
      </c>
      <c r="B8" t="s">
        <v>764</v>
      </c>
      <c r="C8" t="s">
        <v>9</v>
      </c>
      <c r="D8">
        <v>0</v>
      </c>
      <c r="E8">
        <v>0</v>
      </c>
      <c r="F8">
        <v>0</v>
      </c>
      <c r="G8">
        <v>0</v>
      </c>
      <c r="H8" s="9">
        <f t="shared" si="5"/>
        <v>0</v>
      </c>
      <c r="I8" s="9">
        <f t="shared" si="0"/>
        <v>0</v>
      </c>
      <c r="J8">
        <v>2020</v>
      </c>
      <c r="K8">
        <v>100</v>
      </c>
      <c r="L8">
        <v>49</v>
      </c>
      <c r="M8">
        <v>30</v>
      </c>
      <c r="N8">
        <v>0</v>
      </c>
      <c r="O8">
        <f t="shared" si="6"/>
        <v>179</v>
      </c>
      <c r="P8" s="9">
        <f t="shared" si="1"/>
        <v>58.116883116883123</v>
      </c>
      <c r="Q8" s="9">
        <f t="shared" si="7"/>
        <v>5811.6883116883128</v>
      </c>
      <c r="R8" s="9">
        <f t="shared" si="2"/>
        <v>6.9916058906244931</v>
      </c>
      <c r="S8" s="9">
        <f t="shared" si="3"/>
        <v>58.26338242187078</v>
      </c>
      <c r="T8">
        <f t="shared" si="8"/>
        <v>6</v>
      </c>
      <c r="U8" s="9">
        <f t="shared" si="4"/>
        <v>1.05</v>
      </c>
      <c r="W8">
        <v>8</v>
      </c>
      <c r="Y8" s="30">
        <v>60</v>
      </c>
      <c r="Z8" s="30">
        <v>69</v>
      </c>
      <c r="AA8" s="13">
        <v>8</v>
      </c>
    </row>
    <row r="9" spans="1:27" x14ac:dyDescent="0.25">
      <c r="A9" t="s">
        <v>72</v>
      </c>
      <c r="B9" t="s">
        <v>765</v>
      </c>
      <c r="C9" t="s">
        <v>9</v>
      </c>
      <c r="H9" s="9">
        <f t="shared" si="5"/>
        <v>0</v>
      </c>
      <c r="I9" s="9">
        <f t="shared" si="0"/>
        <v>0</v>
      </c>
      <c r="J9">
        <v>2020</v>
      </c>
      <c r="O9">
        <f t="shared" si="6"/>
        <v>0</v>
      </c>
      <c r="P9" s="9">
        <f t="shared" si="1"/>
        <v>0</v>
      </c>
      <c r="Q9" s="9">
        <f t="shared" si="7"/>
        <v>0</v>
      </c>
      <c r="R9" s="9">
        <f t="shared" si="2"/>
        <v>0</v>
      </c>
      <c r="S9" s="9">
        <f t="shared" si="3"/>
        <v>0</v>
      </c>
      <c r="T9">
        <f t="shared" si="8"/>
        <v>0</v>
      </c>
      <c r="U9" s="9">
        <f t="shared" si="4"/>
        <v>0</v>
      </c>
      <c r="W9">
        <v>0</v>
      </c>
      <c r="Y9" s="30">
        <v>70</v>
      </c>
      <c r="Z9" s="30">
        <v>79</v>
      </c>
      <c r="AA9" s="13">
        <v>10</v>
      </c>
    </row>
    <row r="10" spans="1:27" x14ac:dyDescent="0.25">
      <c r="A10" t="s">
        <v>72</v>
      </c>
      <c r="B10" t="s">
        <v>766</v>
      </c>
      <c r="C10" t="s">
        <v>9</v>
      </c>
      <c r="D10">
        <v>0</v>
      </c>
      <c r="E10">
        <v>0</v>
      </c>
      <c r="F10">
        <v>0</v>
      </c>
      <c r="G10">
        <v>0</v>
      </c>
      <c r="H10" s="9">
        <f t="shared" si="5"/>
        <v>0</v>
      </c>
      <c r="I10" s="9">
        <f t="shared" si="0"/>
        <v>0</v>
      </c>
      <c r="J10">
        <v>2020</v>
      </c>
      <c r="K10">
        <v>100</v>
      </c>
      <c r="L10">
        <v>100</v>
      </c>
      <c r="M10">
        <v>50</v>
      </c>
      <c r="N10">
        <v>0</v>
      </c>
      <c r="O10">
        <f t="shared" si="6"/>
        <v>250</v>
      </c>
      <c r="P10" s="9">
        <f t="shared" si="1"/>
        <v>81.168831168831161</v>
      </c>
      <c r="Q10" s="9">
        <f t="shared" si="7"/>
        <v>8116.8831168831166</v>
      </c>
      <c r="R10" s="9">
        <f t="shared" si="2"/>
        <v>12</v>
      </c>
      <c r="S10" s="9">
        <f t="shared" si="3"/>
        <v>100</v>
      </c>
      <c r="T10">
        <f t="shared" si="8"/>
        <v>12</v>
      </c>
      <c r="U10" s="9">
        <f t="shared" si="4"/>
        <v>2.1</v>
      </c>
      <c r="W10">
        <v>12</v>
      </c>
      <c r="Y10" s="30">
        <v>80</v>
      </c>
      <c r="Z10" s="30">
        <v>120</v>
      </c>
      <c r="AA10" s="13">
        <v>12</v>
      </c>
    </row>
    <row r="11" spans="1:27" x14ac:dyDescent="0.25">
      <c r="A11" t="s">
        <v>72</v>
      </c>
      <c r="B11" t="s">
        <v>767</v>
      </c>
      <c r="C11" t="s">
        <v>9</v>
      </c>
      <c r="D11">
        <v>0</v>
      </c>
      <c r="E11">
        <v>0</v>
      </c>
      <c r="F11">
        <v>0</v>
      </c>
      <c r="G11">
        <v>0</v>
      </c>
      <c r="H11" s="9">
        <f t="shared" si="5"/>
        <v>0</v>
      </c>
      <c r="I11" s="9">
        <f t="shared" si="0"/>
        <v>0</v>
      </c>
      <c r="J11">
        <v>2020</v>
      </c>
      <c r="K11">
        <v>0</v>
      </c>
      <c r="L11">
        <v>0</v>
      </c>
      <c r="M11">
        <v>0</v>
      </c>
      <c r="N11">
        <v>0</v>
      </c>
      <c r="O11">
        <f t="shared" si="6"/>
        <v>0</v>
      </c>
      <c r="P11" s="9">
        <f t="shared" si="1"/>
        <v>0</v>
      </c>
      <c r="Q11" s="9">
        <f t="shared" si="7"/>
        <v>0</v>
      </c>
      <c r="R11" s="9">
        <f t="shared" si="2"/>
        <v>0</v>
      </c>
      <c r="S11" s="9">
        <f t="shared" si="3"/>
        <v>0</v>
      </c>
      <c r="T11">
        <f t="shared" si="8"/>
        <v>0</v>
      </c>
      <c r="U11" s="9">
        <f t="shared" si="4"/>
        <v>0</v>
      </c>
      <c r="W11">
        <v>0</v>
      </c>
    </row>
    <row r="12" spans="1:27" x14ac:dyDescent="0.25">
      <c r="A12" t="s">
        <v>72</v>
      </c>
      <c r="B12" t="s">
        <v>768</v>
      </c>
      <c r="C12" t="s">
        <v>9</v>
      </c>
      <c r="D12">
        <v>0</v>
      </c>
      <c r="E12">
        <v>0</v>
      </c>
      <c r="F12">
        <v>0</v>
      </c>
      <c r="G12">
        <v>0</v>
      </c>
      <c r="H12" s="9">
        <f t="shared" si="5"/>
        <v>0</v>
      </c>
      <c r="I12" s="9">
        <f t="shared" si="0"/>
        <v>0</v>
      </c>
      <c r="J12">
        <v>2020</v>
      </c>
      <c r="K12">
        <v>100</v>
      </c>
      <c r="L12">
        <v>100</v>
      </c>
      <c r="M12">
        <v>42</v>
      </c>
      <c r="N12">
        <v>18</v>
      </c>
      <c r="O12">
        <f t="shared" si="6"/>
        <v>260</v>
      </c>
      <c r="P12" s="9">
        <f t="shared" si="1"/>
        <v>84.415584415584405</v>
      </c>
      <c r="Q12" s="9">
        <f t="shared" si="7"/>
        <v>8441.5584415584399</v>
      </c>
      <c r="R12" s="9">
        <f t="shared" si="2"/>
        <v>12</v>
      </c>
      <c r="S12" s="9">
        <f t="shared" si="3"/>
        <v>100</v>
      </c>
      <c r="T12">
        <f t="shared" si="8"/>
        <v>12</v>
      </c>
      <c r="U12" s="9">
        <f t="shared" si="4"/>
        <v>2.1</v>
      </c>
      <c r="W12">
        <v>12</v>
      </c>
    </row>
    <row r="13" spans="1:27" x14ac:dyDescent="0.25">
      <c r="A13" t="s">
        <v>72</v>
      </c>
      <c r="B13" t="s">
        <v>769</v>
      </c>
      <c r="C13" t="s">
        <v>9</v>
      </c>
      <c r="D13">
        <v>0</v>
      </c>
      <c r="E13">
        <v>0</v>
      </c>
      <c r="F13">
        <v>0</v>
      </c>
      <c r="G13">
        <v>0</v>
      </c>
      <c r="H13" s="9">
        <f t="shared" si="5"/>
        <v>0</v>
      </c>
      <c r="I13" s="9">
        <f t="shared" si="0"/>
        <v>0</v>
      </c>
      <c r="J13">
        <v>2020</v>
      </c>
      <c r="K13">
        <v>51</v>
      </c>
      <c r="L13">
        <v>0</v>
      </c>
      <c r="M13">
        <v>0</v>
      </c>
      <c r="N13">
        <v>0</v>
      </c>
      <c r="O13">
        <f t="shared" si="6"/>
        <v>51</v>
      </c>
      <c r="P13" s="9">
        <f t="shared" si="1"/>
        <v>16.558441558441558</v>
      </c>
      <c r="Q13" s="9">
        <f t="shared" ref="Q13:Q78" si="9">100*((P13-I13))/IF(I13=0,1,I13)</f>
        <v>1655.8441558441559</v>
      </c>
      <c r="R13" s="9">
        <f t="shared" si="2"/>
        <v>1.9920217900661961</v>
      </c>
      <c r="S13" s="9">
        <f t="shared" si="3"/>
        <v>16.600181583884968</v>
      </c>
      <c r="T13">
        <f t="shared" ref="T13:T78" si="10">LOOKUP(S13,$Y$3:$Z$10,$AA$3:$AA$10)</f>
        <v>0</v>
      </c>
      <c r="U13" s="9">
        <f t="shared" si="4"/>
        <v>0</v>
      </c>
      <c r="W13">
        <v>0</v>
      </c>
    </row>
    <row r="14" spans="1:27" x14ac:dyDescent="0.25">
      <c r="A14" t="s">
        <v>72</v>
      </c>
      <c r="B14" t="s">
        <v>770</v>
      </c>
      <c r="C14" t="s">
        <v>9</v>
      </c>
      <c r="D14">
        <v>0</v>
      </c>
      <c r="E14">
        <v>0</v>
      </c>
      <c r="F14">
        <v>0</v>
      </c>
      <c r="G14">
        <v>0</v>
      </c>
      <c r="H14" s="9">
        <f t="shared" si="5"/>
        <v>0</v>
      </c>
      <c r="I14" s="9">
        <f t="shared" si="0"/>
        <v>0</v>
      </c>
      <c r="J14">
        <v>2020</v>
      </c>
      <c r="K14">
        <v>0</v>
      </c>
      <c r="L14">
        <v>0</v>
      </c>
      <c r="M14">
        <v>0</v>
      </c>
      <c r="N14">
        <v>0</v>
      </c>
      <c r="O14">
        <f t="shared" si="6"/>
        <v>0</v>
      </c>
      <c r="P14" s="9">
        <f t="shared" si="1"/>
        <v>0</v>
      </c>
      <c r="Q14" s="9">
        <f t="shared" si="9"/>
        <v>0</v>
      </c>
      <c r="R14" s="9">
        <f t="shared" si="2"/>
        <v>0</v>
      </c>
      <c r="S14" s="9">
        <f t="shared" si="3"/>
        <v>0</v>
      </c>
      <c r="T14">
        <f t="shared" si="10"/>
        <v>0</v>
      </c>
      <c r="U14" s="9">
        <f t="shared" si="4"/>
        <v>0</v>
      </c>
      <c r="W14">
        <v>0</v>
      </c>
    </row>
    <row r="15" spans="1:27" x14ac:dyDescent="0.25">
      <c r="A15" t="s">
        <v>72</v>
      </c>
      <c r="B15" t="s">
        <v>771</v>
      </c>
      <c r="C15" t="s">
        <v>9</v>
      </c>
      <c r="D15">
        <v>0</v>
      </c>
      <c r="H15" s="9">
        <f t="shared" si="5"/>
        <v>0</v>
      </c>
      <c r="I15" s="9">
        <f t="shared" si="0"/>
        <v>0</v>
      </c>
      <c r="J15">
        <v>2020</v>
      </c>
      <c r="K15">
        <v>100</v>
      </c>
      <c r="L15">
        <v>79.8</v>
      </c>
      <c r="M15">
        <v>59.8</v>
      </c>
      <c r="O15">
        <f t="shared" si="6"/>
        <v>239.60000000000002</v>
      </c>
      <c r="P15" s="9">
        <f t="shared" si="1"/>
        <v>77.792207792207805</v>
      </c>
      <c r="Q15" s="9">
        <f t="shared" si="9"/>
        <v>7779.2207792207801</v>
      </c>
      <c r="R15" s="9">
        <f t="shared" si="2"/>
        <v>9.3585964882325623</v>
      </c>
      <c r="S15" s="9">
        <f t="shared" si="3"/>
        <v>77.988304068604691</v>
      </c>
      <c r="T15">
        <f t="shared" si="10"/>
        <v>10</v>
      </c>
      <c r="U15" s="9">
        <f t="shared" si="4"/>
        <v>1.75</v>
      </c>
      <c r="W15">
        <v>10</v>
      </c>
    </row>
    <row r="16" spans="1:27" x14ac:dyDescent="0.25">
      <c r="A16" t="s">
        <v>72</v>
      </c>
      <c r="B16" t="s">
        <v>772</v>
      </c>
      <c r="C16" t="s">
        <v>9</v>
      </c>
      <c r="D16">
        <v>100</v>
      </c>
      <c r="E16">
        <v>85</v>
      </c>
      <c r="F16">
        <v>25</v>
      </c>
      <c r="G16">
        <v>0</v>
      </c>
      <c r="H16" s="9">
        <f t="shared" si="5"/>
        <v>210</v>
      </c>
      <c r="I16" s="9">
        <f t="shared" si="0"/>
        <v>70</v>
      </c>
      <c r="J16">
        <v>2020</v>
      </c>
      <c r="O16">
        <f t="shared" si="6"/>
        <v>0</v>
      </c>
      <c r="P16" s="9">
        <f t="shared" si="1"/>
        <v>0</v>
      </c>
      <c r="Q16" s="9">
        <f t="shared" si="9"/>
        <v>-100</v>
      </c>
      <c r="R16" s="9">
        <f t="shared" si="2"/>
        <v>-3.0249241968400686E-4</v>
      </c>
      <c r="S16" s="9">
        <f t="shared" si="3"/>
        <v>-2.5207701640333905E-3</v>
      </c>
      <c r="T16">
        <f t="shared" si="10"/>
        <v>0</v>
      </c>
      <c r="U16" s="9">
        <f t="shared" si="4"/>
        <v>0</v>
      </c>
      <c r="W16">
        <v>0</v>
      </c>
    </row>
    <row r="17" spans="1:23" x14ac:dyDescent="0.25">
      <c r="A17" t="s">
        <v>72</v>
      </c>
      <c r="B17" t="s">
        <v>773</v>
      </c>
      <c r="C17" t="s">
        <v>9</v>
      </c>
      <c r="D17">
        <v>0</v>
      </c>
      <c r="E17">
        <v>0</v>
      </c>
      <c r="F17">
        <v>0</v>
      </c>
      <c r="G17">
        <v>0</v>
      </c>
      <c r="H17" s="9">
        <f t="shared" si="5"/>
        <v>0</v>
      </c>
      <c r="I17" s="9">
        <f t="shared" si="0"/>
        <v>0</v>
      </c>
      <c r="J17">
        <v>2020</v>
      </c>
      <c r="K17">
        <v>0</v>
      </c>
      <c r="L17">
        <v>0</v>
      </c>
      <c r="M17">
        <v>0</v>
      </c>
      <c r="N17">
        <v>0</v>
      </c>
      <c r="O17">
        <f t="shared" si="6"/>
        <v>0</v>
      </c>
      <c r="P17" s="9">
        <f t="shared" si="1"/>
        <v>0</v>
      </c>
      <c r="Q17" s="9">
        <f t="shared" si="9"/>
        <v>0</v>
      </c>
      <c r="R17" s="9">
        <f t="shared" si="2"/>
        <v>0</v>
      </c>
      <c r="S17" s="9">
        <f t="shared" si="3"/>
        <v>0</v>
      </c>
      <c r="T17">
        <f t="shared" si="10"/>
        <v>0</v>
      </c>
      <c r="U17" s="9">
        <f t="shared" si="4"/>
        <v>0</v>
      </c>
      <c r="W17">
        <v>0</v>
      </c>
    </row>
    <row r="18" spans="1:23" x14ac:dyDescent="0.25">
      <c r="A18" t="s">
        <v>72</v>
      </c>
      <c r="B18" t="s">
        <v>774</v>
      </c>
      <c r="C18" t="s">
        <v>9</v>
      </c>
      <c r="D18">
        <v>0</v>
      </c>
      <c r="E18">
        <v>0</v>
      </c>
      <c r="F18">
        <v>0</v>
      </c>
      <c r="G18">
        <v>0</v>
      </c>
      <c r="H18" s="9">
        <f t="shared" si="5"/>
        <v>0</v>
      </c>
      <c r="I18" s="9">
        <f t="shared" si="0"/>
        <v>0</v>
      </c>
      <c r="J18">
        <v>2020</v>
      </c>
      <c r="K18">
        <v>100</v>
      </c>
      <c r="L18">
        <v>100</v>
      </c>
      <c r="M18">
        <v>0</v>
      </c>
      <c r="N18">
        <v>0</v>
      </c>
      <c r="O18">
        <f t="shared" si="6"/>
        <v>200</v>
      </c>
      <c r="P18" s="9">
        <f t="shared" si="1"/>
        <v>64.935064935064929</v>
      </c>
      <c r="Q18" s="9">
        <f t="shared" si="9"/>
        <v>6493.5064935064929</v>
      </c>
      <c r="R18" s="9">
        <f t="shared" si="2"/>
        <v>7.811850157122338</v>
      </c>
      <c r="S18" s="9">
        <f t="shared" si="3"/>
        <v>65.098751309352821</v>
      </c>
      <c r="T18">
        <f t="shared" si="10"/>
        <v>8</v>
      </c>
      <c r="U18" s="9">
        <f t="shared" si="4"/>
        <v>1.4</v>
      </c>
      <c r="W18">
        <v>8</v>
      </c>
    </row>
    <row r="19" spans="1:23" x14ac:dyDescent="0.25">
      <c r="A19" t="s">
        <v>72</v>
      </c>
      <c r="B19" t="s">
        <v>775</v>
      </c>
      <c r="C19" t="s">
        <v>9</v>
      </c>
      <c r="D19">
        <v>0</v>
      </c>
      <c r="E19">
        <v>0</v>
      </c>
      <c r="F19">
        <v>0</v>
      </c>
      <c r="G19">
        <v>0</v>
      </c>
      <c r="H19" s="9">
        <f t="shared" si="5"/>
        <v>0</v>
      </c>
      <c r="I19" s="9">
        <f t="shared" si="0"/>
        <v>0</v>
      </c>
      <c r="J19">
        <v>2020</v>
      </c>
      <c r="K19">
        <v>0</v>
      </c>
      <c r="L19">
        <v>0</v>
      </c>
      <c r="M19">
        <v>0</v>
      </c>
      <c r="N19">
        <v>0</v>
      </c>
      <c r="O19">
        <f t="shared" si="6"/>
        <v>0</v>
      </c>
      <c r="P19" s="9">
        <f t="shared" si="1"/>
        <v>0</v>
      </c>
      <c r="Q19" s="9">
        <f t="shared" si="9"/>
        <v>0</v>
      </c>
      <c r="R19" s="9">
        <f t="shared" si="2"/>
        <v>0</v>
      </c>
      <c r="S19" s="9">
        <f t="shared" si="3"/>
        <v>0</v>
      </c>
      <c r="T19">
        <f t="shared" si="10"/>
        <v>0</v>
      </c>
      <c r="U19" s="9">
        <f t="shared" si="4"/>
        <v>0</v>
      </c>
      <c r="W19">
        <v>0</v>
      </c>
    </row>
    <row r="20" spans="1:23" x14ac:dyDescent="0.25">
      <c r="A20" t="s">
        <v>72</v>
      </c>
      <c r="B20" t="s">
        <v>776</v>
      </c>
      <c r="C20" t="s">
        <v>9</v>
      </c>
      <c r="D20">
        <v>0</v>
      </c>
      <c r="E20">
        <v>0</v>
      </c>
      <c r="H20" s="9">
        <f t="shared" si="5"/>
        <v>0</v>
      </c>
      <c r="I20" s="9">
        <f t="shared" si="0"/>
        <v>0</v>
      </c>
      <c r="J20">
        <v>2020</v>
      </c>
      <c r="K20">
        <v>26</v>
      </c>
      <c r="L20">
        <v>100</v>
      </c>
      <c r="O20">
        <f t="shared" si="6"/>
        <v>126</v>
      </c>
      <c r="P20" s="9">
        <f t="shared" si="1"/>
        <v>40.909090909090914</v>
      </c>
      <c r="Q20" s="9">
        <f t="shared" si="9"/>
        <v>4090.9090909090914</v>
      </c>
      <c r="R20" s="9">
        <f t="shared" si="2"/>
        <v>4.9214655989870728</v>
      </c>
      <c r="S20" s="9">
        <f t="shared" si="3"/>
        <v>41.012213324892272</v>
      </c>
      <c r="T20">
        <f t="shared" si="10"/>
        <v>4</v>
      </c>
      <c r="U20" s="9">
        <f t="shared" si="4"/>
        <v>0.7</v>
      </c>
      <c r="W20">
        <v>4</v>
      </c>
    </row>
    <row r="21" spans="1:23" x14ac:dyDescent="0.25">
      <c r="A21" t="s">
        <v>72</v>
      </c>
      <c r="B21" t="s">
        <v>777</v>
      </c>
      <c r="C21" t="s">
        <v>9</v>
      </c>
      <c r="H21" s="9">
        <f t="shared" si="5"/>
        <v>0</v>
      </c>
      <c r="I21" s="9">
        <f t="shared" si="0"/>
        <v>0</v>
      </c>
      <c r="J21">
        <v>2020</v>
      </c>
      <c r="K21">
        <v>100</v>
      </c>
      <c r="L21">
        <v>0</v>
      </c>
      <c r="M21">
        <v>0</v>
      </c>
      <c r="N21">
        <v>0</v>
      </c>
      <c r="O21">
        <f t="shared" si="6"/>
        <v>100</v>
      </c>
      <c r="P21" s="9">
        <f t="shared" si="1"/>
        <v>32.467532467532465</v>
      </c>
      <c r="Q21" s="9">
        <f t="shared" si="9"/>
        <v>3246.7532467532465</v>
      </c>
      <c r="R21" s="9">
        <f t="shared" si="2"/>
        <v>3.905925078561169</v>
      </c>
      <c r="S21" s="9">
        <f t="shared" si="3"/>
        <v>32.54937565467641</v>
      </c>
      <c r="T21">
        <f t="shared" si="10"/>
        <v>2</v>
      </c>
      <c r="U21" s="9">
        <f t="shared" si="4"/>
        <v>0.35</v>
      </c>
      <c r="W21">
        <v>2</v>
      </c>
    </row>
    <row r="22" spans="1:23" x14ac:dyDescent="0.25">
      <c r="A22" t="s">
        <v>72</v>
      </c>
      <c r="B22" t="s">
        <v>778</v>
      </c>
      <c r="C22" t="s">
        <v>9</v>
      </c>
      <c r="H22" s="9">
        <f t="shared" si="5"/>
        <v>0</v>
      </c>
      <c r="I22" s="9">
        <f t="shared" si="0"/>
        <v>0</v>
      </c>
      <c r="J22">
        <v>2020</v>
      </c>
      <c r="K22">
        <v>100</v>
      </c>
      <c r="O22">
        <f t="shared" si="6"/>
        <v>100</v>
      </c>
      <c r="P22" s="9">
        <f t="shared" si="1"/>
        <v>32.467532467532465</v>
      </c>
      <c r="Q22" s="9">
        <f t="shared" si="9"/>
        <v>3246.7532467532465</v>
      </c>
      <c r="R22" s="9">
        <f t="shared" si="2"/>
        <v>3.905925078561169</v>
      </c>
      <c r="S22" s="9">
        <f t="shared" si="3"/>
        <v>32.54937565467641</v>
      </c>
      <c r="T22">
        <f t="shared" si="10"/>
        <v>2</v>
      </c>
      <c r="U22" s="9">
        <f t="shared" si="4"/>
        <v>0.35</v>
      </c>
      <c r="W22">
        <v>2</v>
      </c>
    </row>
    <row r="23" spans="1:23" x14ac:dyDescent="0.25">
      <c r="A23" t="s">
        <v>72</v>
      </c>
      <c r="B23" t="s">
        <v>779</v>
      </c>
      <c r="C23" t="s">
        <v>9</v>
      </c>
      <c r="D23">
        <v>0</v>
      </c>
      <c r="E23">
        <v>0</v>
      </c>
      <c r="F23">
        <v>0</v>
      </c>
      <c r="G23">
        <v>0</v>
      </c>
      <c r="H23" s="9">
        <f t="shared" si="5"/>
        <v>0</v>
      </c>
      <c r="I23" s="9">
        <f t="shared" si="0"/>
        <v>0</v>
      </c>
      <c r="J23">
        <v>2020</v>
      </c>
      <c r="K23">
        <v>100</v>
      </c>
      <c r="L23">
        <v>100</v>
      </c>
      <c r="M23">
        <v>0</v>
      </c>
      <c r="N23">
        <v>0</v>
      </c>
      <c r="O23">
        <f t="shared" si="6"/>
        <v>200</v>
      </c>
      <c r="P23" s="9">
        <f t="shared" si="1"/>
        <v>64.935064935064929</v>
      </c>
      <c r="Q23" s="9">
        <f t="shared" si="9"/>
        <v>6493.5064935064929</v>
      </c>
      <c r="R23" s="9">
        <f t="shared" si="2"/>
        <v>7.811850157122338</v>
      </c>
      <c r="S23" s="9">
        <f t="shared" si="3"/>
        <v>65.098751309352821</v>
      </c>
      <c r="T23">
        <f t="shared" si="10"/>
        <v>8</v>
      </c>
      <c r="U23" s="9">
        <f t="shared" si="4"/>
        <v>1.4</v>
      </c>
      <c r="W23">
        <v>8</v>
      </c>
    </row>
    <row r="24" spans="1:23" x14ac:dyDescent="0.25">
      <c r="A24" t="s">
        <v>72</v>
      </c>
      <c r="B24" t="s">
        <v>780</v>
      </c>
      <c r="C24" t="s">
        <v>9</v>
      </c>
      <c r="H24" s="9">
        <f t="shared" si="5"/>
        <v>0</v>
      </c>
      <c r="I24" s="9">
        <f t="shared" si="0"/>
        <v>0</v>
      </c>
      <c r="J24">
        <v>2020</v>
      </c>
      <c r="O24">
        <f t="shared" si="6"/>
        <v>0</v>
      </c>
      <c r="P24" s="9">
        <f t="shared" si="1"/>
        <v>0</v>
      </c>
      <c r="Q24" s="9">
        <f t="shared" si="9"/>
        <v>0</v>
      </c>
      <c r="R24" s="9">
        <f t="shared" si="2"/>
        <v>0</v>
      </c>
      <c r="S24" s="9">
        <f t="shared" si="3"/>
        <v>0</v>
      </c>
      <c r="T24">
        <f t="shared" si="10"/>
        <v>0</v>
      </c>
      <c r="U24" s="9">
        <f t="shared" si="4"/>
        <v>0</v>
      </c>
      <c r="W24">
        <v>0</v>
      </c>
    </row>
    <row r="25" spans="1:23" x14ac:dyDescent="0.25">
      <c r="A25" t="s">
        <v>72</v>
      </c>
      <c r="B25" t="s">
        <v>781</v>
      </c>
      <c r="C25" t="s">
        <v>9</v>
      </c>
      <c r="D25">
        <v>0</v>
      </c>
      <c r="E25">
        <v>0</v>
      </c>
      <c r="F25">
        <v>0</v>
      </c>
      <c r="G25">
        <v>0</v>
      </c>
      <c r="H25" s="9">
        <f t="shared" si="5"/>
        <v>0</v>
      </c>
      <c r="I25" s="9">
        <f t="shared" si="0"/>
        <v>0</v>
      </c>
      <c r="J25">
        <v>2020</v>
      </c>
      <c r="K25">
        <v>0</v>
      </c>
      <c r="L25">
        <v>0</v>
      </c>
      <c r="M25">
        <v>0</v>
      </c>
      <c r="N25">
        <v>0</v>
      </c>
      <c r="O25">
        <f t="shared" si="6"/>
        <v>0</v>
      </c>
      <c r="P25" s="9">
        <f t="shared" si="1"/>
        <v>0</v>
      </c>
      <c r="Q25" s="9">
        <f t="shared" si="9"/>
        <v>0</v>
      </c>
      <c r="R25" s="9">
        <f t="shared" si="2"/>
        <v>0</v>
      </c>
      <c r="S25" s="9">
        <f t="shared" si="3"/>
        <v>0</v>
      </c>
      <c r="T25">
        <f t="shared" si="10"/>
        <v>0</v>
      </c>
      <c r="U25" s="9">
        <f t="shared" si="4"/>
        <v>0</v>
      </c>
      <c r="W25">
        <v>0</v>
      </c>
    </row>
    <row r="26" spans="1:23" x14ac:dyDescent="0.25">
      <c r="A26" t="s">
        <v>72</v>
      </c>
      <c r="B26" t="s">
        <v>782</v>
      </c>
      <c r="C26" t="s">
        <v>9</v>
      </c>
      <c r="H26" s="9">
        <f t="shared" si="5"/>
        <v>0</v>
      </c>
      <c r="I26" s="9">
        <f t="shared" si="0"/>
        <v>0</v>
      </c>
      <c r="J26">
        <v>2020</v>
      </c>
      <c r="K26">
        <v>100</v>
      </c>
      <c r="L26">
        <v>56.5</v>
      </c>
      <c r="M26">
        <v>18.68</v>
      </c>
      <c r="N26">
        <v>7.12</v>
      </c>
      <c r="O26">
        <f t="shared" si="6"/>
        <v>182.3</v>
      </c>
      <c r="P26" s="9">
        <f t="shared" si="1"/>
        <v>59.188311688311693</v>
      </c>
      <c r="Q26" s="9">
        <f t="shared" si="9"/>
        <v>5918.8311688311696</v>
      </c>
      <c r="R26" s="9">
        <f t="shared" si="2"/>
        <v>7.1205014182170112</v>
      </c>
      <c r="S26" s="9">
        <f t="shared" si="3"/>
        <v>59.3375118184751</v>
      </c>
      <c r="T26">
        <f t="shared" si="10"/>
        <v>6</v>
      </c>
      <c r="U26" s="9">
        <f t="shared" si="4"/>
        <v>1.05</v>
      </c>
      <c r="W26">
        <v>8</v>
      </c>
    </row>
    <row r="27" spans="1:23" x14ac:dyDescent="0.25">
      <c r="A27" t="s">
        <v>72</v>
      </c>
      <c r="B27" t="s">
        <v>783</v>
      </c>
      <c r="C27" t="s">
        <v>9</v>
      </c>
      <c r="D27">
        <v>0</v>
      </c>
      <c r="E27">
        <v>0</v>
      </c>
      <c r="F27">
        <v>0</v>
      </c>
      <c r="G27">
        <v>0</v>
      </c>
      <c r="H27" s="9">
        <f t="shared" si="5"/>
        <v>0</v>
      </c>
      <c r="I27" s="9">
        <f t="shared" si="0"/>
        <v>0</v>
      </c>
      <c r="J27">
        <v>2020</v>
      </c>
      <c r="K27">
        <v>0</v>
      </c>
      <c r="L27">
        <v>0</v>
      </c>
      <c r="M27">
        <v>0</v>
      </c>
      <c r="N27">
        <v>0</v>
      </c>
      <c r="O27">
        <f t="shared" si="6"/>
        <v>0</v>
      </c>
      <c r="P27" s="9">
        <f t="shared" si="1"/>
        <v>0</v>
      </c>
      <c r="Q27" s="9">
        <f t="shared" si="9"/>
        <v>0</v>
      </c>
      <c r="R27" s="9">
        <f t="shared" si="2"/>
        <v>0</v>
      </c>
      <c r="S27" s="9">
        <f t="shared" si="3"/>
        <v>0</v>
      </c>
      <c r="T27">
        <f t="shared" si="10"/>
        <v>0</v>
      </c>
      <c r="U27" s="9">
        <f t="shared" si="4"/>
        <v>0</v>
      </c>
      <c r="W27">
        <v>0</v>
      </c>
    </row>
    <row r="28" spans="1:23" x14ac:dyDescent="0.25">
      <c r="A28" t="s">
        <v>72</v>
      </c>
      <c r="B28" t="s">
        <v>784</v>
      </c>
      <c r="C28" t="s">
        <v>9</v>
      </c>
      <c r="H28" s="9">
        <f t="shared" si="5"/>
        <v>0</v>
      </c>
      <c r="I28" s="9">
        <f t="shared" si="0"/>
        <v>0</v>
      </c>
      <c r="J28">
        <v>2020</v>
      </c>
      <c r="K28">
        <v>100</v>
      </c>
      <c r="L28">
        <v>40</v>
      </c>
      <c r="M28">
        <v>100</v>
      </c>
      <c r="N28">
        <v>1</v>
      </c>
      <c r="O28">
        <f t="shared" si="6"/>
        <v>241</v>
      </c>
      <c r="P28" s="9">
        <f t="shared" si="1"/>
        <v>78.246753246753244</v>
      </c>
      <c r="Q28" s="9">
        <f t="shared" si="9"/>
        <v>7824.6753246753242</v>
      </c>
      <c r="R28" s="9">
        <f t="shared" si="2"/>
        <v>9.4132794393324168</v>
      </c>
      <c r="S28" s="9">
        <f t="shared" si="3"/>
        <v>78.443995327770139</v>
      </c>
      <c r="T28">
        <f t="shared" si="10"/>
        <v>10</v>
      </c>
      <c r="U28" s="9">
        <f t="shared" si="4"/>
        <v>1.75</v>
      </c>
      <c r="W28">
        <v>12</v>
      </c>
    </row>
    <row r="29" spans="1:23" x14ac:dyDescent="0.25">
      <c r="A29" t="s">
        <v>72</v>
      </c>
      <c r="B29" t="s">
        <v>785</v>
      </c>
      <c r="C29" t="s">
        <v>9</v>
      </c>
      <c r="D29">
        <v>0</v>
      </c>
      <c r="E29">
        <v>0</v>
      </c>
      <c r="F29">
        <v>0</v>
      </c>
      <c r="G29">
        <v>0</v>
      </c>
      <c r="H29" s="9">
        <f t="shared" si="5"/>
        <v>0</v>
      </c>
      <c r="I29" s="9">
        <f t="shared" si="0"/>
        <v>0</v>
      </c>
      <c r="J29">
        <v>2020</v>
      </c>
      <c r="K29">
        <v>100</v>
      </c>
      <c r="L29">
        <v>88</v>
      </c>
      <c r="M29">
        <v>73</v>
      </c>
      <c r="N29">
        <v>0</v>
      </c>
      <c r="O29">
        <f t="shared" si="6"/>
        <v>261</v>
      </c>
      <c r="P29" s="9">
        <f t="shared" si="1"/>
        <v>84.740259740259745</v>
      </c>
      <c r="Q29" s="9">
        <f t="shared" si="9"/>
        <v>8474.0259740259753</v>
      </c>
      <c r="R29" s="9">
        <f t="shared" si="2"/>
        <v>12</v>
      </c>
      <c r="S29" s="9">
        <f t="shared" si="3"/>
        <v>100</v>
      </c>
      <c r="T29">
        <f t="shared" si="10"/>
        <v>12</v>
      </c>
      <c r="U29" s="9">
        <f t="shared" si="4"/>
        <v>2.1</v>
      </c>
      <c r="W29">
        <v>12</v>
      </c>
    </row>
    <row r="30" spans="1:23" x14ac:dyDescent="0.25">
      <c r="A30" t="s">
        <v>72</v>
      </c>
      <c r="B30" t="s">
        <v>786</v>
      </c>
      <c r="C30" t="s">
        <v>9</v>
      </c>
      <c r="H30" s="9">
        <f t="shared" si="5"/>
        <v>0</v>
      </c>
      <c r="I30" s="9">
        <f t="shared" si="0"/>
        <v>0</v>
      </c>
      <c r="J30">
        <v>2020</v>
      </c>
      <c r="K30">
        <v>51</v>
      </c>
      <c r="L30">
        <v>79</v>
      </c>
      <c r="M30">
        <v>30</v>
      </c>
      <c r="N30">
        <v>0</v>
      </c>
      <c r="O30">
        <f t="shared" si="6"/>
        <v>160</v>
      </c>
      <c r="P30" s="9">
        <f t="shared" si="1"/>
        <v>51.94805194805194</v>
      </c>
      <c r="Q30" s="9">
        <f t="shared" si="9"/>
        <v>5194.8051948051943</v>
      </c>
      <c r="R30" s="9">
        <f t="shared" si="2"/>
        <v>6.24948012569787</v>
      </c>
      <c r="S30" s="9">
        <f t="shared" si="3"/>
        <v>52.079001047482251</v>
      </c>
      <c r="T30">
        <f t="shared" si="10"/>
        <v>6</v>
      </c>
      <c r="U30" s="9">
        <f t="shared" si="4"/>
        <v>1.05</v>
      </c>
      <c r="W30">
        <v>6</v>
      </c>
    </row>
    <row r="31" spans="1:23" x14ac:dyDescent="0.25">
      <c r="A31" t="s">
        <v>72</v>
      </c>
      <c r="B31" t="s">
        <v>787</v>
      </c>
      <c r="C31" t="s">
        <v>9</v>
      </c>
      <c r="H31" s="9">
        <f t="shared" si="5"/>
        <v>0</v>
      </c>
      <c r="I31" s="9">
        <f t="shared" si="0"/>
        <v>0</v>
      </c>
      <c r="J31">
        <v>2020</v>
      </c>
      <c r="K31">
        <v>100</v>
      </c>
      <c r="L31">
        <v>100</v>
      </c>
      <c r="M31">
        <v>20</v>
      </c>
      <c r="N31">
        <v>0</v>
      </c>
      <c r="O31">
        <f t="shared" si="6"/>
        <v>220</v>
      </c>
      <c r="P31" s="9">
        <f t="shared" si="1"/>
        <v>71.428571428571431</v>
      </c>
      <c r="Q31" s="9">
        <f t="shared" si="9"/>
        <v>7142.8571428571431</v>
      </c>
      <c r="R31" s="9">
        <f t="shared" si="2"/>
        <v>8.593035172834572</v>
      </c>
      <c r="S31" s="9">
        <f t="shared" si="3"/>
        <v>71.608626440288106</v>
      </c>
      <c r="T31">
        <f t="shared" si="10"/>
        <v>10</v>
      </c>
      <c r="U31" s="9">
        <f t="shared" si="4"/>
        <v>1.75</v>
      </c>
      <c r="W31">
        <v>10</v>
      </c>
    </row>
    <row r="32" spans="1:23" x14ac:dyDescent="0.25">
      <c r="A32" t="s">
        <v>72</v>
      </c>
      <c r="B32" t="s">
        <v>788</v>
      </c>
      <c r="C32" t="s">
        <v>9</v>
      </c>
      <c r="D32">
        <v>0</v>
      </c>
      <c r="E32">
        <v>0</v>
      </c>
      <c r="F32">
        <v>0</v>
      </c>
      <c r="G32">
        <v>0</v>
      </c>
      <c r="H32" s="9">
        <f t="shared" si="5"/>
        <v>0</v>
      </c>
      <c r="I32" s="9">
        <f t="shared" si="0"/>
        <v>0</v>
      </c>
      <c r="J32">
        <v>2020</v>
      </c>
      <c r="K32">
        <v>100</v>
      </c>
      <c r="L32">
        <v>0</v>
      </c>
      <c r="M32">
        <v>0</v>
      </c>
      <c r="N32">
        <v>0</v>
      </c>
      <c r="O32">
        <f t="shared" si="6"/>
        <v>100</v>
      </c>
      <c r="P32" s="9">
        <f t="shared" si="1"/>
        <v>32.467532467532465</v>
      </c>
      <c r="Q32" s="9">
        <f t="shared" si="9"/>
        <v>3246.7532467532465</v>
      </c>
      <c r="R32" s="9">
        <f t="shared" si="2"/>
        <v>3.905925078561169</v>
      </c>
      <c r="S32" s="9">
        <f t="shared" si="3"/>
        <v>32.54937565467641</v>
      </c>
      <c r="T32">
        <f t="shared" si="10"/>
        <v>2</v>
      </c>
      <c r="U32" s="9">
        <f t="shared" si="4"/>
        <v>0.35</v>
      </c>
      <c r="W32">
        <v>2</v>
      </c>
    </row>
    <row r="33" spans="1:23" x14ac:dyDescent="0.25">
      <c r="A33" t="s">
        <v>72</v>
      </c>
      <c r="B33" t="s">
        <v>789</v>
      </c>
      <c r="C33" t="s">
        <v>9</v>
      </c>
      <c r="H33" s="9">
        <f t="shared" si="5"/>
        <v>0</v>
      </c>
      <c r="I33" s="9">
        <f t="shared" si="0"/>
        <v>0</v>
      </c>
      <c r="J33">
        <v>2020</v>
      </c>
      <c r="K33">
        <v>54.8</v>
      </c>
      <c r="L33">
        <v>42.6</v>
      </c>
      <c r="M33">
        <v>7.76</v>
      </c>
      <c r="N33">
        <v>0.3</v>
      </c>
      <c r="O33">
        <f t="shared" si="6"/>
        <v>105.46000000000001</v>
      </c>
      <c r="P33" s="9">
        <f t="shared" si="1"/>
        <v>34.240259740259745</v>
      </c>
      <c r="Q33" s="9">
        <f t="shared" si="9"/>
        <v>3424.0259740259744</v>
      </c>
      <c r="R33" s="9">
        <f t="shared" si="2"/>
        <v>4.1191885878506094</v>
      </c>
      <c r="S33" s="9">
        <f t="shared" si="3"/>
        <v>34.326571565421744</v>
      </c>
      <c r="T33">
        <f t="shared" si="10"/>
        <v>2</v>
      </c>
      <c r="U33" s="9">
        <f t="shared" si="4"/>
        <v>0.35</v>
      </c>
      <c r="W33">
        <v>2</v>
      </c>
    </row>
    <row r="34" spans="1:23" x14ac:dyDescent="0.25">
      <c r="A34" t="s">
        <v>72</v>
      </c>
      <c r="B34" t="s">
        <v>790</v>
      </c>
      <c r="C34" t="s">
        <v>9</v>
      </c>
      <c r="D34">
        <v>0</v>
      </c>
      <c r="E34">
        <v>0</v>
      </c>
      <c r="F34">
        <v>0</v>
      </c>
      <c r="G34">
        <v>0</v>
      </c>
      <c r="H34" s="9">
        <f t="shared" si="5"/>
        <v>0</v>
      </c>
      <c r="I34" s="9">
        <f t="shared" si="0"/>
        <v>0</v>
      </c>
      <c r="J34">
        <v>2020</v>
      </c>
      <c r="K34">
        <v>0</v>
      </c>
      <c r="L34">
        <v>0</v>
      </c>
      <c r="M34">
        <v>0</v>
      </c>
      <c r="N34">
        <v>0</v>
      </c>
      <c r="O34">
        <f t="shared" si="6"/>
        <v>0</v>
      </c>
      <c r="P34" s="9">
        <f t="shared" si="1"/>
        <v>0</v>
      </c>
      <c r="Q34" s="9">
        <f t="shared" si="9"/>
        <v>0</v>
      </c>
      <c r="R34" s="9">
        <f t="shared" si="2"/>
        <v>0</v>
      </c>
      <c r="S34" s="9">
        <f t="shared" si="3"/>
        <v>0</v>
      </c>
      <c r="T34">
        <f t="shared" si="10"/>
        <v>0</v>
      </c>
      <c r="U34" s="9">
        <f t="shared" si="4"/>
        <v>0</v>
      </c>
      <c r="W34">
        <v>0</v>
      </c>
    </row>
    <row r="35" spans="1:23" x14ac:dyDescent="0.25">
      <c r="A35" t="s">
        <v>72</v>
      </c>
      <c r="B35" t="s">
        <v>791</v>
      </c>
      <c r="C35" t="s">
        <v>9</v>
      </c>
      <c r="D35">
        <v>0</v>
      </c>
      <c r="E35">
        <v>0</v>
      </c>
      <c r="F35">
        <v>0</v>
      </c>
      <c r="G35">
        <v>0</v>
      </c>
      <c r="H35" s="9">
        <f t="shared" si="5"/>
        <v>0</v>
      </c>
      <c r="I35" s="9">
        <f t="shared" ref="I35:I66" si="11">H35/$H$81*100</f>
        <v>0</v>
      </c>
      <c r="J35">
        <v>2020</v>
      </c>
      <c r="K35">
        <v>100</v>
      </c>
      <c r="L35">
        <v>96</v>
      </c>
      <c r="M35">
        <v>50</v>
      </c>
      <c r="N35">
        <v>4</v>
      </c>
      <c r="O35">
        <f t="shared" si="6"/>
        <v>250</v>
      </c>
      <c r="P35" s="9">
        <f t="shared" ref="P35:P66" si="12">O35/$O$81*100</f>
        <v>81.168831168831161</v>
      </c>
      <c r="Q35" s="9">
        <f t="shared" si="9"/>
        <v>8116.8831168831166</v>
      </c>
      <c r="R35" s="9">
        <f t="shared" ref="R35:R66" si="13">IF(P35&gt;=80,12,((P35/100)*12)+((Q35/$Q$80))/($Q$81/100))</f>
        <v>12</v>
      </c>
      <c r="S35" s="9">
        <f t="shared" ref="S35:S66" si="14">R35/$R$80*100</f>
        <v>100</v>
      </c>
      <c r="T35">
        <f t="shared" si="10"/>
        <v>12</v>
      </c>
      <c r="U35" s="9">
        <f t="shared" si="4"/>
        <v>2.1</v>
      </c>
      <c r="W35">
        <v>12</v>
      </c>
    </row>
    <row r="36" spans="1:23" x14ac:dyDescent="0.25">
      <c r="A36" t="s">
        <v>72</v>
      </c>
      <c r="B36" t="s">
        <v>792</v>
      </c>
      <c r="C36" t="s">
        <v>9</v>
      </c>
      <c r="D36">
        <v>0</v>
      </c>
      <c r="E36">
        <v>0</v>
      </c>
      <c r="F36">
        <v>0</v>
      </c>
      <c r="G36">
        <v>0</v>
      </c>
      <c r="H36" s="9">
        <f t="shared" si="5"/>
        <v>0</v>
      </c>
      <c r="I36" s="9">
        <f t="shared" si="11"/>
        <v>0</v>
      </c>
      <c r="J36">
        <v>2020</v>
      </c>
      <c r="K36">
        <v>0</v>
      </c>
      <c r="L36">
        <v>0</v>
      </c>
      <c r="M36">
        <v>0</v>
      </c>
      <c r="N36">
        <v>0</v>
      </c>
      <c r="O36">
        <f t="shared" si="6"/>
        <v>0</v>
      </c>
      <c r="P36" s="9">
        <f t="shared" si="12"/>
        <v>0</v>
      </c>
      <c r="Q36" s="9">
        <f t="shared" si="9"/>
        <v>0</v>
      </c>
      <c r="R36" s="9">
        <f t="shared" si="13"/>
        <v>0</v>
      </c>
      <c r="S36" s="9">
        <f t="shared" si="14"/>
        <v>0</v>
      </c>
      <c r="T36">
        <f t="shared" si="10"/>
        <v>0</v>
      </c>
      <c r="U36" s="9">
        <f t="shared" si="4"/>
        <v>0</v>
      </c>
      <c r="W36">
        <v>0</v>
      </c>
    </row>
    <row r="37" spans="1:23" x14ac:dyDescent="0.25">
      <c r="A37" s="67" t="s">
        <v>72</v>
      </c>
      <c r="B37" s="67" t="s">
        <v>793</v>
      </c>
      <c r="C37" t="s">
        <v>9</v>
      </c>
      <c r="D37">
        <v>0</v>
      </c>
      <c r="E37">
        <v>0</v>
      </c>
      <c r="F37">
        <v>0</v>
      </c>
      <c r="G37">
        <v>0</v>
      </c>
      <c r="H37" s="9">
        <f t="shared" si="5"/>
        <v>0</v>
      </c>
      <c r="I37" s="9">
        <f t="shared" si="11"/>
        <v>0</v>
      </c>
      <c r="J37">
        <v>2020</v>
      </c>
      <c r="K37">
        <v>100</v>
      </c>
      <c r="L37">
        <v>100</v>
      </c>
      <c r="M37">
        <v>0</v>
      </c>
      <c r="N37">
        <v>0</v>
      </c>
      <c r="O37">
        <f t="shared" ref="O37" si="15">SUM(K37:N37)</f>
        <v>200</v>
      </c>
      <c r="P37" s="9">
        <f t="shared" si="12"/>
        <v>64.935064935064929</v>
      </c>
      <c r="Q37" s="9">
        <f>100*((P37-I37))/IF(I37=0,1,I37)</f>
        <v>6493.5064935064929</v>
      </c>
      <c r="R37" s="9">
        <f t="shared" si="13"/>
        <v>7.811850157122338</v>
      </c>
      <c r="S37" s="9">
        <f t="shared" si="14"/>
        <v>65.098751309352821</v>
      </c>
      <c r="T37">
        <f t="shared" ref="T37" si="16">LOOKUP(S37,$Y$3:$Z$10,$AA$3:$AA$10)</f>
        <v>8</v>
      </c>
      <c r="U37" s="9">
        <f t="shared" si="4"/>
        <v>1.4</v>
      </c>
      <c r="W37">
        <v>10</v>
      </c>
    </row>
    <row r="38" spans="1:23" x14ac:dyDescent="0.25">
      <c r="A38" t="s">
        <v>72</v>
      </c>
      <c r="B38" t="s">
        <v>794</v>
      </c>
      <c r="C38" t="s">
        <v>9</v>
      </c>
      <c r="D38">
        <v>0</v>
      </c>
      <c r="E38">
        <v>0</v>
      </c>
      <c r="F38">
        <v>0</v>
      </c>
      <c r="G38">
        <v>0</v>
      </c>
      <c r="H38" s="9">
        <f t="shared" si="5"/>
        <v>0</v>
      </c>
      <c r="I38" s="9">
        <f t="shared" si="11"/>
        <v>0</v>
      </c>
      <c r="J38">
        <v>2020</v>
      </c>
      <c r="K38">
        <v>100</v>
      </c>
      <c r="L38">
        <v>95</v>
      </c>
      <c r="M38">
        <v>98</v>
      </c>
      <c r="N38">
        <v>15</v>
      </c>
      <c r="O38">
        <f t="shared" si="6"/>
        <v>308</v>
      </c>
      <c r="P38" s="9">
        <f t="shared" si="12"/>
        <v>100</v>
      </c>
      <c r="Q38" s="9">
        <f t="shared" si="9"/>
        <v>10000</v>
      </c>
      <c r="R38" s="9">
        <f t="shared" si="13"/>
        <v>12</v>
      </c>
      <c r="S38" s="9">
        <f t="shared" si="14"/>
        <v>100</v>
      </c>
      <c r="T38">
        <f t="shared" si="10"/>
        <v>12</v>
      </c>
      <c r="U38" s="9">
        <f t="shared" si="4"/>
        <v>2.1</v>
      </c>
      <c r="W38">
        <v>12</v>
      </c>
    </row>
    <row r="39" spans="1:23" x14ac:dyDescent="0.25">
      <c r="A39" t="s">
        <v>72</v>
      </c>
      <c r="B39" t="s">
        <v>795</v>
      </c>
      <c r="C39" t="s">
        <v>9</v>
      </c>
      <c r="D39">
        <v>4</v>
      </c>
      <c r="E39">
        <v>4</v>
      </c>
      <c r="F39">
        <v>0</v>
      </c>
      <c r="G39">
        <v>0</v>
      </c>
      <c r="H39" s="9">
        <f t="shared" si="5"/>
        <v>8</v>
      </c>
      <c r="I39" s="9">
        <f t="shared" si="11"/>
        <v>2.666666666666667</v>
      </c>
      <c r="J39">
        <v>2020</v>
      </c>
      <c r="K39">
        <v>55</v>
      </c>
      <c r="L39">
        <v>4</v>
      </c>
      <c r="M39">
        <v>0</v>
      </c>
      <c r="N39">
        <v>0</v>
      </c>
      <c r="O39">
        <f t="shared" si="6"/>
        <v>59</v>
      </c>
      <c r="P39" s="9">
        <f t="shared" si="12"/>
        <v>19.155844155844157</v>
      </c>
      <c r="Q39" s="9">
        <f t="shared" si="9"/>
        <v>618.34415584415581</v>
      </c>
      <c r="R39" s="9">
        <f t="shared" si="13"/>
        <v>2.3005717429002863</v>
      </c>
      <c r="S39" s="9">
        <f t="shared" si="14"/>
        <v>19.171431190835719</v>
      </c>
      <c r="T39">
        <f t="shared" si="10"/>
        <v>0</v>
      </c>
      <c r="U39" s="9">
        <f t="shared" si="4"/>
        <v>0</v>
      </c>
      <c r="W39">
        <v>2</v>
      </c>
    </row>
    <row r="40" spans="1:23" x14ac:dyDescent="0.25">
      <c r="A40" t="s">
        <v>72</v>
      </c>
      <c r="B40" t="s">
        <v>796</v>
      </c>
      <c r="C40" t="s">
        <v>9</v>
      </c>
      <c r="H40" s="9">
        <f t="shared" si="5"/>
        <v>0</v>
      </c>
      <c r="I40" s="9">
        <f t="shared" si="11"/>
        <v>0</v>
      </c>
      <c r="J40">
        <v>2020</v>
      </c>
      <c r="K40">
        <v>33.299999999999997</v>
      </c>
      <c r="L40">
        <v>31.69</v>
      </c>
      <c r="M40">
        <v>1.82</v>
      </c>
      <c r="N40">
        <v>0</v>
      </c>
      <c r="O40">
        <f t="shared" si="6"/>
        <v>66.809999999999988</v>
      </c>
      <c r="P40" s="9">
        <f t="shared" si="12"/>
        <v>21.691558441558438</v>
      </c>
      <c r="Q40" s="9">
        <f t="shared" si="9"/>
        <v>2169.1558441558436</v>
      </c>
      <c r="R40" s="9">
        <f t="shared" si="13"/>
        <v>2.6095485449867168</v>
      </c>
      <c r="S40" s="9">
        <f t="shared" si="14"/>
        <v>21.746237874889307</v>
      </c>
      <c r="T40">
        <f t="shared" si="10"/>
        <v>1</v>
      </c>
      <c r="U40" s="9">
        <f t="shared" si="4"/>
        <v>0.18</v>
      </c>
      <c r="W40">
        <v>1</v>
      </c>
    </row>
    <row r="41" spans="1:23" x14ac:dyDescent="0.25">
      <c r="A41" t="s">
        <v>72</v>
      </c>
      <c r="B41" t="s">
        <v>797</v>
      </c>
      <c r="C41" t="s">
        <v>9</v>
      </c>
      <c r="H41" s="9">
        <f t="shared" si="5"/>
        <v>0</v>
      </c>
      <c r="I41" s="9">
        <f t="shared" si="11"/>
        <v>0</v>
      </c>
      <c r="J41">
        <v>2020</v>
      </c>
      <c r="K41">
        <v>100</v>
      </c>
      <c r="L41">
        <v>20</v>
      </c>
      <c r="M41">
        <v>0</v>
      </c>
      <c r="N41">
        <v>0</v>
      </c>
      <c r="O41">
        <f t="shared" si="6"/>
        <v>120</v>
      </c>
      <c r="P41" s="9">
        <f t="shared" si="12"/>
        <v>38.961038961038966</v>
      </c>
      <c r="Q41" s="9">
        <f t="shared" si="9"/>
        <v>3896.1038961038967</v>
      </c>
      <c r="R41" s="9">
        <f t="shared" si="13"/>
        <v>4.6871100942734039</v>
      </c>
      <c r="S41" s="9">
        <f t="shared" si="14"/>
        <v>39.059250785611695</v>
      </c>
      <c r="T41">
        <f t="shared" si="10"/>
        <v>2</v>
      </c>
      <c r="U41" s="9">
        <f t="shared" si="4"/>
        <v>0.35</v>
      </c>
      <c r="W41">
        <v>4</v>
      </c>
    </row>
    <row r="42" spans="1:23" x14ac:dyDescent="0.25">
      <c r="A42" t="s">
        <v>72</v>
      </c>
      <c r="B42" t="s">
        <v>798</v>
      </c>
      <c r="C42" t="s">
        <v>9</v>
      </c>
      <c r="H42" s="9">
        <f t="shared" si="5"/>
        <v>0</v>
      </c>
      <c r="I42" s="9">
        <f t="shared" si="11"/>
        <v>0</v>
      </c>
      <c r="J42">
        <v>2020</v>
      </c>
      <c r="K42">
        <v>100</v>
      </c>
      <c r="L42">
        <v>100</v>
      </c>
      <c r="M42">
        <v>16.66</v>
      </c>
      <c r="N42">
        <v>0</v>
      </c>
      <c r="O42">
        <f t="shared" si="6"/>
        <v>216.66</v>
      </c>
      <c r="P42" s="9">
        <f t="shared" si="12"/>
        <v>70.344155844155836</v>
      </c>
      <c r="Q42" s="9">
        <f t="shared" si="9"/>
        <v>7034.4155844155839</v>
      </c>
      <c r="R42" s="9">
        <f t="shared" si="13"/>
        <v>8.4625772752106272</v>
      </c>
      <c r="S42" s="9">
        <f t="shared" si="14"/>
        <v>70.521477293421896</v>
      </c>
      <c r="T42">
        <f t="shared" si="10"/>
        <v>10</v>
      </c>
      <c r="U42" s="9">
        <f t="shared" si="4"/>
        <v>1.75</v>
      </c>
      <c r="W42">
        <v>10</v>
      </c>
    </row>
    <row r="43" spans="1:23" x14ac:dyDescent="0.25">
      <c r="A43" t="s">
        <v>72</v>
      </c>
      <c r="B43" t="s">
        <v>799</v>
      </c>
      <c r="C43" t="s">
        <v>9</v>
      </c>
      <c r="D43">
        <v>0</v>
      </c>
      <c r="E43">
        <v>0</v>
      </c>
      <c r="F43">
        <v>0</v>
      </c>
      <c r="G43">
        <v>0</v>
      </c>
      <c r="H43" s="9">
        <f t="shared" si="5"/>
        <v>0</v>
      </c>
      <c r="I43" s="9">
        <f t="shared" si="11"/>
        <v>0</v>
      </c>
      <c r="J43">
        <v>2020</v>
      </c>
      <c r="K43">
        <v>5</v>
      </c>
      <c r="L43">
        <v>1</v>
      </c>
      <c r="M43">
        <v>1</v>
      </c>
      <c r="N43">
        <v>1</v>
      </c>
      <c r="O43">
        <f t="shared" si="6"/>
        <v>8</v>
      </c>
      <c r="P43" s="9">
        <f t="shared" si="12"/>
        <v>2.5974025974025974</v>
      </c>
      <c r="Q43" s="9">
        <f t="shared" si="9"/>
        <v>259.74025974025972</v>
      </c>
      <c r="R43" s="9">
        <f t="shared" si="13"/>
        <v>0.31247400628489352</v>
      </c>
      <c r="S43" s="9">
        <f t="shared" si="14"/>
        <v>2.6039500523741128</v>
      </c>
      <c r="T43">
        <f t="shared" si="10"/>
        <v>0</v>
      </c>
      <c r="U43" s="9">
        <f t="shared" si="4"/>
        <v>0</v>
      </c>
      <c r="W43">
        <v>0</v>
      </c>
    </row>
    <row r="44" spans="1:23" x14ac:dyDescent="0.25">
      <c r="A44" t="s">
        <v>72</v>
      </c>
      <c r="B44" t="s">
        <v>800</v>
      </c>
      <c r="C44" t="s">
        <v>9</v>
      </c>
      <c r="D44">
        <v>0</v>
      </c>
      <c r="E44">
        <v>0</v>
      </c>
      <c r="F44">
        <v>0</v>
      </c>
      <c r="G44">
        <v>0</v>
      </c>
      <c r="H44" s="9">
        <f t="shared" si="5"/>
        <v>0</v>
      </c>
      <c r="I44" s="9">
        <f t="shared" si="11"/>
        <v>0</v>
      </c>
      <c r="J44">
        <v>2020</v>
      </c>
      <c r="K44">
        <v>0</v>
      </c>
      <c r="L44">
        <v>0</v>
      </c>
      <c r="M44">
        <v>0</v>
      </c>
      <c r="N44">
        <v>0</v>
      </c>
      <c r="O44">
        <f t="shared" si="6"/>
        <v>0</v>
      </c>
      <c r="P44" s="9">
        <f t="shared" si="12"/>
        <v>0</v>
      </c>
      <c r="Q44" s="9">
        <f t="shared" si="9"/>
        <v>0</v>
      </c>
      <c r="R44" s="9">
        <f t="shared" si="13"/>
        <v>0</v>
      </c>
      <c r="S44" s="9">
        <f t="shared" si="14"/>
        <v>0</v>
      </c>
      <c r="T44">
        <f t="shared" si="10"/>
        <v>0</v>
      </c>
      <c r="U44" s="9">
        <f t="shared" si="4"/>
        <v>0</v>
      </c>
      <c r="W44">
        <v>0</v>
      </c>
    </row>
    <row r="45" spans="1:23" x14ac:dyDescent="0.25">
      <c r="A45" t="s">
        <v>72</v>
      </c>
      <c r="B45" t="s">
        <v>801</v>
      </c>
      <c r="C45" t="s">
        <v>9</v>
      </c>
      <c r="D45">
        <v>0</v>
      </c>
      <c r="E45">
        <v>0</v>
      </c>
      <c r="F45">
        <v>0</v>
      </c>
      <c r="G45">
        <v>0</v>
      </c>
      <c r="H45" s="9">
        <f t="shared" si="5"/>
        <v>0</v>
      </c>
      <c r="I45" s="9">
        <f t="shared" si="11"/>
        <v>0</v>
      </c>
      <c r="J45">
        <v>2020</v>
      </c>
      <c r="K45">
        <v>85</v>
      </c>
      <c r="L45">
        <v>100</v>
      </c>
      <c r="M45">
        <v>50</v>
      </c>
      <c r="N45">
        <v>0</v>
      </c>
      <c r="O45">
        <f t="shared" si="6"/>
        <v>235</v>
      </c>
      <c r="P45" s="9">
        <f t="shared" si="12"/>
        <v>76.298701298701303</v>
      </c>
      <c r="Q45" s="9">
        <f t="shared" si="9"/>
        <v>7629.8701298701308</v>
      </c>
      <c r="R45" s="9">
        <f t="shared" si="13"/>
        <v>9.1789239346187461</v>
      </c>
      <c r="S45" s="9">
        <f t="shared" si="14"/>
        <v>76.491032788489548</v>
      </c>
      <c r="T45">
        <f t="shared" si="10"/>
        <v>10</v>
      </c>
      <c r="U45" s="9">
        <f t="shared" si="4"/>
        <v>1.75</v>
      </c>
      <c r="W45">
        <v>10</v>
      </c>
    </row>
    <row r="46" spans="1:23" x14ac:dyDescent="0.25">
      <c r="A46" t="s">
        <v>72</v>
      </c>
      <c r="B46" t="s">
        <v>802</v>
      </c>
      <c r="C46" t="s">
        <v>9</v>
      </c>
      <c r="H46" s="9">
        <f t="shared" si="5"/>
        <v>0</v>
      </c>
      <c r="I46" s="9">
        <f t="shared" si="11"/>
        <v>0</v>
      </c>
      <c r="J46">
        <v>2020</v>
      </c>
      <c r="K46">
        <v>100</v>
      </c>
      <c r="L46">
        <v>50</v>
      </c>
      <c r="M46">
        <v>50</v>
      </c>
      <c r="O46">
        <f t="shared" si="6"/>
        <v>200</v>
      </c>
      <c r="P46" s="9">
        <f t="shared" si="12"/>
        <v>64.935064935064929</v>
      </c>
      <c r="Q46" s="9">
        <f t="shared" si="9"/>
        <v>6493.5064935064929</v>
      </c>
      <c r="R46" s="9">
        <f t="shared" si="13"/>
        <v>7.811850157122338</v>
      </c>
      <c r="S46" s="9">
        <f t="shared" si="14"/>
        <v>65.098751309352821</v>
      </c>
      <c r="T46">
        <f t="shared" si="10"/>
        <v>8</v>
      </c>
      <c r="U46" s="9">
        <f t="shared" si="4"/>
        <v>1.4</v>
      </c>
      <c r="W46">
        <v>8</v>
      </c>
    </row>
    <row r="47" spans="1:23" x14ac:dyDescent="0.25">
      <c r="A47" t="s">
        <v>72</v>
      </c>
      <c r="B47" t="s">
        <v>803</v>
      </c>
      <c r="C47" t="s">
        <v>9</v>
      </c>
      <c r="H47" s="9">
        <f t="shared" si="5"/>
        <v>0</v>
      </c>
      <c r="I47" s="9">
        <f t="shared" si="11"/>
        <v>0</v>
      </c>
      <c r="J47">
        <v>2020</v>
      </c>
      <c r="O47">
        <f t="shared" si="6"/>
        <v>0</v>
      </c>
      <c r="P47" s="9">
        <f t="shared" si="12"/>
        <v>0</v>
      </c>
      <c r="Q47" s="9">
        <f t="shared" si="9"/>
        <v>0</v>
      </c>
      <c r="R47" s="9">
        <f t="shared" si="13"/>
        <v>0</v>
      </c>
      <c r="S47" s="9">
        <f t="shared" si="14"/>
        <v>0</v>
      </c>
      <c r="T47">
        <f t="shared" si="10"/>
        <v>0</v>
      </c>
      <c r="U47" s="9">
        <f t="shared" si="4"/>
        <v>0</v>
      </c>
      <c r="W47">
        <v>0</v>
      </c>
    </row>
    <row r="48" spans="1:23" x14ac:dyDescent="0.25">
      <c r="A48" t="s">
        <v>72</v>
      </c>
      <c r="B48" t="s">
        <v>804</v>
      </c>
      <c r="C48" t="s">
        <v>9</v>
      </c>
      <c r="D48">
        <v>0</v>
      </c>
      <c r="E48">
        <v>0</v>
      </c>
      <c r="F48">
        <v>0</v>
      </c>
      <c r="G48">
        <v>0</v>
      </c>
      <c r="H48" s="9">
        <f t="shared" si="5"/>
        <v>0</v>
      </c>
      <c r="I48" s="9">
        <f t="shared" si="11"/>
        <v>0</v>
      </c>
      <c r="J48">
        <v>2020</v>
      </c>
      <c r="K48">
        <v>100</v>
      </c>
      <c r="L48">
        <v>100</v>
      </c>
      <c r="M48">
        <v>0</v>
      </c>
      <c r="N48">
        <v>0</v>
      </c>
      <c r="O48">
        <f t="shared" si="6"/>
        <v>200</v>
      </c>
      <c r="P48" s="9">
        <f t="shared" si="12"/>
        <v>64.935064935064929</v>
      </c>
      <c r="Q48" s="9">
        <f t="shared" si="9"/>
        <v>6493.5064935064929</v>
      </c>
      <c r="R48" s="9">
        <f t="shared" si="13"/>
        <v>7.811850157122338</v>
      </c>
      <c r="S48" s="9">
        <f t="shared" si="14"/>
        <v>65.098751309352821</v>
      </c>
      <c r="T48">
        <f t="shared" si="10"/>
        <v>8</v>
      </c>
      <c r="U48" s="9">
        <f t="shared" si="4"/>
        <v>1.4</v>
      </c>
      <c r="W48">
        <v>8</v>
      </c>
    </row>
    <row r="49" spans="1:23" x14ac:dyDescent="0.25">
      <c r="A49" t="s">
        <v>72</v>
      </c>
      <c r="B49" t="s">
        <v>805</v>
      </c>
      <c r="C49" t="s">
        <v>9</v>
      </c>
      <c r="H49" s="9">
        <f t="shared" si="5"/>
        <v>0</v>
      </c>
      <c r="I49" s="9">
        <f t="shared" si="11"/>
        <v>0</v>
      </c>
      <c r="J49">
        <v>2020</v>
      </c>
      <c r="O49">
        <f t="shared" si="6"/>
        <v>0</v>
      </c>
      <c r="P49" s="9">
        <f t="shared" si="12"/>
        <v>0</v>
      </c>
      <c r="Q49" s="9">
        <f t="shared" si="9"/>
        <v>0</v>
      </c>
      <c r="R49" s="9">
        <f t="shared" si="13"/>
        <v>0</v>
      </c>
      <c r="S49" s="9">
        <f t="shared" si="14"/>
        <v>0</v>
      </c>
      <c r="T49">
        <f t="shared" si="10"/>
        <v>0</v>
      </c>
      <c r="U49" s="9">
        <f t="shared" si="4"/>
        <v>0</v>
      </c>
      <c r="W49">
        <v>0</v>
      </c>
    </row>
    <row r="50" spans="1:23" x14ac:dyDescent="0.25">
      <c r="A50" t="s">
        <v>72</v>
      </c>
      <c r="B50" t="s">
        <v>806</v>
      </c>
      <c r="C50" t="s">
        <v>9</v>
      </c>
      <c r="D50">
        <v>0</v>
      </c>
      <c r="E50">
        <v>0</v>
      </c>
      <c r="F50">
        <v>0</v>
      </c>
      <c r="G50">
        <v>0</v>
      </c>
      <c r="H50" s="9">
        <f t="shared" si="5"/>
        <v>0</v>
      </c>
      <c r="I50" s="9">
        <f t="shared" si="11"/>
        <v>0</v>
      </c>
      <c r="J50">
        <v>2020</v>
      </c>
      <c r="K50">
        <v>100</v>
      </c>
      <c r="L50">
        <v>100</v>
      </c>
      <c r="M50">
        <v>0</v>
      </c>
      <c r="N50">
        <v>0</v>
      </c>
      <c r="O50">
        <f t="shared" si="6"/>
        <v>200</v>
      </c>
      <c r="P50" s="9">
        <f t="shared" si="12"/>
        <v>64.935064935064929</v>
      </c>
      <c r="Q50" s="9">
        <f t="shared" si="9"/>
        <v>6493.5064935064929</v>
      </c>
      <c r="R50" s="9">
        <f t="shared" si="13"/>
        <v>7.811850157122338</v>
      </c>
      <c r="S50" s="9">
        <f t="shared" si="14"/>
        <v>65.098751309352821</v>
      </c>
      <c r="T50">
        <f t="shared" si="10"/>
        <v>8</v>
      </c>
      <c r="U50" s="9">
        <f t="shared" si="4"/>
        <v>1.4</v>
      </c>
      <c r="W50">
        <v>0</v>
      </c>
    </row>
    <row r="51" spans="1:23" x14ac:dyDescent="0.25">
      <c r="A51" t="s">
        <v>72</v>
      </c>
      <c r="B51" t="s">
        <v>807</v>
      </c>
      <c r="C51" t="s">
        <v>9</v>
      </c>
      <c r="D51">
        <v>0</v>
      </c>
      <c r="E51">
        <v>0</v>
      </c>
      <c r="F51">
        <v>0</v>
      </c>
      <c r="G51">
        <v>0</v>
      </c>
      <c r="H51" s="9">
        <f t="shared" si="5"/>
        <v>0</v>
      </c>
      <c r="I51" s="9">
        <f t="shared" si="11"/>
        <v>0</v>
      </c>
      <c r="J51">
        <v>2020</v>
      </c>
      <c r="K51">
        <v>100</v>
      </c>
      <c r="L51">
        <v>100</v>
      </c>
      <c r="M51">
        <v>0</v>
      </c>
      <c r="N51">
        <v>0</v>
      </c>
      <c r="O51">
        <f t="shared" si="6"/>
        <v>200</v>
      </c>
      <c r="P51" s="9">
        <f t="shared" si="12"/>
        <v>64.935064935064929</v>
      </c>
      <c r="Q51" s="9">
        <f t="shared" si="9"/>
        <v>6493.5064935064929</v>
      </c>
      <c r="R51" s="9">
        <f t="shared" si="13"/>
        <v>7.811850157122338</v>
      </c>
      <c r="S51" s="9">
        <f t="shared" si="14"/>
        <v>65.098751309352821</v>
      </c>
      <c r="T51">
        <f t="shared" si="10"/>
        <v>8</v>
      </c>
      <c r="U51" s="9">
        <f t="shared" si="4"/>
        <v>1.4</v>
      </c>
      <c r="W51">
        <v>8</v>
      </c>
    </row>
    <row r="52" spans="1:23" x14ac:dyDescent="0.25">
      <c r="A52" t="s">
        <v>72</v>
      </c>
      <c r="B52" t="s">
        <v>808</v>
      </c>
      <c r="C52" t="s">
        <v>9</v>
      </c>
      <c r="D52">
        <v>0</v>
      </c>
      <c r="E52">
        <v>0</v>
      </c>
      <c r="F52">
        <v>0</v>
      </c>
      <c r="G52">
        <v>0</v>
      </c>
      <c r="H52" s="9">
        <f t="shared" si="5"/>
        <v>0</v>
      </c>
      <c r="I52" s="9">
        <f t="shared" si="11"/>
        <v>0</v>
      </c>
      <c r="J52">
        <v>2020</v>
      </c>
      <c r="K52">
        <v>3</v>
      </c>
      <c r="L52">
        <v>33.35</v>
      </c>
      <c r="M52">
        <v>0.5</v>
      </c>
      <c r="N52">
        <v>0</v>
      </c>
      <c r="O52">
        <f t="shared" si="6"/>
        <v>36.85</v>
      </c>
      <c r="P52" s="9">
        <f t="shared" si="12"/>
        <v>11.964285714285715</v>
      </c>
      <c r="Q52" s="9">
        <f t="shared" si="9"/>
        <v>1196.4285714285716</v>
      </c>
      <c r="R52" s="9">
        <f t="shared" si="13"/>
        <v>1.4393333914497908</v>
      </c>
      <c r="S52" s="9">
        <f t="shared" si="14"/>
        <v>11.994444928748257</v>
      </c>
      <c r="T52">
        <f t="shared" si="10"/>
        <v>0</v>
      </c>
      <c r="U52" s="9">
        <f t="shared" si="4"/>
        <v>0</v>
      </c>
      <c r="W52">
        <v>0</v>
      </c>
    </row>
    <row r="53" spans="1:23" x14ac:dyDescent="0.25">
      <c r="A53" t="s">
        <v>72</v>
      </c>
      <c r="B53" t="s">
        <v>809</v>
      </c>
      <c r="C53" t="s">
        <v>9</v>
      </c>
      <c r="D53">
        <v>0</v>
      </c>
      <c r="E53">
        <v>0</v>
      </c>
      <c r="F53">
        <v>0</v>
      </c>
      <c r="G53">
        <v>0</v>
      </c>
      <c r="H53" s="9">
        <f t="shared" si="5"/>
        <v>0</v>
      </c>
      <c r="I53" s="9">
        <f t="shared" si="11"/>
        <v>0</v>
      </c>
      <c r="J53">
        <v>2020</v>
      </c>
      <c r="K53">
        <v>100</v>
      </c>
      <c r="L53">
        <v>30</v>
      </c>
      <c r="M53">
        <v>100</v>
      </c>
      <c r="N53">
        <v>70</v>
      </c>
      <c r="O53">
        <f t="shared" si="6"/>
        <v>300</v>
      </c>
      <c r="P53" s="9">
        <f t="shared" si="12"/>
        <v>97.402597402597408</v>
      </c>
      <c r="Q53" s="9">
        <f t="shared" si="9"/>
        <v>9740.2597402597403</v>
      </c>
      <c r="R53" s="9">
        <f t="shared" si="13"/>
        <v>12</v>
      </c>
      <c r="S53" s="9">
        <f t="shared" si="14"/>
        <v>100</v>
      </c>
      <c r="T53">
        <f t="shared" si="10"/>
        <v>12</v>
      </c>
      <c r="U53" s="9">
        <f t="shared" si="4"/>
        <v>2.1</v>
      </c>
      <c r="W53">
        <v>12</v>
      </c>
    </row>
    <row r="54" spans="1:23" x14ac:dyDescent="0.25">
      <c r="A54" t="s">
        <v>72</v>
      </c>
      <c r="B54" t="s">
        <v>810</v>
      </c>
      <c r="C54" t="s">
        <v>9</v>
      </c>
      <c r="H54" s="9">
        <f t="shared" si="5"/>
        <v>0</v>
      </c>
      <c r="I54" s="9">
        <f t="shared" si="11"/>
        <v>0</v>
      </c>
      <c r="J54">
        <v>2020</v>
      </c>
      <c r="O54">
        <f t="shared" si="6"/>
        <v>0</v>
      </c>
      <c r="P54" s="9">
        <f t="shared" si="12"/>
        <v>0</v>
      </c>
      <c r="Q54" s="9">
        <f t="shared" si="9"/>
        <v>0</v>
      </c>
      <c r="R54" s="9">
        <f t="shared" si="13"/>
        <v>0</v>
      </c>
      <c r="S54" s="9">
        <f t="shared" si="14"/>
        <v>0</v>
      </c>
      <c r="T54">
        <f t="shared" si="10"/>
        <v>0</v>
      </c>
      <c r="U54" s="9">
        <f t="shared" si="4"/>
        <v>0</v>
      </c>
      <c r="W54">
        <v>0</v>
      </c>
    </row>
    <row r="55" spans="1:23" x14ac:dyDescent="0.25">
      <c r="A55" t="s">
        <v>72</v>
      </c>
      <c r="B55" t="s">
        <v>811</v>
      </c>
      <c r="C55" t="s">
        <v>9</v>
      </c>
      <c r="H55" s="9">
        <f t="shared" si="5"/>
        <v>0</v>
      </c>
      <c r="I55" s="9">
        <f t="shared" si="11"/>
        <v>0</v>
      </c>
      <c r="J55">
        <v>2020</v>
      </c>
      <c r="O55">
        <f t="shared" si="6"/>
        <v>0</v>
      </c>
      <c r="P55" s="9">
        <f t="shared" si="12"/>
        <v>0</v>
      </c>
      <c r="Q55" s="9">
        <f t="shared" si="9"/>
        <v>0</v>
      </c>
      <c r="R55" s="9">
        <f t="shared" si="13"/>
        <v>0</v>
      </c>
      <c r="S55" s="9">
        <f t="shared" si="14"/>
        <v>0</v>
      </c>
      <c r="T55">
        <f t="shared" si="10"/>
        <v>0</v>
      </c>
      <c r="U55" s="9">
        <f t="shared" si="4"/>
        <v>0</v>
      </c>
      <c r="W55">
        <v>0</v>
      </c>
    </row>
    <row r="56" spans="1:23" x14ac:dyDescent="0.25">
      <c r="A56" t="s">
        <v>72</v>
      </c>
      <c r="B56" t="s">
        <v>812</v>
      </c>
      <c r="C56" t="s">
        <v>9</v>
      </c>
      <c r="D56">
        <v>0</v>
      </c>
      <c r="E56">
        <v>0</v>
      </c>
      <c r="F56">
        <v>0</v>
      </c>
      <c r="G56">
        <v>0</v>
      </c>
      <c r="H56" s="9">
        <f t="shared" si="5"/>
        <v>0</v>
      </c>
      <c r="I56" s="9">
        <f t="shared" si="11"/>
        <v>0</v>
      </c>
      <c r="J56">
        <v>2020</v>
      </c>
      <c r="K56">
        <v>0</v>
      </c>
      <c r="L56">
        <v>0</v>
      </c>
      <c r="M56">
        <v>0</v>
      </c>
      <c r="N56">
        <v>0</v>
      </c>
      <c r="O56">
        <f t="shared" si="6"/>
        <v>0</v>
      </c>
      <c r="P56" s="9">
        <f t="shared" si="12"/>
        <v>0</v>
      </c>
      <c r="Q56" s="9">
        <f t="shared" si="9"/>
        <v>0</v>
      </c>
      <c r="R56" s="9">
        <f t="shared" si="13"/>
        <v>0</v>
      </c>
      <c r="S56" s="9">
        <f t="shared" si="14"/>
        <v>0</v>
      </c>
      <c r="T56">
        <f t="shared" si="10"/>
        <v>0</v>
      </c>
      <c r="U56" s="9">
        <f t="shared" si="4"/>
        <v>0</v>
      </c>
      <c r="W56">
        <v>0</v>
      </c>
    </row>
    <row r="57" spans="1:23" x14ac:dyDescent="0.25">
      <c r="A57" t="s">
        <v>72</v>
      </c>
      <c r="B57" t="s">
        <v>813</v>
      </c>
      <c r="C57" t="s">
        <v>9</v>
      </c>
      <c r="D57">
        <v>0</v>
      </c>
      <c r="E57">
        <v>0</v>
      </c>
      <c r="F57">
        <v>0</v>
      </c>
      <c r="G57">
        <v>0</v>
      </c>
      <c r="H57" s="9">
        <f t="shared" si="5"/>
        <v>0</v>
      </c>
      <c r="I57" s="9">
        <f t="shared" si="11"/>
        <v>0</v>
      </c>
      <c r="J57">
        <v>2020</v>
      </c>
      <c r="K57">
        <v>17.5</v>
      </c>
      <c r="L57">
        <v>17.5</v>
      </c>
      <c r="M57">
        <v>17.5</v>
      </c>
      <c r="N57">
        <v>17.5</v>
      </c>
      <c r="O57">
        <f t="shared" si="6"/>
        <v>70</v>
      </c>
      <c r="P57" s="9">
        <f t="shared" si="12"/>
        <v>22.727272727272727</v>
      </c>
      <c r="Q57" s="9">
        <f t="shared" si="9"/>
        <v>2272.7272727272725</v>
      </c>
      <c r="R57" s="9">
        <f t="shared" si="13"/>
        <v>2.734147554992818</v>
      </c>
      <c r="S57" s="9">
        <f t="shared" si="14"/>
        <v>22.784562958273483</v>
      </c>
      <c r="T57">
        <f t="shared" si="10"/>
        <v>1</v>
      </c>
      <c r="U57" s="9">
        <f t="shared" si="4"/>
        <v>0.18</v>
      </c>
      <c r="W57">
        <v>1</v>
      </c>
    </row>
    <row r="58" spans="1:23" x14ac:dyDescent="0.25">
      <c r="A58" t="s">
        <v>72</v>
      </c>
      <c r="B58" t="s">
        <v>814</v>
      </c>
      <c r="C58" t="s">
        <v>9</v>
      </c>
      <c r="H58" s="9">
        <f t="shared" si="5"/>
        <v>0</v>
      </c>
      <c r="I58" s="9">
        <f t="shared" si="11"/>
        <v>0</v>
      </c>
      <c r="J58">
        <v>2020</v>
      </c>
      <c r="O58">
        <f t="shared" si="6"/>
        <v>0</v>
      </c>
      <c r="P58" s="9">
        <f t="shared" si="12"/>
        <v>0</v>
      </c>
      <c r="Q58" s="9">
        <f t="shared" si="9"/>
        <v>0</v>
      </c>
      <c r="R58" s="9">
        <f t="shared" si="13"/>
        <v>0</v>
      </c>
      <c r="S58" s="9">
        <f t="shared" si="14"/>
        <v>0</v>
      </c>
      <c r="T58">
        <f t="shared" si="10"/>
        <v>0</v>
      </c>
      <c r="U58" s="9">
        <f t="shared" si="4"/>
        <v>0</v>
      </c>
      <c r="W58">
        <v>0</v>
      </c>
    </row>
    <row r="59" spans="1:23" x14ac:dyDescent="0.25">
      <c r="A59" t="s">
        <v>72</v>
      </c>
      <c r="B59" t="s">
        <v>815</v>
      </c>
      <c r="C59" t="s">
        <v>9</v>
      </c>
      <c r="D59">
        <v>0</v>
      </c>
      <c r="E59">
        <v>0</v>
      </c>
      <c r="F59">
        <v>0</v>
      </c>
      <c r="G59">
        <v>0</v>
      </c>
      <c r="H59" s="9">
        <f t="shared" si="5"/>
        <v>0</v>
      </c>
      <c r="I59" s="9">
        <f t="shared" si="11"/>
        <v>0</v>
      </c>
      <c r="J59">
        <v>2020</v>
      </c>
      <c r="K59">
        <v>100</v>
      </c>
      <c r="L59">
        <v>100</v>
      </c>
      <c r="M59">
        <v>0</v>
      </c>
      <c r="N59">
        <v>0</v>
      </c>
      <c r="O59">
        <f t="shared" si="6"/>
        <v>200</v>
      </c>
      <c r="P59" s="9">
        <f t="shared" si="12"/>
        <v>64.935064935064929</v>
      </c>
      <c r="Q59" s="9">
        <f t="shared" si="9"/>
        <v>6493.5064935064929</v>
      </c>
      <c r="R59" s="9">
        <f t="shared" si="13"/>
        <v>7.811850157122338</v>
      </c>
      <c r="S59" s="9">
        <f t="shared" si="14"/>
        <v>65.098751309352821</v>
      </c>
      <c r="T59">
        <f t="shared" si="10"/>
        <v>8</v>
      </c>
      <c r="U59" s="9">
        <f t="shared" si="4"/>
        <v>1.4</v>
      </c>
      <c r="W59">
        <v>8</v>
      </c>
    </row>
    <row r="60" spans="1:23" x14ac:dyDescent="0.25">
      <c r="A60" t="s">
        <v>72</v>
      </c>
      <c r="B60" t="s">
        <v>816</v>
      </c>
      <c r="C60" t="s">
        <v>9</v>
      </c>
      <c r="H60" s="9">
        <f t="shared" si="5"/>
        <v>0</v>
      </c>
      <c r="I60" s="9">
        <f t="shared" si="11"/>
        <v>0</v>
      </c>
      <c r="J60">
        <v>2020</v>
      </c>
      <c r="K60">
        <v>100</v>
      </c>
      <c r="O60">
        <f t="shared" si="6"/>
        <v>100</v>
      </c>
      <c r="P60" s="9">
        <f t="shared" si="12"/>
        <v>32.467532467532465</v>
      </c>
      <c r="Q60" s="9">
        <f t="shared" si="9"/>
        <v>3246.7532467532465</v>
      </c>
      <c r="R60" s="9">
        <f t="shared" si="13"/>
        <v>3.905925078561169</v>
      </c>
      <c r="S60" s="9">
        <f t="shared" si="14"/>
        <v>32.54937565467641</v>
      </c>
      <c r="T60">
        <f t="shared" si="10"/>
        <v>2</v>
      </c>
      <c r="U60" s="9">
        <f t="shared" si="4"/>
        <v>0.35</v>
      </c>
      <c r="W60">
        <v>2</v>
      </c>
    </row>
    <row r="61" spans="1:23" x14ac:dyDescent="0.25">
      <c r="A61" t="s">
        <v>72</v>
      </c>
      <c r="B61" t="s">
        <v>817</v>
      </c>
      <c r="C61" t="s">
        <v>9</v>
      </c>
      <c r="D61">
        <v>0</v>
      </c>
      <c r="E61">
        <v>0</v>
      </c>
      <c r="F61">
        <v>0</v>
      </c>
      <c r="G61">
        <v>0</v>
      </c>
      <c r="H61" s="9">
        <f t="shared" si="5"/>
        <v>0</v>
      </c>
      <c r="I61" s="9">
        <f t="shared" si="11"/>
        <v>0</v>
      </c>
      <c r="J61">
        <v>2020</v>
      </c>
      <c r="K61">
        <v>85</v>
      </c>
      <c r="L61">
        <v>49</v>
      </c>
      <c r="M61">
        <v>85</v>
      </c>
      <c r="N61">
        <v>0</v>
      </c>
      <c r="O61">
        <f t="shared" si="6"/>
        <v>219</v>
      </c>
      <c r="P61" s="9">
        <f t="shared" si="12"/>
        <v>71.103896103896105</v>
      </c>
      <c r="Q61" s="9">
        <f t="shared" si="9"/>
        <v>7110.3896103896104</v>
      </c>
      <c r="R61" s="9">
        <f t="shared" si="13"/>
        <v>8.5539759220489593</v>
      </c>
      <c r="S61" s="9">
        <f t="shared" si="14"/>
        <v>71.283132683741329</v>
      </c>
      <c r="T61">
        <f t="shared" si="10"/>
        <v>10</v>
      </c>
      <c r="U61" s="9">
        <f t="shared" si="4"/>
        <v>1.75</v>
      </c>
      <c r="W61">
        <v>10</v>
      </c>
    </row>
    <row r="62" spans="1:23" x14ac:dyDescent="0.25">
      <c r="A62" t="s">
        <v>72</v>
      </c>
      <c r="B62" t="s">
        <v>818</v>
      </c>
      <c r="C62" t="s">
        <v>9</v>
      </c>
      <c r="H62" s="9">
        <f t="shared" si="5"/>
        <v>0</v>
      </c>
      <c r="I62" s="9">
        <f t="shared" si="11"/>
        <v>0</v>
      </c>
      <c r="J62">
        <v>2020</v>
      </c>
      <c r="O62">
        <f t="shared" si="6"/>
        <v>0</v>
      </c>
      <c r="P62" s="9">
        <f t="shared" si="12"/>
        <v>0</v>
      </c>
      <c r="Q62" s="9">
        <f t="shared" si="9"/>
        <v>0</v>
      </c>
      <c r="R62" s="9">
        <f t="shared" si="13"/>
        <v>0</v>
      </c>
      <c r="S62" s="9">
        <f t="shared" si="14"/>
        <v>0</v>
      </c>
      <c r="T62">
        <f t="shared" si="10"/>
        <v>0</v>
      </c>
      <c r="U62" s="9">
        <f t="shared" si="4"/>
        <v>0</v>
      </c>
      <c r="W62">
        <v>0</v>
      </c>
    </row>
    <row r="63" spans="1:23" x14ac:dyDescent="0.25">
      <c r="A63" t="s">
        <v>72</v>
      </c>
      <c r="B63" t="s">
        <v>819</v>
      </c>
      <c r="C63" t="s">
        <v>9</v>
      </c>
      <c r="D63">
        <v>0</v>
      </c>
      <c r="E63">
        <v>0</v>
      </c>
      <c r="F63">
        <v>0</v>
      </c>
      <c r="G63">
        <v>0</v>
      </c>
      <c r="H63" s="9">
        <f t="shared" si="5"/>
        <v>0</v>
      </c>
      <c r="I63" s="9">
        <f t="shared" si="11"/>
        <v>0</v>
      </c>
      <c r="J63">
        <v>2020</v>
      </c>
      <c r="K63">
        <v>0</v>
      </c>
      <c r="L63">
        <v>0</v>
      </c>
      <c r="M63">
        <v>0</v>
      </c>
      <c r="N63">
        <v>0</v>
      </c>
      <c r="O63">
        <f t="shared" si="6"/>
        <v>0</v>
      </c>
      <c r="P63" s="9">
        <f t="shared" si="12"/>
        <v>0</v>
      </c>
      <c r="Q63" s="9">
        <f t="shared" si="9"/>
        <v>0</v>
      </c>
      <c r="R63" s="9">
        <f t="shared" si="13"/>
        <v>0</v>
      </c>
      <c r="S63" s="9">
        <f t="shared" si="14"/>
        <v>0</v>
      </c>
      <c r="T63">
        <f t="shared" si="10"/>
        <v>0</v>
      </c>
      <c r="U63" s="9">
        <f t="shared" si="4"/>
        <v>0</v>
      </c>
      <c r="W63">
        <v>0</v>
      </c>
    </row>
    <row r="64" spans="1:23" x14ac:dyDescent="0.25">
      <c r="A64" t="s">
        <v>72</v>
      </c>
      <c r="B64" t="s">
        <v>820</v>
      </c>
      <c r="C64" t="s">
        <v>9</v>
      </c>
      <c r="H64" s="9">
        <f t="shared" si="5"/>
        <v>0</v>
      </c>
      <c r="I64" s="9">
        <f t="shared" si="11"/>
        <v>0</v>
      </c>
      <c r="J64">
        <v>2020</v>
      </c>
      <c r="O64">
        <f t="shared" si="6"/>
        <v>0</v>
      </c>
      <c r="P64" s="9">
        <f t="shared" si="12"/>
        <v>0</v>
      </c>
      <c r="Q64" s="9">
        <f t="shared" si="9"/>
        <v>0</v>
      </c>
      <c r="R64" s="9">
        <f t="shared" si="13"/>
        <v>0</v>
      </c>
      <c r="S64" s="9">
        <f t="shared" si="14"/>
        <v>0</v>
      </c>
      <c r="T64">
        <f t="shared" si="10"/>
        <v>0</v>
      </c>
      <c r="U64" s="9">
        <f t="shared" si="4"/>
        <v>0</v>
      </c>
      <c r="W64">
        <v>0</v>
      </c>
    </row>
    <row r="65" spans="1:23" x14ac:dyDescent="0.25">
      <c r="A65" t="s">
        <v>72</v>
      </c>
      <c r="B65" t="s">
        <v>821</v>
      </c>
      <c r="C65" t="s">
        <v>9</v>
      </c>
      <c r="D65">
        <v>0</v>
      </c>
      <c r="E65">
        <v>0</v>
      </c>
      <c r="F65">
        <v>0</v>
      </c>
      <c r="G65">
        <v>0</v>
      </c>
      <c r="H65" s="9">
        <f t="shared" si="5"/>
        <v>0</v>
      </c>
      <c r="I65" s="9">
        <f t="shared" si="11"/>
        <v>0</v>
      </c>
      <c r="J65">
        <v>2020</v>
      </c>
      <c r="K65">
        <v>100</v>
      </c>
      <c r="L65">
        <v>51</v>
      </c>
      <c r="M65">
        <v>51</v>
      </c>
      <c r="N65">
        <v>0</v>
      </c>
      <c r="O65">
        <f t="shared" si="6"/>
        <v>202</v>
      </c>
      <c r="P65" s="9">
        <f t="shared" si="12"/>
        <v>65.584415584415595</v>
      </c>
      <c r="Q65" s="9">
        <f t="shared" si="9"/>
        <v>6558.4415584415592</v>
      </c>
      <c r="R65" s="9">
        <f t="shared" si="13"/>
        <v>7.8899686586935625</v>
      </c>
      <c r="S65" s="9">
        <f t="shared" si="14"/>
        <v>65.749738822446361</v>
      </c>
      <c r="T65">
        <f t="shared" si="10"/>
        <v>8</v>
      </c>
      <c r="U65" s="9">
        <f t="shared" si="4"/>
        <v>1.4</v>
      </c>
      <c r="W65">
        <v>8</v>
      </c>
    </row>
    <row r="66" spans="1:23" x14ac:dyDescent="0.25">
      <c r="A66" t="s">
        <v>72</v>
      </c>
      <c r="B66" t="s">
        <v>822</v>
      </c>
      <c r="C66" t="s">
        <v>9</v>
      </c>
      <c r="H66" s="9">
        <f t="shared" si="5"/>
        <v>0</v>
      </c>
      <c r="I66" s="9">
        <f t="shared" si="11"/>
        <v>0</v>
      </c>
      <c r="J66">
        <v>2020</v>
      </c>
      <c r="O66">
        <f t="shared" si="6"/>
        <v>0</v>
      </c>
      <c r="P66" s="9">
        <f t="shared" si="12"/>
        <v>0</v>
      </c>
      <c r="Q66" s="9">
        <f t="shared" si="9"/>
        <v>0</v>
      </c>
      <c r="R66" s="9">
        <f t="shared" si="13"/>
        <v>0</v>
      </c>
      <c r="S66" s="9">
        <f t="shared" si="14"/>
        <v>0</v>
      </c>
      <c r="T66">
        <f t="shared" si="10"/>
        <v>0</v>
      </c>
      <c r="U66" s="9">
        <f t="shared" si="4"/>
        <v>0</v>
      </c>
      <c r="W66">
        <v>0</v>
      </c>
    </row>
    <row r="67" spans="1:23" x14ac:dyDescent="0.25">
      <c r="A67" t="s">
        <v>72</v>
      </c>
      <c r="B67" t="s">
        <v>827</v>
      </c>
      <c r="C67" t="s">
        <v>9</v>
      </c>
      <c r="D67">
        <v>0</v>
      </c>
      <c r="E67">
        <v>0</v>
      </c>
      <c r="F67">
        <v>0</v>
      </c>
      <c r="G67">
        <v>0</v>
      </c>
      <c r="H67" s="9">
        <f t="shared" si="5"/>
        <v>0</v>
      </c>
      <c r="I67" s="9">
        <f t="shared" ref="I67:I73" si="17">H67/$H$81*100</f>
        <v>0</v>
      </c>
      <c r="J67">
        <v>2020</v>
      </c>
      <c r="K67">
        <v>70</v>
      </c>
      <c r="L67">
        <v>100</v>
      </c>
      <c r="M67">
        <v>0</v>
      </c>
      <c r="N67">
        <v>0</v>
      </c>
      <c r="O67">
        <f t="shared" si="6"/>
        <v>170</v>
      </c>
      <c r="P67" s="9">
        <f t="shared" ref="P67:P78" si="18">O67/$O$81*100</f>
        <v>55.194805194805198</v>
      </c>
      <c r="Q67" s="9">
        <f t="shared" ref="Q67:Q70" si="19">100*((P67-I67))/IF(I67=0,1,I67)</f>
        <v>5519.4805194805194</v>
      </c>
      <c r="R67" s="9">
        <f t="shared" ref="R67:R78" si="20">IF(P67&gt;=80,12,((P67/100)*12)+((Q67/$Q$80))/($Q$81/100))</f>
        <v>6.6400726335539879</v>
      </c>
      <c r="S67" s="9">
        <f t="shared" ref="S67:S78" si="21">R67/$R$80*100</f>
        <v>55.333938612949893</v>
      </c>
      <c r="T67">
        <f t="shared" ref="T67:T70" si="22">LOOKUP(S67,$Y$3:$Z$10,$AA$3:$AA$10)</f>
        <v>6</v>
      </c>
      <c r="U67" s="9">
        <f t="shared" si="4"/>
        <v>1.05</v>
      </c>
      <c r="W67">
        <v>6</v>
      </c>
    </row>
    <row r="68" spans="1:23" x14ac:dyDescent="0.25">
      <c r="A68" t="s">
        <v>72</v>
      </c>
      <c r="B68" t="s">
        <v>823</v>
      </c>
      <c r="C68" t="s">
        <v>9</v>
      </c>
      <c r="H68" s="9">
        <f t="shared" si="5"/>
        <v>0</v>
      </c>
      <c r="I68" s="9">
        <f t="shared" si="17"/>
        <v>0</v>
      </c>
      <c r="J68">
        <v>2020</v>
      </c>
      <c r="O68">
        <f t="shared" si="6"/>
        <v>0</v>
      </c>
      <c r="P68" s="9">
        <f t="shared" si="18"/>
        <v>0</v>
      </c>
      <c r="Q68" s="9">
        <f t="shared" si="19"/>
        <v>0</v>
      </c>
      <c r="R68" s="9">
        <f t="shared" si="20"/>
        <v>0</v>
      </c>
      <c r="S68" s="9">
        <f t="shared" si="21"/>
        <v>0</v>
      </c>
      <c r="T68">
        <f t="shared" si="22"/>
        <v>0</v>
      </c>
      <c r="U68" s="9">
        <f t="shared" ref="U68:U70" si="23">ROUND((T68/12)*(10/100)*21,2)</f>
        <v>0</v>
      </c>
      <c r="W68">
        <v>0</v>
      </c>
    </row>
    <row r="69" spans="1:23" x14ac:dyDescent="0.25">
      <c r="A69" t="s">
        <v>72</v>
      </c>
      <c r="B69" t="s">
        <v>824</v>
      </c>
      <c r="C69" t="s">
        <v>9</v>
      </c>
      <c r="D69">
        <v>0</v>
      </c>
      <c r="E69">
        <v>0</v>
      </c>
      <c r="F69">
        <v>0</v>
      </c>
      <c r="G69">
        <v>0</v>
      </c>
      <c r="H69" s="9">
        <f t="shared" si="5"/>
        <v>0</v>
      </c>
      <c r="I69" s="9">
        <f t="shared" si="17"/>
        <v>0</v>
      </c>
      <c r="J69">
        <v>2020</v>
      </c>
      <c r="K69">
        <v>1</v>
      </c>
      <c r="L69">
        <v>0</v>
      </c>
      <c r="M69">
        <v>1</v>
      </c>
      <c r="N69">
        <v>0</v>
      </c>
      <c r="O69">
        <f t="shared" si="6"/>
        <v>2</v>
      </c>
      <c r="P69" s="9">
        <f t="shared" si="18"/>
        <v>0.64935064935064934</v>
      </c>
      <c r="Q69" s="9">
        <f t="shared" si="19"/>
        <v>64.935064935064929</v>
      </c>
      <c r="R69" s="9">
        <f t="shared" si="20"/>
        <v>7.8118501571223381E-2</v>
      </c>
      <c r="S69" s="9">
        <f t="shared" si="21"/>
        <v>0.6509875130935282</v>
      </c>
      <c r="T69">
        <f t="shared" si="22"/>
        <v>0</v>
      </c>
      <c r="U69" s="9">
        <f t="shared" si="23"/>
        <v>0</v>
      </c>
      <c r="W69">
        <v>0</v>
      </c>
    </row>
    <row r="70" spans="1:23" x14ac:dyDescent="0.25">
      <c r="A70" t="s">
        <v>72</v>
      </c>
      <c r="B70" t="s">
        <v>825</v>
      </c>
      <c r="C70" t="s">
        <v>9</v>
      </c>
      <c r="D70">
        <v>0</v>
      </c>
      <c r="E70">
        <v>0</v>
      </c>
      <c r="F70">
        <v>0</v>
      </c>
      <c r="G70">
        <v>0</v>
      </c>
      <c r="H70" s="9">
        <f t="shared" si="5"/>
        <v>0</v>
      </c>
      <c r="I70" s="9">
        <f t="shared" si="17"/>
        <v>0</v>
      </c>
      <c r="J70">
        <v>2020</v>
      </c>
      <c r="K70">
        <v>100</v>
      </c>
      <c r="L70">
        <v>100</v>
      </c>
      <c r="M70">
        <v>40</v>
      </c>
      <c r="N70">
        <v>0</v>
      </c>
      <c r="O70">
        <f t="shared" si="6"/>
        <v>240</v>
      </c>
      <c r="P70" s="9">
        <f t="shared" si="18"/>
        <v>77.922077922077932</v>
      </c>
      <c r="Q70" s="9">
        <f t="shared" si="19"/>
        <v>7792.2077922077933</v>
      </c>
      <c r="R70" s="9">
        <f t="shared" si="20"/>
        <v>9.3742201885468077</v>
      </c>
      <c r="S70" s="9">
        <f t="shared" si="21"/>
        <v>78.118501571223391</v>
      </c>
      <c r="T70">
        <f t="shared" si="22"/>
        <v>10</v>
      </c>
      <c r="U70" s="9">
        <f t="shared" si="23"/>
        <v>1.75</v>
      </c>
      <c r="W70">
        <v>12</v>
      </c>
    </row>
    <row r="71" spans="1:23" x14ac:dyDescent="0.25">
      <c r="A71" t="s">
        <v>72</v>
      </c>
      <c r="B71" t="s">
        <v>826</v>
      </c>
      <c r="C71" t="s">
        <v>9</v>
      </c>
      <c r="H71" s="9">
        <f t="shared" si="5"/>
        <v>0</v>
      </c>
      <c r="I71" s="9">
        <f t="shared" si="17"/>
        <v>0</v>
      </c>
      <c r="J71">
        <v>2020</v>
      </c>
      <c r="K71">
        <v>100</v>
      </c>
      <c r="L71">
        <v>100</v>
      </c>
      <c r="M71">
        <v>100</v>
      </c>
      <c r="N71">
        <v>0</v>
      </c>
      <c r="O71">
        <f t="shared" si="6"/>
        <v>300</v>
      </c>
      <c r="P71" s="9">
        <f t="shared" si="18"/>
        <v>97.402597402597408</v>
      </c>
      <c r="Q71" s="9">
        <f t="shared" si="9"/>
        <v>9740.2597402597403</v>
      </c>
      <c r="R71" s="9">
        <f t="shared" si="20"/>
        <v>12</v>
      </c>
      <c r="S71" s="9">
        <f t="shared" si="21"/>
        <v>100</v>
      </c>
      <c r="T71">
        <f t="shared" si="10"/>
        <v>12</v>
      </c>
      <c r="U71" s="9">
        <f>ROUND((T71/12)*(10/100)*21,2)</f>
        <v>2.1</v>
      </c>
      <c r="W71">
        <v>12</v>
      </c>
    </row>
    <row r="72" spans="1:23" x14ac:dyDescent="0.25">
      <c r="A72" t="s">
        <v>72</v>
      </c>
      <c r="B72" t="s">
        <v>828</v>
      </c>
      <c r="C72" t="s">
        <v>9</v>
      </c>
      <c r="H72" s="9">
        <f t="shared" si="5"/>
        <v>0</v>
      </c>
      <c r="I72" s="9">
        <f t="shared" si="17"/>
        <v>0</v>
      </c>
      <c r="J72">
        <v>2020</v>
      </c>
      <c r="O72">
        <f t="shared" si="6"/>
        <v>0</v>
      </c>
      <c r="P72" s="9">
        <f t="shared" si="18"/>
        <v>0</v>
      </c>
      <c r="Q72" s="9">
        <f t="shared" si="9"/>
        <v>0</v>
      </c>
      <c r="R72" s="9">
        <f t="shared" si="20"/>
        <v>0</v>
      </c>
      <c r="S72" s="9">
        <f t="shared" si="21"/>
        <v>0</v>
      </c>
      <c r="T72">
        <f t="shared" si="10"/>
        <v>0</v>
      </c>
      <c r="U72" s="9">
        <f t="shared" ref="U72:U78" si="24">ROUND((T72/12)*(10/100)*21,2)</f>
        <v>0</v>
      </c>
      <c r="W72">
        <v>0</v>
      </c>
    </row>
    <row r="73" spans="1:23" x14ac:dyDescent="0.25">
      <c r="A73" t="s">
        <v>72</v>
      </c>
      <c r="B73" t="s">
        <v>829</v>
      </c>
      <c r="C73" t="s">
        <v>9</v>
      </c>
      <c r="H73" s="9">
        <f t="shared" si="5"/>
        <v>0</v>
      </c>
      <c r="I73" s="9">
        <f t="shared" si="17"/>
        <v>0</v>
      </c>
      <c r="J73">
        <v>2020</v>
      </c>
      <c r="K73">
        <v>100</v>
      </c>
      <c r="L73">
        <v>50</v>
      </c>
      <c r="M73">
        <v>0</v>
      </c>
      <c r="N73">
        <v>0</v>
      </c>
      <c r="O73">
        <f t="shared" si="6"/>
        <v>150</v>
      </c>
      <c r="P73" s="9">
        <f t="shared" si="18"/>
        <v>48.701298701298704</v>
      </c>
      <c r="Q73" s="9">
        <f t="shared" si="9"/>
        <v>4870.1298701298701</v>
      </c>
      <c r="R73" s="9">
        <f t="shared" si="20"/>
        <v>5.8588876178417539</v>
      </c>
      <c r="S73" s="9">
        <f t="shared" si="21"/>
        <v>48.824063482014616</v>
      </c>
      <c r="T73">
        <f t="shared" si="10"/>
        <v>4</v>
      </c>
      <c r="U73" s="9">
        <f t="shared" si="24"/>
        <v>0.7</v>
      </c>
      <c r="W73">
        <v>6</v>
      </c>
    </row>
    <row r="74" spans="1:23" x14ac:dyDescent="0.25">
      <c r="A74" t="s">
        <v>72</v>
      </c>
      <c r="B74" t="s">
        <v>830</v>
      </c>
      <c r="C74" t="s">
        <v>9</v>
      </c>
      <c r="H74" s="9">
        <f t="shared" ref="H74:H78" si="25">SUM(D74:G74)</f>
        <v>0</v>
      </c>
      <c r="I74" s="9">
        <f t="shared" ref="I74:I78" si="26">H74/$H$81*100</f>
        <v>0</v>
      </c>
      <c r="J74">
        <v>2020</v>
      </c>
      <c r="O74">
        <f t="shared" ref="O74:O78" si="27">SUM(K74:N74)</f>
        <v>0</v>
      </c>
      <c r="P74" s="9">
        <f t="shared" si="18"/>
        <v>0</v>
      </c>
      <c r="Q74" s="9">
        <f t="shared" si="9"/>
        <v>0</v>
      </c>
      <c r="R74" s="9">
        <f t="shared" si="20"/>
        <v>0</v>
      </c>
      <c r="S74" s="9">
        <f t="shared" si="21"/>
        <v>0</v>
      </c>
      <c r="T74">
        <f t="shared" si="10"/>
        <v>0</v>
      </c>
      <c r="U74" s="9">
        <f t="shared" si="24"/>
        <v>0</v>
      </c>
      <c r="W74">
        <v>0</v>
      </c>
    </row>
    <row r="75" spans="1:23" x14ac:dyDescent="0.25">
      <c r="A75" t="s">
        <v>72</v>
      </c>
      <c r="B75" t="s">
        <v>831</v>
      </c>
      <c r="C75" t="s">
        <v>9</v>
      </c>
      <c r="H75" s="9">
        <f t="shared" si="25"/>
        <v>0</v>
      </c>
      <c r="I75" s="9">
        <f t="shared" si="26"/>
        <v>0</v>
      </c>
      <c r="J75">
        <v>2020</v>
      </c>
      <c r="O75">
        <f t="shared" si="27"/>
        <v>0</v>
      </c>
      <c r="P75" s="9">
        <f t="shared" si="18"/>
        <v>0</v>
      </c>
      <c r="Q75" s="9">
        <f t="shared" si="9"/>
        <v>0</v>
      </c>
      <c r="R75" s="9">
        <f t="shared" si="20"/>
        <v>0</v>
      </c>
      <c r="S75" s="9">
        <f t="shared" si="21"/>
        <v>0</v>
      </c>
      <c r="T75">
        <f t="shared" si="10"/>
        <v>0</v>
      </c>
      <c r="U75" s="9">
        <f t="shared" si="24"/>
        <v>0</v>
      </c>
      <c r="W75">
        <v>0</v>
      </c>
    </row>
    <row r="76" spans="1:23" x14ac:dyDescent="0.25">
      <c r="A76" t="s">
        <v>72</v>
      </c>
      <c r="B76" t="s">
        <v>832</v>
      </c>
      <c r="C76" t="s">
        <v>9</v>
      </c>
      <c r="D76">
        <v>0</v>
      </c>
      <c r="E76">
        <v>0</v>
      </c>
      <c r="F76">
        <v>0</v>
      </c>
      <c r="G76">
        <v>0</v>
      </c>
      <c r="H76" s="9">
        <f t="shared" si="25"/>
        <v>0</v>
      </c>
      <c r="I76" s="9">
        <f t="shared" si="26"/>
        <v>0</v>
      </c>
      <c r="J76">
        <v>2020</v>
      </c>
      <c r="K76">
        <v>100</v>
      </c>
      <c r="L76">
        <v>0</v>
      </c>
      <c r="M76">
        <v>1</v>
      </c>
      <c r="N76">
        <v>0</v>
      </c>
      <c r="O76">
        <f t="shared" si="27"/>
        <v>101</v>
      </c>
      <c r="P76" s="9">
        <f t="shared" si="18"/>
        <v>32.792207792207797</v>
      </c>
      <c r="Q76" s="9">
        <f t="shared" si="9"/>
        <v>3279.2207792207796</v>
      </c>
      <c r="R76" s="9">
        <f t="shared" si="20"/>
        <v>3.9449843293467812</v>
      </c>
      <c r="S76" s="9">
        <f t="shared" si="21"/>
        <v>32.87486941122318</v>
      </c>
      <c r="T76">
        <f t="shared" si="10"/>
        <v>2</v>
      </c>
      <c r="U76" s="9">
        <f t="shared" si="24"/>
        <v>0.35</v>
      </c>
      <c r="W76">
        <v>0</v>
      </c>
    </row>
    <row r="77" spans="1:23" x14ac:dyDescent="0.25">
      <c r="A77" t="s">
        <v>72</v>
      </c>
      <c r="B77" t="s">
        <v>833</v>
      </c>
      <c r="C77" t="s">
        <v>9</v>
      </c>
      <c r="D77">
        <v>100</v>
      </c>
      <c r="E77">
        <v>100</v>
      </c>
      <c r="F77">
        <v>100</v>
      </c>
      <c r="G77">
        <v>0</v>
      </c>
      <c r="H77" s="9">
        <f t="shared" si="25"/>
        <v>300</v>
      </c>
      <c r="I77" s="9">
        <f t="shared" si="26"/>
        <v>100</v>
      </c>
      <c r="J77">
        <v>2020</v>
      </c>
      <c r="O77">
        <f t="shared" si="27"/>
        <v>0</v>
      </c>
      <c r="P77" s="9">
        <f t="shared" si="18"/>
        <v>0</v>
      </c>
      <c r="Q77" s="9">
        <f t="shared" si="9"/>
        <v>-100</v>
      </c>
      <c r="R77" s="9">
        <f t="shared" si="20"/>
        <v>-3.0249241968400686E-4</v>
      </c>
      <c r="S77" s="9">
        <f t="shared" si="21"/>
        <v>-2.5207701640333905E-3</v>
      </c>
      <c r="T77">
        <f t="shared" si="10"/>
        <v>0</v>
      </c>
      <c r="U77" s="9">
        <f t="shared" si="24"/>
        <v>0</v>
      </c>
      <c r="W77">
        <v>0</v>
      </c>
    </row>
    <row r="78" spans="1:23" x14ac:dyDescent="0.25">
      <c r="A78" t="s">
        <v>72</v>
      </c>
      <c r="B78" t="s">
        <v>834</v>
      </c>
      <c r="C78" t="s">
        <v>9</v>
      </c>
      <c r="H78" s="9">
        <f t="shared" si="25"/>
        <v>0</v>
      </c>
      <c r="I78" s="9">
        <f t="shared" si="26"/>
        <v>0</v>
      </c>
      <c r="J78">
        <v>2020</v>
      </c>
      <c r="O78">
        <f t="shared" si="27"/>
        <v>0</v>
      </c>
      <c r="P78" s="9">
        <f t="shared" si="18"/>
        <v>0</v>
      </c>
      <c r="Q78" s="9">
        <f t="shared" si="9"/>
        <v>0</v>
      </c>
      <c r="R78" s="9">
        <f t="shared" si="20"/>
        <v>0</v>
      </c>
      <c r="S78" s="9">
        <f t="shared" si="21"/>
        <v>0</v>
      </c>
      <c r="T78">
        <f t="shared" si="10"/>
        <v>0</v>
      </c>
      <c r="U78" s="9">
        <f t="shared" si="24"/>
        <v>0</v>
      </c>
      <c r="W78">
        <v>0</v>
      </c>
    </row>
    <row r="79" spans="1:23" ht="15" customHeight="1" x14ac:dyDescent="0.25">
      <c r="H79" s="7" t="s">
        <v>12</v>
      </c>
      <c r="O79" s="7" t="s">
        <v>16</v>
      </c>
      <c r="P79" s="8"/>
      <c r="Q79" s="4" t="s">
        <v>24</v>
      </c>
      <c r="R79" s="4" t="s">
        <v>27</v>
      </c>
      <c r="T79" s="1"/>
    </row>
    <row r="80" spans="1:23" x14ac:dyDescent="0.25">
      <c r="D80" s="1"/>
      <c r="E80" s="1"/>
      <c r="F80" s="1"/>
      <c r="H80" s="5" t="s">
        <v>10</v>
      </c>
      <c r="I80" s="65" t="s">
        <v>303</v>
      </c>
      <c r="J80" s="65"/>
      <c r="K80" s="65"/>
      <c r="L80" s="65"/>
      <c r="M80" s="65"/>
      <c r="O80" s="5" t="s">
        <v>10</v>
      </c>
      <c r="P80" s="10" t="s">
        <v>22</v>
      </c>
      <c r="Q80" s="9">
        <f>MAX(Q4:Q78)</f>
        <v>10000</v>
      </c>
      <c r="R80" s="9">
        <f>MAX(R4:R78)</f>
        <v>12</v>
      </c>
      <c r="T80" s="1"/>
    </row>
    <row r="81" spans="8:17" x14ac:dyDescent="0.25">
      <c r="H81" s="6">
        <f>MAX(H4:H78)</f>
        <v>300</v>
      </c>
      <c r="I81" s="65"/>
      <c r="J81" s="65"/>
      <c r="K81" s="65"/>
      <c r="L81" s="65"/>
      <c r="M81" s="65"/>
      <c r="O81" s="6">
        <f>MAX(O4:O78)</f>
        <v>308</v>
      </c>
      <c r="P81" s="10" t="s">
        <v>23</v>
      </c>
      <c r="Q81" s="9">
        <f>AVERAGE(Q4:Q78)</f>
        <v>3305.8679653679642</v>
      </c>
    </row>
    <row r="82" spans="8:17" x14ac:dyDescent="0.25">
      <c r="I82" s="65"/>
      <c r="J82" s="65"/>
      <c r="K82" s="65"/>
      <c r="L82" s="65"/>
      <c r="M82" s="65"/>
    </row>
  </sheetData>
  <autoFilter ref="A2:W82" xr:uid="{FADFB200-6CCB-4657-B5DC-BED0938F641F}"/>
  <mergeCells count="3">
    <mergeCell ref="D1:H1"/>
    <mergeCell ref="J1:O1"/>
    <mergeCell ref="I80:M8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B5AB-FEED-4011-8A4C-055158089F21}">
  <dimension ref="A1:L180"/>
  <sheetViews>
    <sheetView workbookViewId="0">
      <pane ySplit="2" topLeftCell="A3" activePane="bottomLeft" state="frozen"/>
      <selection pane="bottomLeft" activeCell="A3" sqref="A3"/>
    </sheetView>
  </sheetViews>
  <sheetFormatPr defaultRowHeight="15" x14ac:dyDescent="0.25"/>
  <cols>
    <col min="1" max="1" width="8.85546875" bestFit="1" customWidth="1"/>
    <col min="2" max="2" width="16.85546875" bestFit="1" customWidth="1"/>
    <col min="3" max="3" width="14.42578125" bestFit="1" customWidth="1"/>
    <col min="4" max="4" width="10.140625" bestFit="1" customWidth="1"/>
    <col min="6" max="6" width="22.42578125" bestFit="1" customWidth="1"/>
    <col min="7" max="7" width="0" hidden="1" customWidth="1"/>
    <col min="8" max="8" width="11.42578125" bestFit="1" customWidth="1"/>
  </cols>
  <sheetData>
    <row r="1" spans="1:12" s="1" customFormat="1" x14ac:dyDescent="0.25">
      <c r="A1" s="1" t="s">
        <v>210</v>
      </c>
      <c r="E1" s="57" t="s">
        <v>623</v>
      </c>
      <c r="F1"/>
    </row>
    <row r="2" spans="1:12" s="1" customFormat="1" x14ac:dyDescent="0.25">
      <c r="A2" s="1" t="s">
        <v>0</v>
      </c>
      <c r="B2" s="1" t="s">
        <v>1</v>
      </c>
      <c r="C2" s="1" t="s">
        <v>214</v>
      </c>
      <c r="D2" s="1" t="s">
        <v>211</v>
      </c>
      <c r="E2" s="1" t="s">
        <v>31</v>
      </c>
      <c r="F2" s="17" t="s">
        <v>627</v>
      </c>
      <c r="H2" s="1" t="s">
        <v>212</v>
      </c>
      <c r="J2" s="28" t="s">
        <v>43</v>
      </c>
      <c r="K2" s="28" t="s">
        <v>44</v>
      </c>
      <c r="L2" s="28" t="s">
        <v>45</v>
      </c>
    </row>
    <row r="3" spans="1:12" x14ac:dyDescent="0.25">
      <c r="A3" t="s">
        <v>8</v>
      </c>
      <c r="B3" t="s">
        <v>660</v>
      </c>
      <c r="C3" t="s">
        <v>215</v>
      </c>
      <c r="E3">
        <f>IF(OR(D3="N/A",D3="no"),0,IF(D3&gt;0,LOOKUP(D3,$J$3:$K$13,$L$3:$L$13),IF(C3="Yes",1,0)))</f>
        <v>0</v>
      </c>
      <c r="F3" s="9">
        <f>ROUND((E3/10)*(4/100)*16,2)</f>
        <v>0</v>
      </c>
      <c r="H3">
        <v>1</v>
      </c>
      <c r="J3" s="30">
        <v>0.01</v>
      </c>
      <c r="K3" s="30">
        <v>10</v>
      </c>
      <c r="L3" s="13">
        <v>1</v>
      </c>
    </row>
    <row r="4" spans="1:12" x14ac:dyDescent="0.25">
      <c r="A4" t="s">
        <v>8</v>
      </c>
      <c r="B4" t="s">
        <v>661</v>
      </c>
      <c r="C4" t="s">
        <v>216</v>
      </c>
      <c r="D4">
        <v>5</v>
      </c>
      <c r="E4">
        <f t="shared" ref="E4:E34" si="0">IF(OR(D4="N/A",D4="no"),0,IF(D4&gt;0,LOOKUP(D4,$J$3:$K$13,$L$3:$L$13),IF(C4="Yes",1,0)))</f>
        <v>1</v>
      </c>
      <c r="F4" s="9">
        <f t="shared" ref="F4:F33" si="1">ROUND((E4/10)*(4/100)*16,2)</f>
        <v>0.06</v>
      </c>
      <c r="H4">
        <v>1</v>
      </c>
      <c r="J4" s="30">
        <v>11</v>
      </c>
      <c r="K4" s="30">
        <v>20</v>
      </c>
      <c r="L4" s="13">
        <v>2</v>
      </c>
    </row>
    <row r="5" spans="1:12" x14ac:dyDescent="0.25">
      <c r="A5" t="s">
        <v>8</v>
      </c>
      <c r="B5" t="s">
        <v>662</v>
      </c>
      <c r="C5" t="s">
        <v>215</v>
      </c>
      <c r="E5">
        <f t="shared" si="0"/>
        <v>0</v>
      </c>
      <c r="F5" s="9">
        <f t="shared" si="1"/>
        <v>0</v>
      </c>
      <c r="H5">
        <v>1</v>
      </c>
      <c r="J5" s="30">
        <v>21</v>
      </c>
      <c r="K5" s="30">
        <v>30</v>
      </c>
      <c r="L5" s="13">
        <v>3</v>
      </c>
    </row>
    <row r="6" spans="1:12" x14ac:dyDescent="0.25">
      <c r="A6" t="s">
        <v>8</v>
      </c>
      <c r="B6" t="s">
        <v>663</v>
      </c>
      <c r="C6" t="s">
        <v>216</v>
      </c>
      <c r="D6">
        <v>0</v>
      </c>
      <c r="E6">
        <f t="shared" si="0"/>
        <v>1</v>
      </c>
      <c r="F6" s="9">
        <f t="shared" si="1"/>
        <v>0.06</v>
      </c>
      <c r="H6">
        <v>1</v>
      </c>
      <c r="J6" s="30">
        <v>31</v>
      </c>
      <c r="K6" s="30">
        <v>40</v>
      </c>
      <c r="L6" s="13">
        <v>4</v>
      </c>
    </row>
    <row r="7" spans="1:12" x14ac:dyDescent="0.25">
      <c r="A7" t="s">
        <v>8</v>
      </c>
      <c r="B7" t="s">
        <v>664</v>
      </c>
      <c r="C7" t="s">
        <v>215</v>
      </c>
      <c r="E7">
        <f t="shared" si="0"/>
        <v>0</v>
      </c>
      <c r="F7" s="9">
        <f t="shared" si="1"/>
        <v>0</v>
      </c>
      <c r="H7">
        <v>1</v>
      </c>
      <c r="J7" s="30">
        <v>41</v>
      </c>
      <c r="K7" s="30">
        <v>50</v>
      </c>
      <c r="L7" s="13">
        <v>5</v>
      </c>
    </row>
    <row r="8" spans="1:12" x14ac:dyDescent="0.25">
      <c r="A8" t="s">
        <v>8</v>
      </c>
      <c r="B8" t="s">
        <v>665</v>
      </c>
      <c r="C8" t="s">
        <v>216</v>
      </c>
      <c r="D8">
        <v>0.05</v>
      </c>
      <c r="E8">
        <f t="shared" si="0"/>
        <v>1</v>
      </c>
      <c r="F8" s="9">
        <f t="shared" si="1"/>
        <v>0.06</v>
      </c>
      <c r="H8">
        <v>1</v>
      </c>
      <c r="J8" s="30">
        <v>51</v>
      </c>
      <c r="K8" s="30">
        <v>60</v>
      </c>
      <c r="L8" s="13">
        <v>6</v>
      </c>
    </row>
    <row r="9" spans="1:12" x14ac:dyDescent="0.25">
      <c r="A9" t="s">
        <v>8</v>
      </c>
      <c r="B9" t="s">
        <v>666</v>
      </c>
      <c r="C9" t="s">
        <v>216</v>
      </c>
      <c r="D9">
        <v>5.85</v>
      </c>
      <c r="E9">
        <f t="shared" si="0"/>
        <v>1</v>
      </c>
      <c r="F9" s="9">
        <f t="shared" si="1"/>
        <v>0.06</v>
      </c>
      <c r="H9">
        <v>1</v>
      </c>
      <c r="J9" s="30">
        <v>61</v>
      </c>
      <c r="K9" s="30">
        <v>70</v>
      </c>
      <c r="L9" s="13">
        <v>7</v>
      </c>
    </row>
    <row r="10" spans="1:12" x14ac:dyDescent="0.25">
      <c r="A10" t="s">
        <v>8</v>
      </c>
      <c r="B10" t="s">
        <v>667</v>
      </c>
      <c r="C10" t="s">
        <v>216</v>
      </c>
      <c r="D10">
        <v>0.01</v>
      </c>
      <c r="E10">
        <f t="shared" si="0"/>
        <v>1</v>
      </c>
      <c r="F10" s="9">
        <f t="shared" si="1"/>
        <v>0.06</v>
      </c>
      <c r="H10">
        <v>1</v>
      </c>
      <c r="J10" s="30">
        <v>71</v>
      </c>
      <c r="K10" s="30">
        <v>80</v>
      </c>
      <c r="L10" s="13">
        <v>8</v>
      </c>
    </row>
    <row r="11" spans="1:12" x14ac:dyDescent="0.25">
      <c r="A11" t="s">
        <v>8</v>
      </c>
      <c r="B11" t="s">
        <v>668</v>
      </c>
      <c r="C11" t="s">
        <v>216</v>
      </c>
      <c r="D11">
        <v>12.3</v>
      </c>
      <c r="E11">
        <f t="shared" si="0"/>
        <v>2</v>
      </c>
      <c r="F11" s="9">
        <f t="shared" si="1"/>
        <v>0.13</v>
      </c>
      <c r="H11">
        <v>2</v>
      </c>
      <c r="J11" s="30">
        <v>81</v>
      </c>
      <c r="K11" s="30">
        <v>90</v>
      </c>
      <c r="L11" s="13">
        <v>9</v>
      </c>
    </row>
    <row r="12" spans="1:12" x14ac:dyDescent="0.25">
      <c r="A12" t="s">
        <v>8</v>
      </c>
      <c r="B12" t="s">
        <v>669</v>
      </c>
      <c r="C12" t="s">
        <v>216</v>
      </c>
      <c r="D12">
        <v>12.3</v>
      </c>
      <c r="E12">
        <f t="shared" si="0"/>
        <v>2</v>
      </c>
      <c r="F12" s="9">
        <f t="shared" si="1"/>
        <v>0.13</v>
      </c>
      <c r="H12">
        <v>2</v>
      </c>
      <c r="J12" s="30">
        <v>91</v>
      </c>
      <c r="K12" s="30">
        <v>100</v>
      </c>
      <c r="L12" s="13">
        <v>10</v>
      </c>
    </row>
    <row r="13" spans="1:12" x14ac:dyDescent="0.25">
      <c r="A13" t="s">
        <v>8</v>
      </c>
      <c r="B13" t="s">
        <v>670</v>
      </c>
      <c r="C13" t="s">
        <v>215</v>
      </c>
      <c r="D13" t="s">
        <v>167</v>
      </c>
      <c r="E13">
        <f t="shared" si="0"/>
        <v>0</v>
      </c>
      <c r="F13" s="9">
        <f t="shared" si="1"/>
        <v>0</v>
      </c>
      <c r="H13">
        <v>1</v>
      </c>
      <c r="J13" s="50" t="s">
        <v>213</v>
      </c>
      <c r="K13" s="30">
        <v>0</v>
      </c>
      <c r="L13" s="13">
        <v>0</v>
      </c>
    </row>
    <row r="14" spans="1:12" x14ac:dyDescent="0.25">
      <c r="A14" t="s">
        <v>8</v>
      </c>
      <c r="B14" t="s">
        <v>671</v>
      </c>
      <c r="C14" t="s">
        <v>216</v>
      </c>
      <c r="D14">
        <v>0</v>
      </c>
      <c r="E14">
        <f t="shared" si="0"/>
        <v>1</v>
      </c>
      <c r="F14" s="9">
        <f t="shared" si="1"/>
        <v>0.06</v>
      </c>
      <c r="H14">
        <v>1</v>
      </c>
    </row>
    <row r="15" spans="1:12" x14ac:dyDescent="0.25">
      <c r="A15" t="s">
        <v>8</v>
      </c>
      <c r="B15" t="s">
        <v>672</v>
      </c>
      <c r="C15" t="s">
        <v>216</v>
      </c>
      <c r="D15">
        <v>30</v>
      </c>
      <c r="E15">
        <f t="shared" si="0"/>
        <v>3</v>
      </c>
      <c r="F15" s="9">
        <f t="shared" si="1"/>
        <v>0.19</v>
      </c>
      <c r="H15">
        <v>3</v>
      </c>
    </row>
    <row r="16" spans="1:12" x14ac:dyDescent="0.25">
      <c r="A16" t="s">
        <v>8</v>
      </c>
      <c r="B16" t="s">
        <v>673</v>
      </c>
      <c r="C16" t="s">
        <v>216</v>
      </c>
      <c r="D16">
        <v>0</v>
      </c>
      <c r="E16">
        <f>IF(OR(D16="N/A",D16="no"),0,IF(D16&gt;0,LOOKUP(D16,$J$3:$K$13,$L$3:$L$13),IF(C16="Yes",1,0)))</f>
        <v>1</v>
      </c>
      <c r="F16" s="9">
        <f t="shared" si="1"/>
        <v>0.06</v>
      </c>
      <c r="H16">
        <v>1</v>
      </c>
    </row>
    <row r="17" spans="1:8" x14ac:dyDescent="0.25">
      <c r="A17" t="s">
        <v>8</v>
      </c>
      <c r="B17" t="s">
        <v>674</v>
      </c>
      <c r="C17" t="s">
        <v>215</v>
      </c>
      <c r="E17">
        <f t="shared" si="0"/>
        <v>0</v>
      </c>
      <c r="F17" s="9">
        <f t="shared" si="1"/>
        <v>0</v>
      </c>
      <c r="H17">
        <v>1</v>
      </c>
    </row>
    <row r="18" spans="1:8" x14ac:dyDescent="0.25">
      <c r="A18" t="s">
        <v>8</v>
      </c>
      <c r="B18" t="s">
        <v>675</v>
      </c>
      <c r="C18" t="s">
        <v>216</v>
      </c>
      <c r="D18">
        <v>98</v>
      </c>
      <c r="E18">
        <f t="shared" si="0"/>
        <v>10</v>
      </c>
      <c r="F18" s="9">
        <f t="shared" si="1"/>
        <v>0.64</v>
      </c>
      <c r="H18">
        <v>10</v>
      </c>
    </row>
    <row r="19" spans="1:8" x14ac:dyDescent="0.25">
      <c r="A19" t="s">
        <v>8</v>
      </c>
      <c r="B19" t="s">
        <v>676</v>
      </c>
      <c r="C19" t="s">
        <v>216</v>
      </c>
      <c r="D19">
        <v>5</v>
      </c>
      <c r="E19">
        <f t="shared" si="0"/>
        <v>1</v>
      </c>
      <c r="F19" s="9">
        <f t="shared" si="1"/>
        <v>0.06</v>
      </c>
      <c r="H19">
        <v>1</v>
      </c>
    </row>
    <row r="20" spans="1:8" x14ac:dyDescent="0.25">
      <c r="A20" t="s">
        <v>8</v>
      </c>
      <c r="B20" t="s">
        <v>677</v>
      </c>
      <c r="C20" t="s">
        <v>215</v>
      </c>
      <c r="E20">
        <f t="shared" si="0"/>
        <v>0</v>
      </c>
      <c r="F20" s="9">
        <f t="shared" si="1"/>
        <v>0</v>
      </c>
      <c r="H20">
        <v>1</v>
      </c>
    </row>
    <row r="21" spans="1:8" x14ac:dyDescent="0.25">
      <c r="A21" t="s">
        <v>8</v>
      </c>
      <c r="B21" t="s">
        <v>678</v>
      </c>
      <c r="C21" t="s">
        <v>216</v>
      </c>
      <c r="D21">
        <v>15</v>
      </c>
      <c r="E21">
        <f t="shared" si="0"/>
        <v>2</v>
      </c>
      <c r="F21" s="9">
        <f t="shared" si="1"/>
        <v>0.13</v>
      </c>
      <c r="H21">
        <v>2</v>
      </c>
    </row>
    <row r="22" spans="1:8" x14ac:dyDescent="0.25">
      <c r="A22" t="s">
        <v>8</v>
      </c>
      <c r="B22" t="s">
        <v>679</v>
      </c>
      <c r="C22" t="s">
        <v>216</v>
      </c>
      <c r="D22">
        <v>100</v>
      </c>
      <c r="E22">
        <f t="shared" si="0"/>
        <v>10</v>
      </c>
      <c r="F22" s="9">
        <f t="shared" si="1"/>
        <v>0.64</v>
      </c>
      <c r="H22">
        <v>10</v>
      </c>
    </row>
    <row r="23" spans="1:8" x14ac:dyDescent="0.25">
      <c r="A23" t="s">
        <v>8</v>
      </c>
      <c r="B23" t="s">
        <v>680</v>
      </c>
      <c r="C23" t="s">
        <v>216</v>
      </c>
      <c r="D23">
        <v>0</v>
      </c>
      <c r="E23">
        <f t="shared" si="0"/>
        <v>1</v>
      </c>
      <c r="F23" s="9">
        <f t="shared" si="1"/>
        <v>0.06</v>
      </c>
      <c r="H23">
        <v>1</v>
      </c>
    </row>
    <row r="24" spans="1:8" x14ac:dyDescent="0.25">
      <c r="A24" t="s">
        <v>8</v>
      </c>
      <c r="B24" t="s">
        <v>681</v>
      </c>
      <c r="C24" t="s">
        <v>215</v>
      </c>
      <c r="E24">
        <f t="shared" si="0"/>
        <v>0</v>
      </c>
      <c r="F24" s="9">
        <f t="shared" si="1"/>
        <v>0</v>
      </c>
      <c r="H24">
        <v>1</v>
      </c>
    </row>
    <row r="25" spans="1:8" x14ac:dyDescent="0.25">
      <c r="A25" t="s">
        <v>8</v>
      </c>
      <c r="B25" t="s">
        <v>682</v>
      </c>
      <c r="C25" t="s">
        <v>216</v>
      </c>
      <c r="D25">
        <v>4</v>
      </c>
      <c r="E25">
        <f t="shared" si="0"/>
        <v>1</v>
      </c>
      <c r="F25" s="9">
        <f t="shared" si="1"/>
        <v>0.06</v>
      </c>
      <c r="H25">
        <v>1</v>
      </c>
    </row>
    <row r="26" spans="1:8" x14ac:dyDescent="0.25">
      <c r="A26" t="s">
        <v>8</v>
      </c>
      <c r="B26" t="s">
        <v>683</v>
      </c>
      <c r="C26" t="s">
        <v>216</v>
      </c>
      <c r="D26">
        <v>0</v>
      </c>
      <c r="E26">
        <f t="shared" si="0"/>
        <v>1</v>
      </c>
      <c r="F26" s="9">
        <f t="shared" si="1"/>
        <v>0.06</v>
      </c>
      <c r="H26">
        <v>1</v>
      </c>
    </row>
    <row r="27" spans="1:8" x14ac:dyDescent="0.25">
      <c r="A27" t="s">
        <v>8</v>
      </c>
      <c r="B27" s="59" t="s">
        <v>684</v>
      </c>
      <c r="C27" t="s">
        <v>216</v>
      </c>
      <c r="D27">
        <v>85</v>
      </c>
      <c r="E27" s="59">
        <f>IF(OR(D27="N/A",D27="no"),1,IF(D27&gt;0,LOOKUP(D27,$J$3:$K$13,$L$3:$L$13),IF(C27="Yes",1,1)))</f>
        <v>9</v>
      </c>
      <c r="F27" s="9">
        <f t="shared" si="1"/>
        <v>0.57999999999999996</v>
      </c>
      <c r="G27" s="59" t="s">
        <v>629</v>
      </c>
      <c r="H27" s="59">
        <v>9</v>
      </c>
    </row>
    <row r="28" spans="1:8" x14ac:dyDescent="0.25">
      <c r="A28" t="s">
        <v>8</v>
      </c>
      <c r="B28" t="s">
        <v>685</v>
      </c>
      <c r="C28" t="s">
        <v>215</v>
      </c>
      <c r="E28">
        <f t="shared" si="0"/>
        <v>0</v>
      </c>
      <c r="F28" s="9">
        <f t="shared" si="1"/>
        <v>0</v>
      </c>
      <c r="H28">
        <v>1</v>
      </c>
    </row>
    <row r="29" spans="1:8" x14ac:dyDescent="0.25">
      <c r="A29" t="s">
        <v>8</v>
      </c>
      <c r="B29" t="s">
        <v>686</v>
      </c>
      <c r="C29" t="s">
        <v>216</v>
      </c>
      <c r="D29">
        <v>0</v>
      </c>
      <c r="E29">
        <f t="shared" si="0"/>
        <v>1</v>
      </c>
      <c r="F29" s="9">
        <f t="shared" si="1"/>
        <v>0.06</v>
      </c>
      <c r="H29">
        <v>1</v>
      </c>
    </row>
    <row r="30" spans="1:8" x14ac:dyDescent="0.25">
      <c r="A30" t="s">
        <v>8</v>
      </c>
      <c r="B30" t="s">
        <v>687</v>
      </c>
      <c r="C30" t="s">
        <v>215</v>
      </c>
      <c r="E30">
        <f t="shared" si="0"/>
        <v>0</v>
      </c>
      <c r="F30" s="9">
        <f t="shared" si="1"/>
        <v>0</v>
      </c>
      <c r="H30">
        <v>1</v>
      </c>
    </row>
    <row r="31" spans="1:8" x14ac:dyDescent="0.25">
      <c r="A31" t="s">
        <v>8</v>
      </c>
      <c r="B31" t="s">
        <v>688</v>
      </c>
      <c r="C31" t="s">
        <v>216</v>
      </c>
      <c r="D31">
        <v>0</v>
      </c>
      <c r="E31">
        <f t="shared" si="0"/>
        <v>1</v>
      </c>
      <c r="F31" s="9">
        <f t="shared" si="1"/>
        <v>0.06</v>
      </c>
      <c r="H31">
        <v>1</v>
      </c>
    </row>
    <row r="32" spans="1:8" x14ac:dyDescent="0.25">
      <c r="A32" t="s">
        <v>8</v>
      </c>
      <c r="B32" t="s">
        <v>689</v>
      </c>
      <c r="C32" t="s">
        <v>215</v>
      </c>
      <c r="E32">
        <f t="shared" si="0"/>
        <v>0</v>
      </c>
      <c r="F32" s="9">
        <f t="shared" si="1"/>
        <v>0</v>
      </c>
      <c r="H32">
        <v>1</v>
      </c>
    </row>
    <row r="33" spans="1:8" x14ac:dyDescent="0.25">
      <c r="A33" t="s">
        <v>8</v>
      </c>
      <c r="B33" t="s">
        <v>690</v>
      </c>
      <c r="C33" t="s">
        <v>215</v>
      </c>
      <c r="E33">
        <f t="shared" si="0"/>
        <v>0</v>
      </c>
      <c r="F33" s="9">
        <f t="shared" si="1"/>
        <v>0</v>
      </c>
      <c r="H33">
        <v>1</v>
      </c>
    </row>
    <row r="34" spans="1:8" x14ac:dyDescent="0.25">
      <c r="A34" t="s">
        <v>71</v>
      </c>
      <c r="B34" t="s">
        <v>691</v>
      </c>
      <c r="C34" t="s">
        <v>216</v>
      </c>
      <c r="D34">
        <v>10</v>
      </c>
      <c r="E34">
        <f t="shared" si="0"/>
        <v>1</v>
      </c>
      <c r="F34" s="9">
        <f>ROUND((E34/10)*(4/100)*24,2)</f>
        <v>0.1</v>
      </c>
      <c r="H34">
        <v>1</v>
      </c>
    </row>
    <row r="35" spans="1:8" x14ac:dyDescent="0.25">
      <c r="A35" t="s">
        <v>71</v>
      </c>
      <c r="B35" t="s">
        <v>692</v>
      </c>
      <c r="C35" t="s">
        <v>216</v>
      </c>
      <c r="D35">
        <v>23</v>
      </c>
      <c r="E35">
        <f t="shared" ref="E35:E66" si="2">IF(OR(D35="N/A",D35="no"),0,IF(D35&gt;0,LOOKUP(D35,$J$3:$K$13,$L$3:$L$13),IF(C35="Yes",1,0)))</f>
        <v>3</v>
      </c>
      <c r="F35" s="9">
        <f t="shared" ref="F35:F98" si="3">ROUND((E35/10)*(4/100)*24,2)</f>
        <v>0.28999999999999998</v>
      </c>
      <c r="H35">
        <v>3</v>
      </c>
    </row>
    <row r="36" spans="1:8" x14ac:dyDescent="0.25">
      <c r="A36" t="s">
        <v>71</v>
      </c>
      <c r="B36" t="s">
        <v>693</v>
      </c>
      <c r="C36" t="s">
        <v>216</v>
      </c>
      <c r="D36">
        <v>12.5</v>
      </c>
      <c r="E36">
        <f t="shared" si="2"/>
        <v>2</v>
      </c>
      <c r="F36" s="9">
        <f t="shared" si="3"/>
        <v>0.19</v>
      </c>
      <c r="H36">
        <v>2</v>
      </c>
    </row>
    <row r="37" spans="1:8" x14ac:dyDescent="0.25">
      <c r="A37" t="s">
        <v>71</v>
      </c>
      <c r="B37" s="59" t="s">
        <v>694</v>
      </c>
      <c r="C37" t="s">
        <v>215</v>
      </c>
      <c r="E37" s="59">
        <f>IF(OR(D37="N/A",D37="no"),1,IF(D37&gt;0,LOOKUP(D37,$J$3:$K$13,$L$3:$L$13),IF(C37="Yes",1,1)))</f>
        <v>1</v>
      </c>
      <c r="F37" s="9">
        <f t="shared" si="3"/>
        <v>0.1</v>
      </c>
      <c r="G37" s="59" t="s">
        <v>629</v>
      </c>
      <c r="H37" s="59">
        <v>0</v>
      </c>
    </row>
    <row r="38" spans="1:8" x14ac:dyDescent="0.25">
      <c r="A38" t="s">
        <v>71</v>
      </c>
      <c r="B38" t="s">
        <v>695</v>
      </c>
      <c r="C38" t="s">
        <v>216</v>
      </c>
      <c r="D38">
        <v>5</v>
      </c>
      <c r="E38">
        <f t="shared" si="2"/>
        <v>1</v>
      </c>
      <c r="F38" s="9">
        <f t="shared" si="3"/>
        <v>0.1</v>
      </c>
      <c r="H38">
        <v>1</v>
      </c>
    </row>
    <row r="39" spans="1:8" x14ac:dyDescent="0.25">
      <c r="A39" t="s">
        <v>71</v>
      </c>
      <c r="B39" t="s">
        <v>696</v>
      </c>
      <c r="C39" t="s">
        <v>216</v>
      </c>
      <c r="D39">
        <v>0</v>
      </c>
      <c r="E39">
        <f t="shared" si="2"/>
        <v>1</v>
      </c>
      <c r="F39" s="9">
        <f t="shared" si="3"/>
        <v>0.1</v>
      </c>
      <c r="H39">
        <v>1</v>
      </c>
    </row>
    <row r="40" spans="1:8" x14ac:dyDescent="0.25">
      <c r="A40" t="s">
        <v>71</v>
      </c>
      <c r="B40" t="s">
        <v>697</v>
      </c>
      <c r="C40" t="s">
        <v>216</v>
      </c>
      <c r="D40">
        <v>40</v>
      </c>
      <c r="E40">
        <f t="shared" si="2"/>
        <v>4</v>
      </c>
      <c r="F40" s="9">
        <f t="shared" si="3"/>
        <v>0.38</v>
      </c>
      <c r="H40">
        <v>4</v>
      </c>
    </row>
    <row r="41" spans="1:8" x14ac:dyDescent="0.25">
      <c r="A41" t="s">
        <v>71</v>
      </c>
      <c r="B41" t="s">
        <v>698</v>
      </c>
      <c r="C41" t="s">
        <v>216</v>
      </c>
      <c r="D41">
        <v>0</v>
      </c>
      <c r="E41">
        <f t="shared" si="2"/>
        <v>1</v>
      </c>
      <c r="F41" s="9">
        <f t="shared" si="3"/>
        <v>0.1</v>
      </c>
      <c r="H41">
        <v>1</v>
      </c>
    </row>
    <row r="42" spans="1:8" x14ac:dyDescent="0.25">
      <c r="A42" t="s">
        <v>71</v>
      </c>
      <c r="B42" s="59" t="s">
        <v>699</v>
      </c>
      <c r="C42" t="s">
        <v>215</v>
      </c>
      <c r="D42" t="s">
        <v>167</v>
      </c>
      <c r="E42" s="59">
        <f>IF(OR(D42="N/A",D42="no"),1,IF(D42&gt;0,LOOKUP(D42,$J$3:$K$13,$L$3:$L$13),IF(C42="Yes",1,1)))</f>
        <v>1</v>
      </c>
      <c r="F42" s="9">
        <f t="shared" si="3"/>
        <v>0.1</v>
      </c>
      <c r="G42" s="59" t="s">
        <v>629</v>
      </c>
      <c r="H42" s="59">
        <v>0</v>
      </c>
    </row>
    <row r="43" spans="1:8" x14ac:dyDescent="0.25">
      <c r="A43" t="s">
        <v>71</v>
      </c>
      <c r="B43" t="s">
        <v>700</v>
      </c>
      <c r="C43" t="s">
        <v>215</v>
      </c>
      <c r="E43">
        <f t="shared" si="2"/>
        <v>0</v>
      </c>
      <c r="F43" s="9">
        <f t="shared" si="3"/>
        <v>0</v>
      </c>
      <c r="H43">
        <v>0</v>
      </c>
    </row>
    <row r="44" spans="1:8" x14ac:dyDescent="0.25">
      <c r="A44" t="s">
        <v>71</v>
      </c>
      <c r="B44" t="s">
        <v>701</v>
      </c>
      <c r="C44" t="s">
        <v>215</v>
      </c>
      <c r="E44">
        <f t="shared" si="2"/>
        <v>0</v>
      </c>
      <c r="F44" s="9">
        <f t="shared" si="3"/>
        <v>0</v>
      </c>
      <c r="H44">
        <v>0</v>
      </c>
    </row>
    <row r="45" spans="1:8" x14ac:dyDescent="0.25">
      <c r="A45" t="s">
        <v>71</v>
      </c>
      <c r="B45" t="s">
        <v>702</v>
      </c>
      <c r="C45" t="s">
        <v>216</v>
      </c>
      <c r="D45">
        <v>0</v>
      </c>
      <c r="E45">
        <f t="shared" si="2"/>
        <v>1</v>
      </c>
      <c r="F45" s="9">
        <f t="shared" si="3"/>
        <v>0.1</v>
      </c>
      <c r="H45">
        <v>1</v>
      </c>
    </row>
    <row r="46" spans="1:8" x14ac:dyDescent="0.25">
      <c r="A46" t="s">
        <v>71</v>
      </c>
      <c r="B46" t="s">
        <v>703</v>
      </c>
      <c r="C46" t="s">
        <v>216</v>
      </c>
      <c r="D46">
        <v>80</v>
      </c>
      <c r="E46">
        <f t="shared" si="2"/>
        <v>8</v>
      </c>
      <c r="F46" s="9">
        <f t="shared" si="3"/>
        <v>0.77</v>
      </c>
      <c r="H46">
        <v>8</v>
      </c>
    </row>
    <row r="47" spans="1:8" x14ac:dyDescent="0.25">
      <c r="A47" t="s">
        <v>71</v>
      </c>
      <c r="B47" s="59" t="s">
        <v>704</v>
      </c>
      <c r="C47" t="s">
        <v>215</v>
      </c>
      <c r="E47" s="59">
        <f t="shared" ref="E47:E49" si="4">IF(OR(D47="N/A",D47="no"),1,IF(D47&gt;0,LOOKUP(D47,$J$3:$K$13,$L$3:$L$13),IF(C47="Yes",1,1)))</f>
        <v>1</v>
      </c>
      <c r="F47" s="9">
        <f t="shared" si="3"/>
        <v>0.1</v>
      </c>
      <c r="G47" s="59" t="s">
        <v>629</v>
      </c>
      <c r="H47" s="59">
        <v>0</v>
      </c>
    </row>
    <row r="48" spans="1:8" x14ac:dyDescent="0.25">
      <c r="A48" t="s">
        <v>71</v>
      </c>
      <c r="B48" s="59" t="s">
        <v>705</v>
      </c>
      <c r="C48" t="s">
        <v>215</v>
      </c>
      <c r="E48" s="59">
        <f t="shared" si="4"/>
        <v>1</v>
      </c>
      <c r="F48" s="9">
        <f t="shared" si="3"/>
        <v>0.1</v>
      </c>
      <c r="G48" s="59" t="s">
        <v>629</v>
      </c>
      <c r="H48" s="59">
        <v>0</v>
      </c>
    </row>
    <row r="49" spans="1:8" x14ac:dyDescent="0.25">
      <c r="A49" t="s">
        <v>71</v>
      </c>
      <c r="B49" s="59" t="s">
        <v>706</v>
      </c>
      <c r="C49" t="s">
        <v>215</v>
      </c>
      <c r="E49" s="59">
        <f t="shared" si="4"/>
        <v>1</v>
      </c>
      <c r="F49" s="9">
        <f t="shared" si="3"/>
        <v>0.1</v>
      </c>
      <c r="G49" s="59" t="s">
        <v>629</v>
      </c>
      <c r="H49" s="59">
        <v>0</v>
      </c>
    </row>
    <row r="50" spans="1:8" x14ac:dyDescent="0.25">
      <c r="A50" t="s">
        <v>71</v>
      </c>
      <c r="B50" t="s">
        <v>707</v>
      </c>
      <c r="C50" t="s">
        <v>216</v>
      </c>
      <c r="D50">
        <v>0</v>
      </c>
      <c r="E50">
        <f t="shared" si="2"/>
        <v>1</v>
      </c>
      <c r="F50" s="9">
        <f t="shared" si="3"/>
        <v>0.1</v>
      </c>
      <c r="H50">
        <v>1</v>
      </c>
    </row>
    <row r="51" spans="1:8" x14ac:dyDescent="0.25">
      <c r="A51" t="s">
        <v>71</v>
      </c>
      <c r="B51" s="59" t="s">
        <v>708</v>
      </c>
      <c r="C51" t="s">
        <v>215</v>
      </c>
      <c r="E51" s="59">
        <f>IF(OR(D51="N/A",D51="no"),1,IF(D51&gt;0,LOOKUP(D51,$J$3:$K$13,$L$3:$L$13),IF(C51="Yes",1,1)))</f>
        <v>1</v>
      </c>
      <c r="F51" s="9">
        <f t="shared" si="3"/>
        <v>0.1</v>
      </c>
      <c r="G51" s="59" t="s">
        <v>629</v>
      </c>
      <c r="H51" s="59">
        <v>0</v>
      </c>
    </row>
    <row r="52" spans="1:8" x14ac:dyDescent="0.25">
      <c r="A52" t="s">
        <v>71</v>
      </c>
      <c r="B52" t="s">
        <v>709</v>
      </c>
      <c r="C52" t="s">
        <v>216</v>
      </c>
      <c r="D52">
        <v>0</v>
      </c>
      <c r="E52">
        <f t="shared" si="2"/>
        <v>1</v>
      </c>
      <c r="F52" s="9">
        <f t="shared" si="3"/>
        <v>0.1</v>
      </c>
      <c r="H52">
        <v>1</v>
      </c>
    </row>
    <row r="53" spans="1:8" x14ac:dyDescent="0.25">
      <c r="A53" t="s">
        <v>71</v>
      </c>
      <c r="B53" t="s">
        <v>710</v>
      </c>
      <c r="C53" t="s">
        <v>216</v>
      </c>
      <c r="D53">
        <v>0</v>
      </c>
      <c r="E53">
        <f t="shared" si="2"/>
        <v>1</v>
      </c>
      <c r="F53" s="9">
        <f t="shared" si="3"/>
        <v>0.1</v>
      </c>
      <c r="H53">
        <v>1</v>
      </c>
    </row>
    <row r="54" spans="1:8" x14ac:dyDescent="0.25">
      <c r="A54" t="s">
        <v>71</v>
      </c>
      <c r="B54" t="s">
        <v>711</v>
      </c>
      <c r="C54" t="s">
        <v>216</v>
      </c>
      <c r="D54">
        <v>0</v>
      </c>
      <c r="E54">
        <f t="shared" si="2"/>
        <v>1</v>
      </c>
      <c r="F54" s="9">
        <f t="shared" si="3"/>
        <v>0.1</v>
      </c>
      <c r="H54">
        <v>1</v>
      </c>
    </row>
    <row r="55" spans="1:8" x14ac:dyDescent="0.25">
      <c r="A55" t="s">
        <v>71</v>
      </c>
      <c r="B55" t="s">
        <v>712</v>
      </c>
      <c r="C55" t="s">
        <v>216</v>
      </c>
      <c r="D55">
        <v>60</v>
      </c>
      <c r="E55">
        <f t="shared" si="2"/>
        <v>6</v>
      </c>
      <c r="F55" s="9">
        <f t="shared" si="3"/>
        <v>0.57999999999999996</v>
      </c>
      <c r="H55">
        <v>6</v>
      </c>
    </row>
    <row r="56" spans="1:8" x14ac:dyDescent="0.25">
      <c r="A56" t="s">
        <v>71</v>
      </c>
      <c r="B56" t="s">
        <v>713</v>
      </c>
      <c r="C56" t="s">
        <v>216</v>
      </c>
      <c r="D56">
        <v>100</v>
      </c>
      <c r="E56">
        <f t="shared" si="2"/>
        <v>10</v>
      </c>
      <c r="F56" s="9">
        <f t="shared" si="3"/>
        <v>0.96</v>
      </c>
      <c r="H56">
        <v>10</v>
      </c>
    </row>
    <row r="57" spans="1:8" x14ac:dyDescent="0.25">
      <c r="A57" t="s">
        <v>71</v>
      </c>
      <c r="B57" t="s">
        <v>714</v>
      </c>
      <c r="C57" t="s">
        <v>216</v>
      </c>
      <c r="D57">
        <v>0</v>
      </c>
      <c r="E57">
        <f t="shared" si="2"/>
        <v>1</v>
      </c>
      <c r="F57" s="9">
        <f t="shared" si="3"/>
        <v>0.1</v>
      </c>
      <c r="H57">
        <v>1</v>
      </c>
    </row>
    <row r="58" spans="1:8" x14ac:dyDescent="0.25">
      <c r="A58" t="s">
        <v>71</v>
      </c>
      <c r="B58" t="s">
        <v>715</v>
      </c>
      <c r="C58" t="s">
        <v>216</v>
      </c>
      <c r="D58">
        <v>0</v>
      </c>
      <c r="E58">
        <f t="shared" si="2"/>
        <v>1</v>
      </c>
      <c r="F58" s="9">
        <f t="shared" si="3"/>
        <v>0.1</v>
      </c>
      <c r="H58">
        <v>1</v>
      </c>
    </row>
    <row r="59" spans="1:8" x14ac:dyDescent="0.25">
      <c r="A59" t="s">
        <v>71</v>
      </c>
      <c r="B59" s="59" t="s">
        <v>716</v>
      </c>
      <c r="C59" t="s">
        <v>215</v>
      </c>
      <c r="E59" s="59">
        <f>IF(OR(D59="N/A",D59="no"),1,IF(D59&gt;0,LOOKUP(D59,$J$3:$K$13,$L$3:$L$13),IF(C59="Yes",1,1)))</f>
        <v>1</v>
      </c>
      <c r="F59" s="9">
        <f t="shared" si="3"/>
        <v>0.1</v>
      </c>
      <c r="G59" s="59" t="s">
        <v>629</v>
      </c>
      <c r="H59" s="59">
        <v>0</v>
      </c>
    </row>
    <row r="60" spans="1:8" x14ac:dyDescent="0.25">
      <c r="A60" t="s">
        <v>71</v>
      </c>
      <c r="B60" t="s">
        <v>717</v>
      </c>
      <c r="C60" t="s">
        <v>216</v>
      </c>
      <c r="D60">
        <v>0</v>
      </c>
      <c r="E60">
        <f t="shared" si="2"/>
        <v>1</v>
      </c>
      <c r="F60" s="9">
        <f t="shared" si="3"/>
        <v>0.1</v>
      </c>
      <c r="H60">
        <v>1</v>
      </c>
    </row>
    <row r="61" spans="1:8" x14ac:dyDescent="0.25">
      <c r="A61" t="s">
        <v>71</v>
      </c>
      <c r="B61" t="s">
        <v>718</v>
      </c>
      <c r="C61" t="s">
        <v>216</v>
      </c>
      <c r="D61">
        <v>0</v>
      </c>
      <c r="E61">
        <f t="shared" si="2"/>
        <v>1</v>
      </c>
      <c r="F61" s="9">
        <f t="shared" si="3"/>
        <v>0.1</v>
      </c>
      <c r="H61">
        <v>1</v>
      </c>
    </row>
    <row r="62" spans="1:8" x14ac:dyDescent="0.25">
      <c r="A62" t="s">
        <v>71</v>
      </c>
      <c r="B62" t="s">
        <v>719</v>
      </c>
      <c r="C62" t="s">
        <v>216</v>
      </c>
      <c r="D62">
        <v>81</v>
      </c>
      <c r="E62">
        <f t="shared" si="2"/>
        <v>9</v>
      </c>
      <c r="F62" s="9">
        <f t="shared" si="3"/>
        <v>0.86</v>
      </c>
      <c r="H62">
        <v>9</v>
      </c>
    </row>
    <row r="63" spans="1:8" x14ac:dyDescent="0.25">
      <c r="A63" t="s">
        <v>71</v>
      </c>
      <c r="B63" t="s">
        <v>720</v>
      </c>
      <c r="C63" t="s">
        <v>216</v>
      </c>
      <c r="D63">
        <v>0</v>
      </c>
      <c r="E63">
        <f t="shared" si="2"/>
        <v>1</v>
      </c>
      <c r="F63" s="9">
        <f t="shared" si="3"/>
        <v>0.1</v>
      </c>
      <c r="H63">
        <v>1</v>
      </c>
    </row>
    <row r="64" spans="1:8" x14ac:dyDescent="0.25">
      <c r="A64" t="s">
        <v>71</v>
      </c>
      <c r="B64" t="s">
        <v>721</v>
      </c>
      <c r="C64" t="s">
        <v>216</v>
      </c>
      <c r="D64">
        <v>0</v>
      </c>
      <c r="E64">
        <f t="shared" si="2"/>
        <v>1</v>
      </c>
      <c r="F64" s="9">
        <f t="shared" si="3"/>
        <v>0.1</v>
      </c>
      <c r="H64">
        <v>1</v>
      </c>
    </row>
    <row r="65" spans="1:8" x14ac:dyDescent="0.25">
      <c r="A65" t="s">
        <v>71</v>
      </c>
      <c r="B65" t="s">
        <v>722</v>
      </c>
      <c r="C65" t="s">
        <v>216</v>
      </c>
      <c r="D65">
        <v>0</v>
      </c>
      <c r="E65">
        <f t="shared" si="2"/>
        <v>1</v>
      </c>
      <c r="F65" s="9">
        <f t="shared" si="3"/>
        <v>0.1</v>
      </c>
      <c r="H65">
        <v>1</v>
      </c>
    </row>
    <row r="66" spans="1:8" x14ac:dyDescent="0.25">
      <c r="A66" t="s">
        <v>71</v>
      </c>
      <c r="B66" t="s">
        <v>723</v>
      </c>
      <c r="C66" t="s">
        <v>216</v>
      </c>
      <c r="D66">
        <v>0</v>
      </c>
      <c r="E66">
        <f t="shared" si="2"/>
        <v>1</v>
      </c>
      <c r="F66" s="9">
        <f t="shared" si="3"/>
        <v>0.1</v>
      </c>
      <c r="H66">
        <v>1</v>
      </c>
    </row>
    <row r="67" spans="1:8" x14ac:dyDescent="0.25">
      <c r="A67" t="s">
        <v>71</v>
      </c>
      <c r="B67" t="s">
        <v>724</v>
      </c>
      <c r="C67" t="s">
        <v>216</v>
      </c>
      <c r="D67">
        <v>83</v>
      </c>
      <c r="E67">
        <f t="shared" ref="E67:E98" si="5">IF(OR(D67="N/A",D67="no"),0,IF(D67&gt;0,LOOKUP(D67,$J$3:$K$13,$L$3:$L$13),IF(C67="Yes",1,0)))</f>
        <v>9</v>
      </c>
      <c r="F67" s="9">
        <f t="shared" si="3"/>
        <v>0.86</v>
      </c>
      <c r="H67">
        <v>9</v>
      </c>
    </row>
    <row r="68" spans="1:8" x14ac:dyDescent="0.25">
      <c r="A68" t="s">
        <v>71</v>
      </c>
      <c r="B68" t="s">
        <v>725</v>
      </c>
      <c r="C68" t="s">
        <v>216</v>
      </c>
      <c r="D68">
        <v>0</v>
      </c>
      <c r="E68">
        <f t="shared" si="5"/>
        <v>1</v>
      </c>
      <c r="F68" s="9">
        <f t="shared" si="3"/>
        <v>0.1</v>
      </c>
      <c r="H68">
        <v>1</v>
      </c>
    </row>
    <row r="69" spans="1:8" x14ac:dyDescent="0.25">
      <c r="A69" t="s">
        <v>71</v>
      </c>
      <c r="B69" t="s">
        <v>726</v>
      </c>
      <c r="C69" t="s">
        <v>216</v>
      </c>
      <c r="D69">
        <v>0</v>
      </c>
      <c r="E69">
        <f t="shared" si="5"/>
        <v>1</v>
      </c>
      <c r="F69" s="9">
        <f t="shared" si="3"/>
        <v>0.1</v>
      </c>
      <c r="H69">
        <v>1</v>
      </c>
    </row>
    <row r="70" spans="1:8" x14ac:dyDescent="0.25">
      <c r="A70" t="s">
        <v>71</v>
      </c>
      <c r="B70" t="s">
        <v>727</v>
      </c>
      <c r="C70" t="s">
        <v>216</v>
      </c>
      <c r="D70">
        <v>0</v>
      </c>
      <c r="E70">
        <f t="shared" si="5"/>
        <v>1</v>
      </c>
      <c r="F70" s="9">
        <f t="shared" si="3"/>
        <v>0.1</v>
      </c>
      <c r="H70">
        <v>1</v>
      </c>
    </row>
    <row r="71" spans="1:8" x14ac:dyDescent="0.25">
      <c r="A71" t="s">
        <v>71</v>
      </c>
      <c r="B71" t="s">
        <v>728</v>
      </c>
      <c r="C71" t="s">
        <v>216</v>
      </c>
      <c r="D71">
        <v>0</v>
      </c>
      <c r="E71">
        <f t="shared" si="5"/>
        <v>1</v>
      </c>
      <c r="F71" s="9">
        <f t="shared" si="3"/>
        <v>0.1</v>
      </c>
      <c r="H71">
        <v>1</v>
      </c>
    </row>
    <row r="72" spans="1:8" x14ac:dyDescent="0.25">
      <c r="A72" t="s">
        <v>71</v>
      </c>
      <c r="B72" t="s">
        <v>729</v>
      </c>
      <c r="C72" t="s">
        <v>215</v>
      </c>
      <c r="E72">
        <f t="shared" si="5"/>
        <v>0</v>
      </c>
      <c r="F72" s="9">
        <f t="shared" si="3"/>
        <v>0</v>
      </c>
      <c r="H72">
        <v>0</v>
      </c>
    </row>
    <row r="73" spans="1:8" x14ac:dyDescent="0.25">
      <c r="A73" t="s">
        <v>71</v>
      </c>
      <c r="B73" t="s">
        <v>730</v>
      </c>
      <c r="C73" t="s">
        <v>216</v>
      </c>
      <c r="D73">
        <v>75</v>
      </c>
      <c r="E73">
        <f t="shared" si="5"/>
        <v>8</v>
      </c>
      <c r="F73" s="9">
        <f t="shared" si="3"/>
        <v>0.77</v>
      </c>
      <c r="H73">
        <v>8</v>
      </c>
    </row>
    <row r="74" spans="1:8" x14ac:dyDescent="0.25">
      <c r="A74" t="s">
        <v>71</v>
      </c>
      <c r="B74" s="59" t="s">
        <v>731</v>
      </c>
      <c r="C74" t="s">
        <v>215</v>
      </c>
      <c r="E74" s="59">
        <f t="shared" ref="E74:E75" si="6">IF(OR(D74="N/A",D74="no"),1,IF(D74&gt;0,LOOKUP(D74,$J$3:$K$13,$L$3:$L$13),IF(C74="Yes",1,1)))</f>
        <v>1</v>
      </c>
      <c r="F74" s="9">
        <f t="shared" si="3"/>
        <v>0.1</v>
      </c>
      <c r="H74" s="59">
        <v>0</v>
      </c>
    </row>
    <row r="75" spans="1:8" x14ac:dyDescent="0.25">
      <c r="A75" t="s">
        <v>71</v>
      </c>
      <c r="B75" s="59" t="s">
        <v>732</v>
      </c>
      <c r="C75" t="s">
        <v>215</v>
      </c>
      <c r="E75" s="59">
        <f t="shared" si="6"/>
        <v>1</v>
      </c>
      <c r="F75" s="9">
        <f t="shared" si="3"/>
        <v>0.1</v>
      </c>
      <c r="H75" s="59">
        <v>0</v>
      </c>
    </row>
    <row r="76" spans="1:8" x14ac:dyDescent="0.25">
      <c r="A76" t="s">
        <v>71</v>
      </c>
      <c r="B76" t="s">
        <v>733</v>
      </c>
      <c r="C76" t="s">
        <v>216</v>
      </c>
      <c r="D76">
        <v>5.29</v>
      </c>
      <c r="E76">
        <f t="shared" si="5"/>
        <v>1</v>
      </c>
      <c r="F76" s="9">
        <f t="shared" si="3"/>
        <v>0.1</v>
      </c>
      <c r="H76">
        <v>1</v>
      </c>
    </row>
    <row r="77" spans="1:8" x14ac:dyDescent="0.25">
      <c r="A77" t="s">
        <v>71</v>
      </c>
      <c r="B77" t="s">
        <v>734</v>
      </c>
      <c r="C77" t="s">
        <v>216</v>
      </c>
      <c r="D77">
        <v>0</v>
      </c>
      <c r="E77">
        <f t="shared" si="5"/>
        <v>1</v>
      </c>
      <c r="F77" s="9">
        <f t="shared" si="3"/>
        <v>0.1</v>
      </c>
      <c r="H77">
        <v>1</v>
      </c>
    </row>
    <row r="78" spans="1:8" x14ac:dyDescent="0.25">
      <c r="A78" t="s">
        <v>71</v>
      </c>
      <c r="B78" t="s">
        <v>735</v>
      </c>
      <c r="C78" t="s">
        <v>216</v>
      </c>
      <c r="D78">
        <v>0</v>
      </c>
      <c r="E78">
        <f t="shared" si="5"/>
        <v>1</v>
      </c>
      <c r="F78" s="9">
        <f t="shared" si="3"/>
        <v>0.1</v>
      </c>
      <c r="H78">
        <v>1</v>
      </c>
    </row>
    <row r="79" spans="1:8" x14ac:dyDescent="0.25">
      <c r="A79" t="s">
        <v>71</v>
      </c>
      <c r="B79" t="s">
        <v>736</v>
      </c>
      <c r="C79" t="s">
        <v>216</v>
      </c>
      <c r="D79">
        <v>0</v>
      </c>
      <c r="E79">
        <f t="shared" si="5"/>
        <v>1</v>
      </c>
      <c r="F79" s="9">
        <f t="shared" si="3"/>
        <v>0.1</v>
      </c>
      <c r="H79">
        <v>1</v>
      </c>
    </row>
    <row r="80" spans="1:8" x14ac:dyDescent="0.25">
      <c r="A80" t="s">
        <v>71</v>
      </c>
      <c r="B80" t="s">
        <v>737</v>
      </c>
      <c r="C80" t="s">
        <v>216</v>
      </c>
      <c r="D80">
        <v>14</v>
      </c>
      <c r="E80">
        <f t="shared" si="5"/>
        <v>2</v>
      </c>
      <c r="F80" s="9">
        <f t="shared" si="3"/>
        <v>0.19</v>
      </c>
      <c r="H80">
        <v>2</v>
      </c>
    </row>
    <row r="81" spans="1:8" x14ac:dyDescent="0.25">
      <c r="A81" t="s">
        <v>71</v>
      </c>
      <c r="B81" t="s">
        <v>738</v>
      </c>
      <c r="C81" t="s">
        <v>216</v>
      </c>
      <c r="D81">
        <v>14</v>
      </c>
      <c r="E81">
        <f t="shared" si="5"/>
        <v>2</v>
      </c>
      <c r="F81" s="9">
        <f t="shared" si="3"/>
        <v>0.19</v>
      </c>
      <c r="H81">
        <v>2</v>
      </c>
    </row>
    <row r="82" spans="1:8" x14ac:dyDescent="0.25">
      <c r="A82" t="s">
        <v>71</v>
      </c>
      <c r="B82" t="s">
        <v>739</v>
      </c>
      <c r="C82" t="s">
        <v>216</v>
      </c>
      <c r="D82">
        <v>10</v>
      </c>
      <c r="E82">
        <f t="shared" si="5"/>
        <v>1</v>
      </c>
      <c r="F82" s="9">
        <f t="shared" si="3"/>
        <v>0.1</v>
      </c>
      <c r="H82">
        <v>1</v>
      </c>
    </row>
    <row r="83" spans="1:8" x14ac:dyDescent="0.25">
      <c r="A83" t="s">
        <v>71</v>
      </c>
      <c r="B83" t="s">
        <v>740</v>
      </c>
      <c r="C83" t="s">
        <v>216</v>
      </c>
      <c r="D83">
        <v>0</v>
      </c>
      <c r="E83">
        <f t="shared" si="5"/>
        <v>1</v>
      </c>
      <c r="F83" s="9">
        <f t="shared" si="3"/>
        <v>0.1</v>
      </c>
      <c r="H83">
        <v>1</v>
      </c>
    </row>
    <row r="84" spans="1:8" x14ac:dyDescent="0.25">
      <c r="A84" t="s">
        <v>71</v>
      </c>
      <c r="B84" t="s">
        <v>741</v>
      </c>
      <c r="C84" t="s">
        <v>216</v>
      </c>
      <c r="D84">
        <v>40</v>
      </c>
      <c r="E84">
        <f t="shared" si="5"/>
        <v>4</v>
      </c>
      <c r="F84" s="9">
        <f t="shared" si="3"/>
        <v>0.38</v>
      </c>
      <c r="H84">
        <v>4</v>
      </c>
    </row>
    <row r="85" spans="1:8" x14ac:dyDescent="0.25">
      <c r="A85" t="s">
        <v>71</v>
      </c>
      <c r="B85" t="s">
        <v>742</v>
      </c>
      <c r="C85" t="s">
        <v>216</v>
      </c>
      <c r="D85">
        <v>0</v>
      </c>
      <c r="E85">
        <f t="shared" si="5"/>
        <v>1</v>
      </c>
      <c r="F85" s="9">
        <f t="shared" si="3"/>
        <v>0.1</v>
      </c>
      <c r="H85">
        <v>1</v>
      </c>
    </row>
    <row r="86" spans="1:8" x14ac:dyDescent="0.25">
      <c r="A86" t="s">
        <v>71</v>
      </c>
      <c r="B86" t="s">
        <v>743</v>
      </c>
      <c r="C86" t="s">
        <v>216</v>
      </c>
      <c r="D86">
        <v>0</v>
      </c>
      <c r="E86">
        <f t="shared" si="5"/>
        <v>1</v>
      </c>
      <c r="F86" s="9">
        <f t="shared" si="3"/>
        <v>0.1</v>
      </c>
      <c r="H86">
        <v>1</v>
      </c>
    </row>
    <row r="87" spans="1:8" x14ac:dyDescent="0.25">
      <c r="A87" t="s">
        <v>71</v>
      </c>
      <c r="B87" t="s">
        <v>744</v>
      </c>
      <c r="C87" t="s">
        <v>216</v>
      </c>
      <c r="D87">
        <v>0</v>
      </c>
      <c r="E87">
        <f t="shared" si="5"/>
        <v>1</v>
      </c>
      <c r="F87" s="9">
        <f t="shared" si="3"/>
        <v>0.1</v>
      </c>
      <c r="H87">
        <v>1</v>
      </c>
    </row>
    <row r="88" spans="1:8" x14ac:dyDescent="0.25">
      <c r="A88" t="s">
        <v>71</v>
      </c>
      <c r="B88" t="s">
        <v>745</v>
      </c>
      <c r="C88" t="s">
        <v>216</v>
      </c>
      <c r="D88">
        <v>0</v>
      </c>
      <c r="E88">
        <f t="shared" si="5"/>
        <v>1</v>
      </c>
      <c r="F88" s="9">
        <f t="shared" si="3"/>
        <v>0.1</v>
      </c>
      <c r="H88">
        <v>1</v>
      </c>
    </row>
    <row r="89" spans="1:8" x14ac:dyDescent="0.25">
      <c r="A89" t="s">
        <v>71</v>
      </c>
      <c r="B89" t="s">
        <v>746</v>
      </c>
      <c r="C89" t="s">
        <v>216</v>
      </c>
      <c r="D89">
        <v>0</v>
      </c>
      <c r="E89">
        <f t="shared" si="5"/>
        <v>1</v>
      </c>
      <c r="F89" s="9">
        <f t="shared" si="3"/>
        <v>0.1</v>
      </c>
      <c r="H89">
        <v>1</v>
      </c>
    </row>
    <row r="90" spans="1:8" x14ac:dyDescent="0.25">
      <c r="A90" t="s">
        <v>71</v>
      </c>
      <c r="B90" t="s">
        <v>747</v>
      </c>
      <c r="C90" t="s">
        <v>216</v>
      </c>
      <c r="D90">
        <v>0</v>
      </c>
      <c r="E90">
        <f t="shared" si="5"/>
        <v>1</v>
      </c>
      <c r="F90" s="9">
        <f t="shared" si="3"/>
        <v>0.1</v>
      </c>
      <c r="H90">
        <v>1</v>
      </c>
    </row>
    <row r="91" spans="1:8" x14ac:dyDescent="0.25">
      <c r="A91" t="s">
        <v>71</v>
      </c>
      <c r="B91" t="s">
        <v>748</v>
      </c>
      <c r="C91" t="s">
        <v>216</v>
      </c>
      <c r="D91">
        <v>0</v>
      </c>
      <c r="E91">
        <f t="shared" si="5"/>
        <v>1</v>
      </c>
      <c r="F91" s="9">
        <f t="shared" si="3"/>
        <v>0.1</v>
      </c>
      <c r="H91">
        <v>1</v>
      </c>
    </row>
    <row r="92" spans="1:8" x14ac:dyDescent="0.25">
      <c r="A92" t="s">
        <v>71</v>
      </c>
      <c r="B92" t="s">
        <v>749</v>
      </c>
      <c r="C92" t="s">
        <v>215</v>
      </c>
      <c r="E92">
        <f t="shared" si="5"/>
        <v>0</v>
      </c>
      <c r="F92" s="9">
        <f t="shared" si="3"/>
        <v>0</v>
      </c>
      <c r="H92">
        <v>1</v>
      </c>
    </row>
    <row r="93" spans="1:8" x14ac:dyDescent="0.25">
      <c r="A93" t="s">
        <v>71</v>
      </c>
      <c r="B93" t="s">
        <v>750</v>
      </c>
      <c r="C93" t="s">
        <v>216</v>
      </c>
      <c r="D93">
        <v>0</v>
      </c>
      <c r="E93">
        <f t="shared" si="5"/>
        <v>1</v>
      </c>
      <c r="F93" s="9">
        <f t="shared" si="3"/>
        <v>0.1</v>
      </c>
      <c r="H93">
        <v>1</v>
      </c>
    </row>
    <row r="94" spans="1:8" x14ac:dyDescent="0.25">
      <c r="A94" t="s">
        <v>71</v>
      </c>
      <c r="B94" t="s">
        <v>751</v>
      </c>
      <c r="C94" t="s">
        <v>215</v>
      </c>
      <c r="E94">
        <f t="shared" si="5"/>
        <v>0</v>
      </c>
      <c r="F94" s="9">
        <f t="shared" si="3"/>
        <v>0</v>
      </c>
      <c r="H94">
        <v>1</v>
      </c>
    </row>
    <row r="95" spans="1:8" x14ac:dyDescent="0.25">
      <c r="A95" t="s">
        <v>71</v>
      </c>
      <c r="B95" t="s">
        <v>752</v>
      </c>
      <c r="C95" t="s">
        <v>216</v>
      </c>
      <c r="D95">
        <v>10</v>
      </c>
      <c r="E95">
        <f t="shared" si="5"/>
        <v>1</v>
      </c>
      <c r="F95" s="9">
        <f t="shared" si="3"/>
        <v>0.1</v>
      </c>
      <c r="H95">
        <v>1</v>
      </c>
    </row>
    <row r="96" spans="1:8" x14ac:dyDescent="0.25">
      <c r="A96" t="s">
        <v>71</v>
      </c>
      <c r="B96" t="s">
        <v>753</v>
      </c>
      <c r="C96" t="s">
        <v>216</v>
      </c>
      <c r="D96">
        <v>100</v>
      </c>
      <c r="E96">
        <f t="shared" si="5"/>
        <v>10</v>
      </c>
      <c r="F96" s="9">
        <f t="shared" si="3"/>
        <v>0.96</v>
      </c>
      <c r="H96">
        <v>10</v>
      </c>
    </row>
    <row r="97" spans="1:8" x14ac:dyDescent="0.25">
      <c r="A97" t="s">
        <v>71</v>
      </c>
      <c r="B97" t="s">
        <v>754</v>
      </c>
      <c r="C97" t="s">
        <v>216</v>
      </c>
      <c r="D97">
        <v>0</v>
      </c>
      <c r="E97">
        <f t="shared" si="5"/>
        <v>1</v>
      </c>
      <c r="F97" s="9">
        <f t="shared" si="3"/>
        <v>0.1</v>
      </c>
      <c r="H97">
        <v>1</v>
      </c>
    </row>
    <row r="98" spans="1:8" x14ac:dyDescent="0.25">
      <c r="A98" t="s">
        <v>71</v>
      </c>
      <c r="B98" t="s">
        <v>755</v>
      </c>
      <c r="C98" t="s">
        <v>216</v>
      </c>
      <c r="D98">
        <v>0</v>
      </c>
      <c r="E98">
        <f t="shared" si="5"/>
        <v>1</v>
      </c>
      <c r="F98" s="9">
        <f t="shared" si="3"/>
        <v>0.1</v>
      </c>
      <c r="H98">
        <v>1</v>
      </c>
    </row>
    <row r="99" spans="1:8" x14ac:dyDescent="0.25">
      <c r="A99" t="s">
        <v>71</v>
      </c>
      <c r="B99" t="s">
        <v>756</v>
      </c>
      <c r="C99" t="s">
        <v>216</v>
      </c>
      <c r="D99">
        <v>100</v>
      </c>
      <c r="E99">
        <f t="shared" ref="E99:E129" si="7">IF(OR(D99="N/A",D99="no"),0,IF(D99&gt;0,LOOKUP(D99,$J$3:$K$13,$L$3:$L$13),IF(C99="Yes",1,0)))</f>
        <v>10</v>
      </c>
      <c r="F99" s="9">
        <f t="shared" ref="F99:F101" si="8">ROUND((E99/10)*(4/100)*24,2)</f>
        <v>0.96</v>
      </c>
      <c r="H99">
        <v>10</v>
      </c>
    </row>
    <row r="100" spans="1:8" x14ac:dyDescent="0.25">
      <c r="A100" t="s">
        <v>71</v>
      </c>
      <c r="B100" t="s">
        <v>757</v>
      </c>
      <c r="C100" t="s">
        <v>216</v>
      </c>
      <c r="D100">
        <v>0</v>
      </c>
      <c r="E100">
        <f t="shared" si="7"/>
        <v>1</v>
      </c>
      <c r="F100" s="9">
        <f t="shared" si="8"/>
        <v>0.1</v>
      </c>
      <c r="H100">
        <v>1</v>
      </c>
    </row>
    <row r="101" spans="1:8" x14ac:dyDescent="0.25">
      <c r="A101" t="s">
        <v>71</v>
      </c>
      <c r="B101" t="s">
        <v>758</v>
      </c>
      <c r="C101" t="s">
        <v>216</v>
      </c>
      <c r="D101">
        <v>0</v>
      </c>
      <c r="E101">
        <f t="shared" si="7"/>
        <v>1</v>
      </c>
      <c r="F101" s="9">
        <f t="shared" si="8"/>
        <v>0.1</v>
      </c>
      <c r="H101">
        <v>1</v>
      </c>
    </row>
    <row r="102" spans="1:8" x14ac:dyDescent="0.25">
      <c r="A102" s="67" t="s">
        <v>72</v>
      </c>
      <c r="B102" s="67" t="s">
        <v>759</v>
      </c>
      <c r="C102" t="s">
        <v>216</v>
      </c>
      <c r="D102">
        <v>52</v>
      </c>
      <c r="E102">
        <f t="shared" si="7"/>
        <v>6</v>
      </c>
      <c r="F102" s="9">
        <f>ROUND((E102/10)*(4/100)*21,2)</f>
        <v>0.5</v>
      </c>
      <c r="G102" s="13" t="s">
        <v>628</v>
      </c>
      <c r="H102">
        <v>6</v>
      </c>
    </row>
    <row r="103" spans="1:8" x14ac:dyDescent="0.25">
      <c r="A103" t="s">
        <v>72</v>
      </c>
      <c r="B103" t="s">
        <v>760</v>
      </c>
      <c r="C103" t="s">
        <v>216</v>
      </c>
      <c r="D103">
        <v>61</v>
      </c>
      <c r="E103">
        <f t="shared" si="7"/>
        <v>7</v>
      </c>
      <c r="F103" s="9">
        <f t="shared" ref="F103:F166" si="9">ROUND((E103/10)*(4/100)*21,2)</f>
        <v>0.59</v>
      </c>
      <c r="H103">
        <v>7</v>
      </c>
    </row>
    <row r="104" spans="1:8" x14ac:dyDescent="0.25">
      <c r="A104" t="s">
        <v>72</v>
      </c>
      <c r="B104" t="s">
        <v>761</v>
      </c>
      <c r="C104" t="s">
        <v>216</v>
      </c>
      <c r="D104">
        <v>10</v>
      </c>
      <c r="E104">
        <f t="shared" si="7"/>
        <v>1</v>
      </c>
      <c r="F104" s="9">
        <f t="shared" si="9"/>
        <v>0.08</v>
      </c>
      <c r="H104">
        <v>1</v>
      </c>
    </row>
    <row r="105" spans="1:8" x14ac:dyDescent="0.25">
      <c r="A105" t="s">
        <v>72</v>
      </c>
      <c r="B105" s="59" t="s">
        <v>762</v>
      </c>
      <c r="C105" t="s">
        <v>215</v>
      </c>
      <c r="D105" t="s">
        <v>167</v>
      </c>
      <c r="E105" s="59">
        <f>IF(OR(D105="N/A",D105="no"),1,IF(D105&gt;0,LOOKUP(D105,$J$3:$K$13,$L$3:$L$13),IF(C105="Yes",1,1)))</f>
        <v>1</v>
      </c>
      <c r="F105" s="9">
        <f t="shared" si="9"/>
        <v>0.08</v>
      </c>
      <c r="G105" s="59" t="s">
        <v>629</v>
      </c>
      <c r="H105" s="59">
        <v>0</v>
      </c>
    </row>
    <row r="106" spans="1:8" x14ac:dyDescent="0.25">
      <c r="A106" t="s">
        <v>72</v>
      </c>
      <c r="B106" t="s">
        <v>763</v>
      </c>
      <c r="C106" t="s">
        <v>216</v>
      </c>
      <c r="D106">
        <v>0</v>
      </c>
      <c r="E106">
        <f t="shared" si="7"/>
        <v>1</v>
      </c>
      <c r="F106" s="9">
        <f t="shared" si="9"/>
        <v>0.08</v>
      </c>
      <c r="H106">
        <v>1</v>
      </c>
    </row>
    <row r="107" spans="1:8" x14ac:dyDescent="0.25">
      <c r="A107" t="s">
        <v>72</v>
      </c>
      <c r="B107" t="s">
        <v>764</v>
      </c>
      <c r="C107" t="s">
        <v>216</v>
      </c>
      <c r="D107">
        <v>0</v>
      </c>
      <c r="E107">
        <f t="shared" si="7"/>
        <v>1</v>
      </c>
      <c r="F107" s="9">
        <f t="shared" si="9"/>
        <v>0.08</v>
      </c>
      <c r="H107">
        <v>1</v>
      </c>
    </row>
    <row r="108" spans="1:8" x14ac:dyDescent="0.25">
      <c r="A108" t="s">
        <v>72</v>
      </c>
      <c r="B108" s="59" t="s">
        <v>765</v>
      </c>
      <c r="C108" t="s">
        <v>215</v>
      </c>
      <c r="E108" s="59">
        <f>IF(OR(D108="N/A",D108="no"),1,IF(D108&gt;0,LOOKUP(D108,$J$3:$K$13,$L$3:$L$13),IF(C108="Yes",1,1)))</f>
        <v>1</v>
      </c>
      <c r="F108" s="9">
        <f t="shared" si="9"/>
        <v>0.08</v>
      </c>
      <c r="G108" s="59" t="s">
        <v>629</v>
      </c>
      <c r="H108" s="59">
        <v>0</v>
      </c>
    </row>
    <row r="109" spans="1:8" x14ac:dyDescent="0.25">
      <c r="A109" t="s">
        <v>72</v>
      </c>
      <c r="B109" t="s">
        <v>766</v>
      </c>
      <c r="C109" t="s">
        <v>216</v>
      </c>
      <c r="D109">
        <v>100</v>
      </c>
      <c r="E109">
        <f t="shared" si="7"/>
        <v>10</v>
      </c>
      <c r="F109" s="9">
        <f t="shared" si="9"/>
        <v>0.84</v>
      </c>
      <c r="H109">
        <v>10</v>
      </c>
    </row>
    <row r="110" spans="1:8" x14ac:dyDescent="0.25">
      <c r="A110" t="s">
        <v>72</v>
      </c>
      <c r="B110" t="s">
        <v>767</v>
      </c>
      <c r="C110" t="s">
        <v>216</v>
      </c>
      <c r="D110">
        <v>0</v>
      </c>
      <c r="E110">
        <f t="shared" si="7"/>
        <v>1</v>
      </c>
      <c r="F110" s="9">
        <f t="shared" si="9"/>
        <v>0.08</v>
      </c>
      <c r="H110">
        <v>1</v>
      </c>
    </row>
    <row r="111" spans="1:8" x14ac:dyDescent="0.25">
      <c r="A111" t="s">
        <v>72</v>
      </c>
      <c r="B111" t="s">
        <v>768</v>
      </c>
      <c r="C111" t="s">
        <v>216</v>
      </c>
      <c r="D111">
        <v>0</v>
      </c>
      <c r="E111">
        <f t="shared" si="7"/>
        <v>1</v>
      </c>
      <c r="F111" s="9">
        <f t="shared" si="9"/>
        <v>0.08</v>
      </c>
      <c r="H111">
        <v>1</v>
      </c>
    </row>
    <row r="112" spans="1:8" x14ac:dyDescent="0.25">
      <c r="A112" t="s">
        <v>72</v>
      </c>
      <c r="B112" t="s">
        <v>769</v>
      </c>
      <c r="C112" t="s">
        <v>216</v>
      </c>
      <c r="D112">
        <v>5</v>
      </c>
      <c r="E112">
        <f t="shared" si="7"/>
        <v>1</v>
      </c>
      <c r="F112" s="9">
        <f t="shared" si="9"/>
        <v>0.08</v>
      </c>
      <c r="H112">
        <v>1</v>
      </c>
    </row>
    <row r="113" spans="1:8" x14ac:dyDescent="0.25">
      <c r="A113" t="s">
        <v>72</v>
      </c>
      <c r="B113" t="s">
        <v>770</v>
      </c>
      <c r="C113" t="s">
        <v>216</v>
      </c>
      <c r="D113">
        <v>0</v>
      </c>
      <c r="E113">
        <f t="shared" si="7"/>
        <v>1</v>
      </c>
      <c r="F113" s="9">
        <f t="shared" si="9"/>
        <v>0.08</v>
      </c>
      <c r="H113">
        <v>1</v>
      </c>
    </row>
    <row r="114" spans="1:8" x14ac:dyDescent="0.25">
      <c r="A114" t="s">
        <v>72</v>
      </c>
      <c r="B114" s="59" t="s">
        <v>771</v>
      </c>
      <c r="C114" t="s">
        <v>215</v>
      </c>
      <c r="E114" s="59">
        <f>IF(OR(D114="N/A",D114="no"),1,IF(D114&gt;0,LOOKUP(D114,$J$3:$K$13,$L$3:$L$13),IF(C114="Yes",1,1)))</f>
        <v>1</v>
      </c>
      <c r="F114" s="9">
        <f t="shared" si="9"/>
        <v>0.08</v>
      </c>
      <c r="G114" s="59" t="s">
        <v>629</v>
      </c>
      <c r="H114" s="59">
        <v>0</v>
      </c>
    </row>
    <row r="115" spans="1:8" x14ac:dyDescent="0.25">
      <c r="A115" t="s">
        <v>72</v>
      </c>
      <c r="B115" t="s">
        <v>772</v>
      </c>
      <c r="C115" t="s">
        <v>215</v>
      </c>
      <c r="E115">
        <f t="shared" si="7"/>
        <v>0</v>
      </c>
      <c r="F115" s="9">
        <f t="shared" si="9"/>
        <v>0</v>
      </c>
      <c r="H115">
        <v>0</v>
      </c>
    </row>
    <row r="116" spans="1:8" x14ac:dyDescent="0.25">
      <c r="A116" t="s">
        <v>72</v>
      </c>
      <c r="B116" t="s">
        <v>773</v>
      </c>
      <c r="C116" t="s">
        <v>216</v>
      </c>
      <c r="D116">
        <v>0</v>
      </c>
      <c r="E116">
        <f t="shared" si="7"/>
        <v>1</v>
      </c>
      <c r="F116" s="9">
        <f t="shared" si="9"/>
        <v>0.08</v>
      </c>
      <c r="H116">
        <v>1</v>
      </c>
    </row>
    <row r="117" spans="1:8" x14ac:dyDescent="0.25">
      <c r="A117" t="s">
        <v>72</v>
      </c>
      <c r="B117" t="s">
        <v>774</v>
      </c>
      <c r="C117" t="s">
        <v>216</v>
      </c>
      <c r="D117">
        <v>0</v>
      </c>
      <c r="E117">
        <f t="shared" si="7"/>
        <v>1</v>
      </c>
      <c r="F117" s="9">
        <f t="shared" si="9"/>
        <v>0.08</v>
      </c>
      <c r="H117">
        <v>1</v>
      </c>
    </row>
    <row r="118" spans="1:8" x14ac:dyDescent="0.25">
      <c r="A118" t="s">
        <v>72</v>
      </c>
      <c r="B118" t="s">
        <v>775</v>
      </c>
      <c r="C118" t="s">
        <v>216</v>
      </c>
      <c r="D118">
        <v>0</v>
      </c>
      <c r="E118">
        <f t="shared" si="7"/>
        <v>1</v>
      </c>
      <c r="F118" s="9">
        <f t="shared" si="9"/>
        <v>0.08</v>
      </c>
      <c r="H118">
        <v>1</v>
      </c>
    </row>
    <row r="119" spans="1:8" x14ac:dyDescent="0.25">
      <c r="A119" t="s">
        <v>72</v>
      </c>
      <c r="B119" t="s">
        <v>776</v>
      </c>
      <c r="C119" t="s">
        <v>216</v>
      </c>
      <c r="D119">
        <v>26</v>
      </c>
      <c r="E119">
        <f t="shared" si="7"/>
        <v>3</v>
      </c>
      <c r="F119" s="9">
        <f t="shared" si="9"/>
        <v>0.25</v>
      </c>
      <c r="H119">
        <v>3</v>
      </c>
    </row>
    <row r="120" spans="1:8" x14ac:dyDescent="0.25">
      <c r="A120" t="s">
        <v>72</v>
      </c>
      <c r="B120" s="59" t="s">
        <v>777</v>
      </c>
      <c r="C120" t="s">
        <v>215</v>
      </c>
      <c r="E120" s="59">
        <f>IF(OR(D120="N/A",D120="no"),1,IF(D120&gt;0,LOOKUP(D120,$J$3:$K$13,$L$3:$L$13),IF(C120="Yes",1,1)))</f>
        <v>1</v>
      </c>
      <c r="F120" s="9">
        <f t="shared" si="9"/>
        <v>0.08</v>
      </c>
      <c r="G120" s="59" t="s">
        <v>629</v>
      </c>
      <c r="H120" s="59">
        <v>0</v>
      </c>
    </row>
    <row r="121" spans="1:8" x14ac:dyDescent="0.25">
      <c r="A121" t="s">
        <v>72</v>
      </c>
      <c r="B121" t="s">
        <v>778</v>
      </c>
      <c r="C121" t="s">
        <v>215</v>
      </c>
      <c r="E121">
        <f t="shared" si="7"/>
        <v>0</v>
      </c>
      <c r="F121" s="9">
        <f t="shared" si="9"/>
        <v>0</v>
      </c>
      <c r="H121">
        <v>0</v>
      </c>
    </row>
    <row r="122" spans="1:8" x14ac:dyDescent="0.25">
      <c r="A122" t="s">
        <v>72</v>
      </c>
      <c r="B122" t="s">
        <v>779</v>
      </c>
      <c r="C122" t="s">
        <v>216</v>
      </c>
      <c r="D122">
        <v>0</v>
      </c>
      <c r="E122">
        <f t="shared" si="7"/>
        <v>1</v>
      </c>
      <c r="F122" s="9">
        <f t="shared" si="9"/>
        <v>0.08</v>
      </c>
      <c r="H122">
        <v>1</v>
      </c>
    </row>
    <row r="123" spans="1:8" x14ac:dyDescent="0.25">
      <c r="A123" t="s">
        <v>72</v>
      </c>
      <c r="B123" s="59" t="s">
        <v>780</v>
      </c>
      <c r="C123" t="s">
        <v>215</v>
      </c>
      <c r="E123" s="59">
        <f>IF(OR(D123="N/A",D123="no"),1,IF(D123&gt;0,LOOKUP(D123,$J$3:$K$13,$L$3:$L$13),IF(C123="Yes",1,1)))</f>
        <v>1</v>
      </c>
      <c r="F123" s="9">
        <f t="shared" si="9"/>
        <v>0.08</v>
      </c>
      <c r="G123" s="59" t="s">
        <v>629</v>
      </c>
      <c r="H123" s="59">
        <v>0</v>
      </c>
    </row>
    <row r="124" spans="1:8" x14ac:dyDescent="0.25">
      <c r="A124" t="s">
        <v>72</v>
      </c>
      <c r="B124" t="s">
        <v>781</v>
      </c>
      <c r="C124" t="s">
        <v>216</v>
      </c>
      <c r="D124">
        <v>0</v>
      </c>
      <c r="E124">
        <f t="shared" si="7"/>
        <v>1</v>
      </c>
      <c r="F124" s="9">
        <f t="shared" si="9"/>
        <v>0.08</v>
      </c>
      <c r="H124">
        <v>1</v>
      </c>
    </row>
    <row r="125" spans="1:8" x14ac:dyDescent="0.25">
      <c r="A125" t="s">
        <v>72</v>
      </c>
      <c r="B125" s="59" t="s">
        <v>782</v>
      </c>
      <c r="C125" t="s">
        <v>215</v>
      </c>
      <c r="E125" s="59">
        <f>IF(OR(D125="N/A",D125="no"),1,IF(D125&gt;0,LOOKUP(D125,$J$3:$K$13,$L$3:$L$13),IF(C125="Yes",1,1)))</f>
        <v>1</v>
      </c>
      <c r="F125" s="9">
        <f t="shared" si="9"/>
        <v>0.08</v>
      </c>
      <c r="G125" s="59" t="s">
        <v>629</v>
      </c>
      <c r="H125" s="59">
        <v>0</v>
      </c>
    </row>
    <row r="126" spans="1:8" x14ac:dyDescent="0.25">
      <c r="A126" t="s">
        <v>72</v>
      </c>
      <c r="B126" t="s">
        <v>783</v>
      </c>
      <c r="C126" t="s">
        <v>216</v>
      </c>
      <c r="D126">
        <v>0</v>
      </c>
      <c r="E126">
        <f t="shared" si="7"/>
        <v>1</v>
      </c>
      <c r="F126" s="9">
        <f t="shared" si="9"/>
        <v>0.08</v>
      </c>
      <c r="H126">
        <v>1</v>
      </c>
    </row>
    <row r="127" spans="1:8" x14ac:dyDescent="0.25">
      <c r="A127" t="s">
        <v>72</v>
      </c>
      <c r="B127" t="s">
        <v>784</v>
      </c>
      <c r="C127" t="s">
        <v>216</v>
      </c>
      <c r="D127">
        <v>2</v>
      </c>
      <c r="E127">
        <f t="shared" si="7"/>
        <v>1</v>
      </c>
      <c r="F127" s="9">
        <f t="shared" si="9"/>
        <v>0.08</v>
      </c>
      <c r="H127">
        <v>1</v>
      </c>
    </row>
    <row r="128" spans="1:8" x14ac:dyDescent="0.25">
      <c r="A128" t="s">
        <v>72</v>
      </c>
      <c r="B128" t="s">
        <v>785</v>
      </c>
      <c r="C128" t="s">
        <v>216</v>
      </c>
      <c r="D128">
        <v>100</v>
      </c>
      <c r="E128">
        <f t="shared" si="7"/>
        <v>10</v>
      </c>
      <c r="F128" s="9">
        <f t="shared" si="9"/>
        <v>0.84</v>
      </c>
      <c r="H128">
        <v>10</v>
      </c>
    </row>
    <row r="129" spans="1:8" x14ac:dyDescent="0.25">
      <c r="A129" t="s">
        <v>72</v>
      </c>
      <c r="B129" t="s">
        <v>786</v>
      </c>
      <c r="C129" t="s">
        <v>216</v>
      </c>
      <c r="D129">
        <v>0</v>
      </c>
      <c r="E129">
        <f t="shared" si="7"/>
        <v>1</v>
      </c>
      <c r="F129" s="9">
        <f t="shared" si="9"/>
        <v>0.08</v>
      </c>
      <c r="H129">
        <v>1</v>
      </c>
    </row>
    <row r="130" spans="1:8" x14ac:dyDescent="0.25">
      <c r="A130" t="s">
        <v>72</v>
      </c>
      <c r="B130" s="59" t="s">
        <v>787</v>
      </c>
      <c r="C130" t="s">
        <v>215</v>
      </c>
      <c r="E130" s="59">
        <f>IF(OR(D130="N/A",D130="no"),1,IF(D130&gt;0,LOOKUP(D130,$J$3:$K$13,$L$3:$L$13),IF(C130="Yes",1,1)))</f>
        <v>1</v>
      </c>
      <c r="F130" s="9">
        <f t="shared" si="9"/>
        <v>0.08</v>
      </c>
      <c r="G130" s="59" t="s">
        <v>629</v>
      </c>
      <c r="H130" s="59">
        <v>0</v>
      </c>
    </row>
    <row r="131" spans="1:8" x14ac:dyDescent="0.25">
      <c r="A131" t="s">
        <v>72</v>
      </c>
      <c r="B131" t="s">
        <v>788</v>
      </c>
      <c r="C131" t="s">
        <v>216</v>
      </c>
      <c r="D131">
        <v>0</v>
      </c>
      <c r="E131">
        <f t="shared" ref="E131:E162" si="10">IF(OR(D131="N/A",D131="no"),0,IF(D131&gt;0,LOOKUP(D131,$J$3:$K$13,$L$3:$L$13),IF(C131="Yes",1,0)))</f>
        <v>1</v>
      </c>
      <c r="F131" s="9">
        <f t="shared" si="9"/>
        <v>0.08</v>
      </c>
      <c r="H131">
        <v>1</v>
      </c>
    </row>
    <row r="132" spans="1:8" x14ac:dyDescent="0.25">
      <c r="A132" t="s">
        <v>72</v>
      </c>
      <c r="B132" t="s">
        <v>789</v>
      </c>
      <c r="C132" t="s">
        <v>216</v>
      </c>
      <c r="D132">
        <v>0</v>
      </c>
      <c r="E132">
        <f t="shared" si="10"/>
        <v>1</v>
      </c>
      <c r="F132" s="9">
        <f t="shared" si="9"/>
        <v>0.08</v>
      </c>
      <c r="H132">
        <v>1</v>
      </c>
    </row>
    <row r="133" spans="1:8" x14ac:dyDescent="0.25">
      <c r="A133" t="s">
        <v>72</v>
      </c>
      <c r="B133" t="s">
        <v>790</v>
      </c>
      <c r="C133" t="s">
        <v>216</v>
      </c>
      <c r="D133">
        <v>0</v>
      </c>
      <c r="E133">
        <f t="shared" si="10"/>
        <v>1</v>
      </c>
      <c r="F133" s="9">
        <f t="shared" si="9"/>
        <v>0.08</v>
      </c>
      <c r="H133">
        <v>1</v>
      </c>
    </row>
    <row r="134" spans="1:8" x14ac:dyDescent="0.25">
      <c r="A134" t="s">
        <v>72</v>
      </c>
      <c r="B134" t="s">
        <v>791</v>
      </c>
      <c r="C134" t="s">
        <v>216</v>
      </c>
      <c r="D134">
        <v>0</v>
      </c>
      <c r="E134">
        <f t="shared" si="10"/>
        <v>1</v>
      </c>
      <c r="F134" s="9">
        <f t="shared" si="9"/>
        <v>0.08</v>
      </c>
      <c r="H134">
        <v>1</v>
      </c>
    </row>
    <row r="135" spans="1:8" x14ac:dyDescent="0.25">
      <c r="A135" t="s">
        <v>72</v>
      </c>
      <c r="B135" t="s">
        <v>792</v>
      </c>
      <c r="C135" t="s">
        <v>216</v>
      </c>
      <c r="D135">
        <v>0</v>
      </c>
      <c r="E135">
        <f t="shared" si="10"/>
        <v>1</v>
      </c>
      <c r="F135" s="9">
        <f t="shared" si="9"/>
        <v>0.08</v>
      </c>
      <c r="H135">
        <v>1</v>
      </c>
    </row>
    <row r="136" spans="1:8" x14ac:dyDescent="0.25">
      <c r="A136" s="67" t="s">
        <v>72</v>
      </c>
      <c r="B136" s="67" t="s">
        <v>793</v>
      </c>
      <c r="C136" t="s">
        <v>216</v>
      </c>
      <c r="D136">
        <v>100</v>
      </c>
      <c r="E136">
        <f t="shared" si="10"/>
        <v>10</v>
      </c>
      <c r="F136" s="9">
        <f t="shared" si="9"/>
        <v>0.84</v>
      </c>
      <c r="G136" s="13" t="s">
        <v>628</v>
      </c>
      <c r="H136">
        <v>10</v>
      </c>
    </row>
    <row r="137" spans="1:8" x14ac:dyDescent="0.25">
      <c r="A137" t="s">
        <v>72</v>
      </c>
      <c r="B137" t="s">
        <v>794</v>
      </c>
      <c r="C137" t="s">
        <v>216</v>
      </c>
      <c r="D137">
        <v>0</v>
      </c>
      <c r="E137">
        <f t="shared" si="10"/>
        <v>1</v>
      </c>
      <c r="F137" s="9">
        <f t="shared" si="9"/>
        <v>0.08</v>
      </c>
      <c r="H137">
        <v>1</v>
      </c>
    </row>
    <row r="138" spans="1:8" x14ac:dyDescent="0.25">
      <c r="A138" t="s">
        <v>72</v>
      </c>
      <c r="B138" t="s">
        <v>795</v>
      </c>
      <c r="C138" t="s">
        <v>216</v>
      </c>
      <c r="D138">
        <v>0</v>
      </c>
      <c r="E138">
        <f t="shared" si="10"/>
        <v>1</v>
      </c>
      <c r="F138" s="9">
        <f t="shared" si="9"/>
        <v>0.08</v>
      </c>
      <c r="H138">
        <v>1</v>
      </c>
    </row>
    <row r="139" spans="1:8" x14ac:dyDescent="0.25">
      <c r="A139" t="s">
        <v>72</v>
      </c>
      <c r="B139" t="s">
        <v>796</v>
      </c>
      <c r="C139" t="s">
        <v>216</v>
      </c>
      <c r="D139">
        <v>0</v>
      </c>
      <c r="E139">
        <f t="shared" si="10"/>
        <v>1</v>
      </c>
      <c r="F139" s="9">
        <f t="shared" si="9"/>
        <v>0.08</v>
      </c>
      <c r="H139">
        <v>1</v>
      </c>
    </row>
    <row r="140" spans="1:8" x14ac:dyDescent="0.25">
      <c r="A140" t="s">
        <v>72</v>
      </c>
      <c r="B140" t="s">
        <v>797</v>
      </c>
      <c r="C140" t="s">
        <v>215</v>
      </c>
      <c r="E140">
        <f t="shared" si="10"/>
        <v>0</v>
      </c>
      <c r="F140" s="9">
        <f t="shared" si="9"/>
        <v>0</v>
      </c>
      <c r="H140">
        <v>0</v>
      </c>
    </row>
    <row r="141" spans="1:8" x14ac:dyDescent="0.25">
      <c r="A141" t="s">
        <v>72</v>
      </c>
      <c r="B141" t="s">
        <v>798</v>
      </c>
      <c r="C141" t="s">
        <v>215</v>
      </c>
      <c r="E141">
        <f t="shared" si="10"/>
        <v>0</v>
      </c>
      <c r="F141" s="9">
        <f t="shared" si="9"/>
        <v>0</v>
      </c>
      <c r="H141">
        <v>0</v>
      </c>
    </row>
    <row r="142" spans="1:8" x14ac:dyDescent="0.25">
      <c r="A142" t="s">
        <v>72</v>
      </c>
      <c r="B142" t="s">
        <v>799</v>
      </c>
      <c r="C142" t="s">
        <v>216</v>
      </c>
      <c r="D142">
        <v>5</v>
      </c>
      <c r="E142">
        <f t="shared" si="10"/>
        <v>1</v>
      </c>
      <c r="F142" s="9">
        <f t="shared" si="9"/>
        <v>0.08</v>
      </c>
      <c r="H142">
        <v>1</v>
      </c>
    </row>
    <row r="143" spans="1:8" x14ac:dyDescent="0.25">
      <c r="A143" t="s">
        <v>72</v>
      </c>
      <c r="B143" t="s">
        <v>800</v>
      </c>
      <c r="C143" t="s">
        <v>216</v>
      </c>
      <c r="D143">
        <v>0</v>
      </c>
      <c r="E143">
        <f t="shared" si="10"/>
        <v>1</v>
      </c>
      <c r="F143" s="9">
        <f t="shared" si="9"/>
        <v>0.08</v>
      </c>
      <c r="H143">
        <v>1</v>
      </c>
    </row>
    <row r="144" spans="1:8" x14ac:dyDescent="0.25">
      <c r="A144" t="s">
        <v>72</v>
      </c>
      <c r="B144" t="s">
        <v>801</v>
      </c>
      <c r="C144" t="s">
        <v>216</v>
      </c>
      <c r="D144">
        <v>0</v>
      </c>
      <c r="E144">
        <f t="shared" si="10"/>
        <v>1</v>
      </c>
      <c r="F144" s="9">
        <f t="shared" si="9"/>
        <v>0.08</v>
      </c>
      <c r="H144">
        <v>1</v>
      </c>
    </row>
    <row r="145" spans="1:8" x14ac:dyDescent="0.25">
      <c r="A145" t="s">
        <v>72</v>
      </c>
      <c r="B145" s="59" t="s">
        <v>802</v>
      </c>
      <c r="C145" t="s">
        <v>215</v>
      </c>
      <c r="E145" s="59">
        <f t="shared" ref="E145:E146" si="11">IF(OR(D145="N/A",D145="no"),1,IF(D145&gt;0,LOOKUP(D145,$J$3:$K$13,$L$3:$L$13),IF(C145="Yes",1,1)))</f>
        <v>1</v>
      </c>
      <c r="F145" s="9">
        <f t="shared" si="9"/>
        <v>0.08</v>
      </c>
      <c r="G145" s="59" t="s">
        <v>629</v>
      </c>
      <c r="H145" s="59">
        <v>0</v>
      </c>
    </row>
    <row r="146" spans="1:8" x14ac:dyDescent="0.25">
      <c r="A146" t="s">
        <v>72</v>
      </c>
      <c r="B146" s="59" t="s">
        <v>803</v>
      </c>
      <c r="C146" t="s">
        <v>215</v>
      </c>
      <c r="E146" s="59">
        <f t="shared" si="11"/>
        <v>1</v>
      </c>
      <c r="F146" s="9">
        <f t="shared" si="9"/>
        <v>0.08</v>
      </c>
      <c r="G146" s="59" t="s">
        <v>629</v>
      </c>
      <c r="H146" s="59">
        <v>0</v>
      </c>
    </row>
    <row r="147" spans="1:8" x14ac:dyDescent="0.25">
      <c r="A147" t="s">
        <v>72</v>
      </c>
      <c r="B147" t="s">
        <v>804</v>
      </c>
      <c r="C147" t="s">
        <v>216</v>
      </c>
      <c r="D147">
        <v>0</v>
      </c>
      <c r="E147">
        <f t="shared" si="10"/>
        <v>1</v>
      </c>
      <c r="F147" s="9">
        <f t="shared" si="9"/>
        <v>0.08</v>
      </c>
      <c r="H147">
        <v>1</v>
      </c>
    </row>
    <row r="148" spans="1:8" x14ac:dyDescent="0.25">
      <c r="A148" t="s">
        <v>72</v>
      </c>
      <c r="B148" s="59" t="s">
        <v>805</v>
      </c>
      <c r="C148" t="s">
        <v>215</v>
      </c>
      <c r="E148" s="59">
        <f>IF(OR(D148="N/A",D148="no"),1,IF(D148&gt;0,LOOKUP(D148,$J$3:$K$13,$L$3:$L$13),IF(C148="Yes",1,1)))</f>
        <v>1</v>
      </c>
      <c r="F148" s="9">
        <f t="shared" si="9"/>
        <v>0.08</v>
      </c>
      <c r="G148" s="59" t="s">
        <v>629</v>
      </c>
      <c r="H148" s="59">
        <v>0</v>
      </c>
    </row>
    <row r="149" spans="1:8" x14ac:dyDescent="0.25">
      <c r="A149" t="s">
        <v>72</v>
      </c>
      <c r="B149" t="s">
        <v>806</v>
      </c>
      <c r="C149" t="s">
        <v>216</v>
      </c>
      <c r="D149">
        <v>0</v>
      </c>
      <c r="E149">
        <f t="shared" si="10"/>
        <v>1</v>
      </c>
      <c r="F149" s="9">
        <f t="shared" si="9"/>
        <v>0.08</v>
      </c>
      <c r="H149">
        <v>1</v>
      </c>
    </row>
    <row r="150" spans="1:8" x14ac:dyDescent="0.25">
      <c r="A150" t="s">
        <v>72</v>
      </c>
      <c r="B150" t="s">
        <v>807</v>
      </c>
      <c r="C150" t="s">
        <v>216</v>
      </c>
      <c r="D150">
        <v>0</v>
      </c>
      <c r="E150">
        <f t="shared" si="10"/>
        <v>1</v>
      </c>
      <c r="F150" s="9">
        <f t="shared" si="9"/>
        <v>0.08</v>
      </c>
      <c r="H150">
        <v>1</v>
      </c>
    </row>
    <row r="151" spans="1:8" x14ac:dyDescent="0.25">
      <c r="A151" t="s">
        <v>72</v>
      </c>
      <c r="B151" t="s">
        <v>808</v>
      </c>
      <c r="C151" t="s">
        <v>216</v>
      </c>
      <c r="D151">
        <v>5</v>
      </c>
      <c r="E151">
        <f t="shared" si="10"/>
        <v>1</v>
      </c>
      <c r="F151" s="9">
        <f t="shared" si="9"/>
        <v>0.08</v>
      </c>
      <c r="H151">
        <v>1</v>
      </c>
    </row>
    <row r="152" spans="1:8" x14ac:dyDescent="0.25">
      <c r="A152" t="s">
        <v>72</v>
      </c>
      <c r="B152" t="s">
        <v>809</v>
      </c>
      <c r="C152" t="s">
        <v>216</v>
      </c>
      <c r="D152">
        <v>78</v>
      </c>
      <c r="E152">
        <f t="shared" si="10"/>
        <v>8</v>
      </c>
      <c r="F152" s="9">
        <f t="shared" si="9"/>
        <v>0.67</v>
      </c>
      <c r="H152">
        <v>8</v>
      </c>
    </row>
    <row r="153" spans="1:8" x14ac:dyDescent="0.25">
      <c r="A153" t="s">
        <v>72</v>
      </c>
      <c r="B153" t="s">
        <v>810</v>
      </c>
      <c r="C153" t="s">
        <v>215</v>
      </c>
      <c r="E153">
        <f t="shared" si="10"/>
        <v>0</v>
      </c>
      <c r="F153" s="9">
        <f t="shared" si="9"/>
        <v>0</v>
      </c>
      <c r="H153">
        <v>0</v>
      </c>
    </row>
    <row r="154" spans="1:8" x14ac:dyDescent="0.25">
      <c r="A154" t="s">
        <v>72</v>
      </c>
      <c r="B154" s="59" t="s">
        <v>811</v>
      </c>
      <c r="C154" t="s">
        <v>215</v>
      </c>
      <c r="E154" s="59">
        <f>IF(OR(D154="N/A",D154="no"),1,IF(D154&gt;0,LOOKUP(D154,$J$3:$K$13,$L$3:$L$13),IF(C154="Yes",1,1)))</f>
        <v>1</v>
      </c>
      <c r="F154" s="9">
        <f t="shared" si="9"/>
        <v>0.08</v>
      </c>
      <c r="G154" s="59" t="s">
        <v>629</v>
      </c>
      <c r="H154" s="59">
        <v>0</v>
      </c>
    </row>
    <row r="155" spans="1:8" x14ac:dyDescent="0.25">
      <c r="A155" t="s">
        <v>72</v>
      </c>
      <c r="B155" t="s">
        <v>812</v>
      </c>
      <c r="C155" t="s">
        <v>216</v>
      </c>
      <c r="D155">
        <v>0</v>
      </c>
      <c r="E155">
        <f t="shared" si="10"/>
        <v>1</v>
      </c>
      <c r="F155" s="9">
        <f t="shared" si="9"/>
        <v>0.08</v>
      </c>
      <c r="H155">
        <v>1</v>
      </c>
    </row>
    <row r="156" spans="1:8" x14ac:dyDescent="0.25">
      <c r="A156" t="s">
        <v>72</v>
      </c>
      <c r="B156" t="s">
        <v>813</v>
      </c>
      <c r="C156" t="s">
        <v>216</v>
      </c>
      <c r="D156">
        <v>8.75</v>
      </c>
      <c r="E156">
        <f t="shared" si="10"/>
        <v>1</v>
      </c>
      <c r="F156" s="9">
        <f t="shared" si="9"/>
        <v>0.08</v>
      </c>
      <c r="H156">
        <v>1</v>
      </c>
    </row>
    <row r="157" spans="1:8" x14ac:dyDescent="0.25">
      <c r="A157" t="s">
        <v>72</v>
      </c>
      <c r="B157" t="s">
        <v>814</v>
      </c>
      <c r="C157" t="s">
        <v>215</v>
      </c>
      <c r="E157">
        <f t="shared" si="10"/>
        <v>0</v>
      </c>
      <c r="F157" s="9">
        <f t="shared" si="9"/>
        <v>0</v>
      </c>
      <c r="H157">
        <v>0</v>
      </c>
    </row>
    <row r="158" spans="1:8" x14ac:dyDescent="0.25">
      <c r="A158" t="s">
        <v>72</v>
      </c>
      <c r="B158" t="s">
        <v>815</v>
      </c>
      <c r="C158" t="s">
        <v>216</v>
      </c>
      <c r="D158">
        <v>0</v>
      </c>
      <c r="E158">
        <f t="shared" si="10"/>
        <v>1</v>
      </c>
      <c r="F158" s="9">
        <f t="shared" si="9"/>
        <v>0.08</v>
      </c>
      <c r="H158">
        <v>1</v>
      </c>
    </row>
    <row r="159" spans="1:8" x14ac:dyDescent="0.25">
      <c r="A159" t="s">
        <v>72</v>
      </c>
      <c r="B159" t="s">
        <v>816</v>
      </c>
      <c r="C159" t="s">
        <v>216</v>
      </c>
      <c r="D159">
        <v>0</v>
      </c>
      <c r="E159">
        <f t="shared" si="10"/>
        <v>1</v>
      </c>
      <c r="F159" s="9">
        <f t="shared" si="9"/>
        <v>0.08</v>
      </c>
      <c r="H159">
        <v>1</v>
      </c>
    </row>
    <row r="160" spans="1:8" x14ac:dyDescent="0.25">
      <c r="A160" t="s">
        <v>72</v>
      </c>
      <c r="B160" t="s">
        <v>817</v>
      </c>
      <c r="C160" t="s">
        <v>216</v>
      </c>
      <c r="D160">
        <v>0</v>
      </c>
      <c r="E160">
        <f t="shared" si="10"/>
        <v>1</v>
      </c>
      <c r="F160" s="9">
        <f t="shared" si="9"/>
        <v>0.08</v>
      </c>
      <c r="H160">
        <v>1</v>
      </c>
    </row>
    <row r="161" spans="1:8" x14ac:dyDescent="0.25">
      <c r="A161" t="s">
        <v>72</v>
      </c>
      <c r="B161" t="s">
        <v>818</v>
      </c>
      <c r="C161" t="s">
        <v>215</v>
      </c>
      <c r="E161">
        <f t="shared" si="10"/>
        <v>0</v>
      </c>
      <c r="F161" s="9">
        <f t="shared" si="9"/>
        <v>0</v>
      </c>
      <c r="H161">
        <v>0</v>
      </c>
    </row>
    <row r="162" spans="1:8" x14ac:dyDescent="0.25">
      <c r="A162" t="s">
        <v>72</v>
      </c>
      <c r="B162" t="s">
        <v>819</v>
      </c>
      <c r="C162" t="s">
        <v>216</v>
      </c>
      <c r="D162">
        <v>10</v>
      </c>
      <c r="E162">
        <f t="shared" si="10"/>
        <v>1</v>
      </c>
      <c r="F162" s="9">
        <f t="shared" si="9"/>
        <v>0.08</v>
      </c>
      <c r="H162">
        <v>1</v>
      </c>
    </row>
    <row r="163" spans="1:8" x14ac:dyDescent="0.25">
      <c r="A163" t="s">
        <v>72</v>
      </c>
      <c r="B163" t="s">
        <v>820</v>
      </c>
      <c r="C163" t="s">
        <v>215</v>
      </c>
      <c r="E163">
        <f t="shared" ref="E163:E177" si="12">IF(OR(D163="N/A",D163="no"),0,IF(D163&gt;0,LOOKUP(D163,$J$3:$K$13,$L$3:$L$13),IF(C163="Yes",1,0)))</f>
        <v>0</v>
      </c>
      <c r="F163" s="9">
        <f t="shared" si="9"/>
        <v>0</v>
      </c>
      <c r="H163">
        <v>0</v>
      </c>
    </row>
    <row r="164" spans="1:8" x14ac:dyDescent="0.25">
      <c r="A164" t="s">
        <v>72</v>
      </c>
      <c r="B164" t="s">
        <v>821</v>
      </c>
      <c r="C164" t="s">
        <v>216</v>
      </c>
      <c r="D164">
        <v>0</v>
      </c>
      <c r="E164">
        <f t="shared" si="12"/>
        <v>1</v>
      </c>
      <c r="F164" s="9">
        <f t="shared" si="9"/>
        <v>0.08</v>
      </c>
      <c r="H164">
        <v>1</v>
      </c>
    </row>
    <row r="165" spans="1:8" x14ac:dyDescent="0.25">
      <c r="A165" t="s">
        <v>72</v>
      </c>
      <c r="B165" t="s">
        <v>822</v>
      </c>
      <c r="C165" t="s">
        <v>215</v>
      </c>
      <c r="E165">
        <f t="shared" si="12"/>
        <v>0</v>
      </c>
      <c r="F165" s="9">
        <f t="shared" si="9"/>
        <v>0</v>
      </c>
      <c r="H165">
        <v>0</v>
      </c>
    </row>
    <row r="166" spans="1:8" x14ac:dyDescent="0.25">
      <c r="A166" t="s">
        <v>72</v>
      </c>
      <c r="B166" t="s">
        <v>827</v>
      </c>
      <c r="C166" t="s">
        <v>216</v>
      </c>
      <c r="D166">
        <v>0</v>
      </c>
      <c r="E166">
        <f t="shared" si="12"/>
        <v>1</v>
      </c>
      <c r="F166" s="9">
        <f t="shared" si="9"/>
        <v>0.08</v>
      </c>
      <c r="H166">
        <v>1</v>
      </c>
    </row>
    <row r="167" spans="1:8" x14ac:dyDescent="0.25">
      <c r="A167" t="s">
        <v>72</v>
      </c>
      <c r="B167" s="59" t="s">
        <v>823</v>
      </c>
      <c r="C167" t="s">
        <v>215</v>
      </c>
      <c r="E167" s="59">
        <f t="shared" ref="E167:E168" si="13">IF(OR(D167="N/A",D167="no"),1,IF(D167&gt;0,LOOKUP(D167,$J$3:$K$13,$L$3:$L$13),IF(C167="Yes",1,1)))</f>
        <v>1</v>
      </c>
      <c r="F167" s="9">
        <f t="shared" ref="F167:F177" si="14">ROUND((E167/10)*(4/100)*21,2)</f>
        <v>0.08</v>
      </c>
      <c r="G167" s="59" t="s">
        <v>629</v>
      </c>
      <c r="H167" s="59">
        <v>1</v>
      </c>
    </row>
    <row r="168" spans="1:8" x14ac:dyDescent="0.25">
      <c r="A168" t="s">
        <v>72</v>
      </c>
      <c r="B168" s="59" t="s">
        <v>824</v>
      </c>
      <c r="C168" t="s">
        <v>215</v>
      </c>
      <c r="D168" t="s">
        <v>46</v>
      </c>
      <c r="E168" s="59">
        <f t="shared" si="13"/>
        <v>1</v>
      </c>
      <c r="F168" s="9">
        <f t="shared" si="14"/>
        <v>0.08</v>
      </c>
      <c r="G168" s="59" t="s">
        <v>629</v>
      </c>
      <c r="H168" s="59">
        <v>0</v>
      </c>
    </row>
    <row r="169" spans="1:8" x14ac:dyDescent="0.25">
      <c r="A169" t="s">
        <v>72</v>
      </c>
      <c r="B169" t="s">
        <v>825</v>
      </c>
      <c r="C169" t="s">
        <v>215</v>
      </c>
      <c r="E169">
        <f t="shared" si="12"/>
        <v>0</v>
      </c>
      <c r="F169" s="9">
        <f t="shared" si="14"/>
        <v>0</v>
      </c>
      <c r="H169">
        <v>0</v>
      </c>
    </row>
    <row r="170" spans="1:8" x14ac:dyDescent="0.25">
      <c r="A170" t="s">
        <v>72</v>
      </c>
      <c r="B170" t="s">
        <v>826</v>
      </c>
      <c r="C170" t="s">
        <v>215</v>
      </c>
      <c r="E170">
        <f t="shared" si="12"/>
        <v>0</v>
      </c>
      <c r="F170" s="9">
        <f t="shared" si="14"/>
        <v>0</v>
      </c>
      <c r="H170">
        <v>1</v>
      </c>
    </row>
    <row r="171" spans="1:8" x14ac:dyDescent="0.25">
      <c r="A171" t="s">
        <v>72</v>
      </c>
      <c r="B171" t="s">
        <v>828</v>
      </c>
      <c r="C171" t="s">
        <v>215</v>
      </c>
      <c r="D171" t="s">
        <v>167</v>
      </c>
      <c r="E171">
        <f t="shared" si="12"/>
        <v>0</v>
      </c>
      <c r="F171" s="9">
        <f t="shared" si="14"/>
        <v>0</v>
      </c>
      <c r="H171">
        <v>1</v>
      </c>
    </row>
    <row r="172" spans="1:8" x14ac:dyDescent="0.25">
      <c r="A172" t="s">
        <v>72</v>
      </c>
      <c r="B172" s="59" t="s">
        <v>829</v>
      </c>
      <c r="C172" t="s">
        <v>215</v>
      </c>
      <c r="E172" s="59">
        <f t="shared" ref="E172:E173" si="15">IF(OR(D172="N/A",D172="no"),1,IF(D172&gt;0,LOOKUP(D172,$J$3:$K$13,$L$3:$L$13),IF(C172="Yes",1,1)))</f>
        <v>1</v>
      </c>
      <c r="F172" s="9">
        <f t="shared" si="14"/>
        <v>0.08</v>
      </c>
      <c r="G172" s="59" t="s">
        <v>629</v>
      </c>
      <c r="H172" s="59">
        <v>1</v>
      </c>
    </row>
    <row r="173" spans="1:8" x14ac:dyDescent="0.25">
      <c r="A173" t="s">
        <v>72</v>
      </c>
      <c r="B173" s="59" t="s">
        <v>830</v>
      </c>
      <c r="C173" t="s">
        <v>215</v>
      </c>
      <c r="E173" s="59">
        <f t="shared" si="15"/>
        <v>1</v>
      </c>
      <c r="F173" s="9">
        <f t="shared" si="14"/>
        <v>0.08</v>
      </c>
      <c r="G173" s="59" t="s">
        <v>629</v>
      </c>
      <c r="H173" s="59">
        <v>1</v>
      </c>
    </row>
    <row r="174" spans="1:8" x14ac:dyDescent="0.25">
      <c r="A174" t="s">
        <v>72</v>
      </c>
      <c r="B174" t="s">
        <v>831</v>
      </c>
      <c r="C174" t="s">
        <v>215</v>
      </c>
      <c r="E174">
        <f t="shared" si="12"/>
        <v>0</v>
      </c>
      <c r="F174" s="9">
        <f t="shared" si="14"/>
        <v>0</v>
      </c>
      <c r="H174">
        <v>1</v>
      </c>
    </row>
    <row r="175" spans="1:8" x14ac:dyDescent="0.25">
      <c r="A175" t="s">
        <v>72</v>
      </c>
      <c r="B175" t="s">
        <v>832</v>
      </c>
      <c r="C175" t="s">
        <v>215</v>
      </c>
      <c r="E175">
        <f t="shared" si="12"/>
        <v>0</v>
      </c>
      <c r="F175" s="9">
        <f t="shared" si="14"/>
        <v>0</v>
      </c>
      <c r="H175">
        <v>1</v>
      </c>
    </row>
    <row r="176" spans="1:8" x14ac:dyDescent="0.25">
      <c r="A176" t="s">
        <v>72</v>
      </c>
      <c r="B176" s="59" t="s">
        <v>833</v>
      </c>
      <c r="C176" t="s">
        <v>215</v>
      </c>
      <c r="E176" s="59">
        <f>IF(OR(D176="N/A",D176="no"),1,IF(D176&gt;0,LOOKUP(D176,$J$3:$K$13,$L$3:$L$13),IF(C176="Yes",1,1)))</f>
        <v>1</v>
      </c>
      <c r="F176" s="9">
        <f t="shared" si="14"/>
        <v>0.08</v>
      </c>
      <c r="G176" s="59" t="s">
        <v>629</v>
      </c>
      <c r="H176" s="59">
        <v>1</v>
      </c>
    </row>
    <row r="177" spans="1:8" x14ac:dyDescent="0.25">
      <c r="A177" t="s">
        <v>72</v>
      </c>
      <c r="B177" t="s">
        <v>834</v>
      </c>
      <c r="C177" t="s">
        <v>215</v>
      </c>
      <c r="E177">
        <f t="shared" si="12"/>
        <v>0</v>
      </c>
      <c r="F177" s="9">
        <f t="shared" si="14"/>
        <v>0</v>
      </c>
      <c r="H177">
        <v>1</v>
      </c>
    </row>
    <row r="180" spans="1:8" x14ac:dyDescent="0.25">
      <c r="F180" s="58"/>
    </row>
  </sheetData>
  <autoFilter ref="A2:H177" xr:uid="{2E09B5AB-FEED-4011-8A4C-055158089F21}">
    <sortState xmlns:xlrd2="http://schemas.microsoft.com/office/spreadsheetml/2017/richdata2" ref="A3:H177">
      <sortCondition ref="A3:A177"/>
      <sortCondition ref="B3:B177"/>
    </sortState>
  </autoFilter>
  <pageMargins left="0.7" right="0.7" top="0.75" bottom="0.75" header="0.3" footer="0.3"/>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35B91-83C3-4531-942F-775EF597FAAA}">
  <dimension ref="A1:L877"/>
  <sheetViews>
    <sheetView workbookViewId="0">
      <pane ySplit="2" topLeftCell="A3" activePane="bottomLeft" state="frozen"/>
      <selection pane="bottomLeft" activeCell="A3" sqref="A3"/>
    </sheetView>
  </sheetViews>
  <sheetFormatPr defaultRowHeight="15" x14ac:dyDescent="0.25"/>
  <cols>
    <col min="2" max="2" width="16.85546875" bestFit="1" customWidth="1"/>
    <col min="3" max="3" width="7" bestFit="1" customWidth="1"/>
    <col min="4" max="4" width="19.42578125" bestFit="1" customWidth="1"/>
    <col min="5" max="5" width="5.7109375" bestFit="1" customWidth="1"/>
    <col min="7" max="7" width="8.85546875" bestFit="1" customWidth="1"/>
    <col min="8" max="8" width="16.85546875" bestFit="1" customWidth="1"/>
    <col min="9" max="9" width="11.7109375" bestFit="1" customWidth="1"/>
    <col min="10" max="10" width="22.42578125" bestFit="1" customWidth="1"/>
    <col min="11" max="11" width="11.7109375" hidden="1" customWidth="1"/>
    <col min="12" max="12" width="10.85546875" bestFit="1" customWidth="1"/>
    <col min="13" max="13" width="10.85546875" customWidth="1"/>
  </cols>
  <sheetData>
    <row r="1" spans="1:12" s="1" customFormat="1" x14ac:dyDescent="0.25">
      <c r="A1" s="1" t="s">
        <v>622</v>
      </c>
      <c r="C1" s="57" t="s">
        <v>624</v>
      </c>
      <c r="G1" s="1" t="s">
        <v>620</v>
      </c>
      <c r="I1" s="57" t="s">
        <v>625</v>
      </c>
      <c r="J1"/>
    </row>
    <row r="2" spans="1:12" s="1" customFormat="1" x14ac:dyDescent="0.25">
      <c r="A2" s="1" t="s">
        <v>0</v>
      </c>
      <c r="B2" s="1" t="s">
        <v>1</v>
      </c>
      <c r="C2" s="1" t="s">
        <v>11</v>
      </c>
      <c r="D2" s="1" t="s">
        <v>218</v>
      </c>
      <c r="E2" s="1" t="s">
        <v>45</v>
      </c>
      <c r="G2" s="1" t="s">
        <v>0</v>
      </c>
      <c r="H2" s="1" t="s">
        <v>1</v>
      </c>
      <c r="I2" s="1" t="s">
        <v>621</v>
      </c>
      <c r="J2" s="17" t="s">
        <v>627</v>
      </c>
      <c r="K2"/>
      <c r="L2" s="1" t="s">
        <v>217</v>
      </c>
    </row>
    <row r="3" spans="1:12" x14ac:dyDescent="0.25">
      <c r="A3" t="s">
        <v>8</v>
      </c>
      <c r="B3" t="s">
        <v>660</v>
      </c>
      <c r="C3" t="s">
        <v>219</v>
      </c>
      <c r="E3">
        <v>1</v>
      </c>
      <c r="G3" t="s">
        <v>8</v>
      </c>
      <c r="H3" s="62" t="s">
        <v>660</v>
      </c>
      <c r="I3" s="62">
        <v>5</v>
      </c>
      <c r="J3" s="9">
        <f>ROUND((I3/10)*(16/100)*16,2)</f>
        <v>1.28</v>
      </c>
      <c r="K3" s="62" t="s">
        <v>629</v>
      </c>
      <c r="L3" s="62">
        <v>0</v>
      </c>
    </row>
    <row r="4" spans="1:12" x14ac:dyDescent="0.25">
      <c r="A4" t="s">
        <v>8</v>
      </c>
      <c r="B4" t="s">
        <v>660</v>
      </c>
      <c r="C4" t="s">
        <v>220</v>
      </c>
      <c r="E4">
        <v>1</v>
      </c>
      <c r="G4" t="s">
        <v>8</v>
      </c>
      <c r="H4" t="s">
        <v>661</v>
      </c>
      <c r="I4">
        <v>10</v>
      </c>
      <c r="J4" s="9">
        <f t="shared" ref="J4:J33" si="0">ROUND((I4/10)*(16/100)*16,2)</f>
        <v>2.56</v>
      </c>
      <c r="L4">
        <v>10</v>
      </c>
    </row>
    <row r="5" spans="1:12" x14ac:dyDescent="0.25">
      <c r="A5" t="s">
        <v>8</v>
      </c>
      <c r="B5" t="s">
        <v>660</v>
      </c>
      <c r="C5" t="s">
        <v>221</v>
      </c>
      <c r="E5">
        <v>1</v>
      </c>
      <c r="G5" t="s">
        <v>8</v>
      </c>
      <c r="H5" s="62" t="s">
        <v>662</v>
      </c>
      <c r="I5" s="62">
        <v>8</v>
      </c>
      <c r="J5" s="9">
        <f t="shared" si="0"/>
        <v>2.0499999999999998</v>
      </c>
      <c r="K5" s="62" t="s">
        <v>629</v>
      </c>
      <c r="L5" s="62">
        <v>6</v>
      </c>
    </row>
    <row r="6" spans="1:12" x14ac:dyDescent="0.25">
      <c r="A6" t="s">
        <v>8</v>
      </c>
      <c r="B6" t="s">
        <v>660</v>
      </c>
      <c r="C6" t="s">
        <v>222</v>
      </c>
      <c r="E6">
        <v>1</v>
      </c>
      <c r="G6" t="s">
        <v>8</v>
      </c>
      <c r="H6" s="62" t="s">
        <v>663</v>
      </c>
      <c r="I6" s="62">
        <v>8</v>
      </c>
      <c r="J6" s="9">
        <f t="shared" si="0"/>
        <v>2.0499999999999998</v>
      </c>
      <c r="K6" s="62" t="s">
        <v>629</v>
      </c>
      <c r="L6" s="62">
        <v>6</v>
      </c>
    </row>
    <row r="7" spans="1:12" x14ac:dyDescent="0.25">
      <c r="A7" t="s">
        <v>8</v>
      </c>
      <c r="B7" t="s">
        <v>660</v>
      </c>
      <c r="C7" t="s">
        <v>223</v>
      </c>
      <c r="E7">
        <v>1</v>
      </c>
      <c r="G7" t="s">
        <v>8</v>
      </c>
      <c r="H7" s="62" t="s">
        <v>664</v>
      </c>
      <c r="I7" s="62">
        <v>5</v>
      </c>
      <c r="J7" s="9">
        <f t="shared" si="0"/>
        <v>1.28</v>
      </c>
      <c r="K7" s="62" t="s">
        <v>629</v>
      </c>
      <c r="L7" s="62">
        <v>0</v>
      </c>
    </row>
    <row r="8" spans="1:12" x14ac:dyDescent="0.25">
      <c r="A8" t="s">
        <v>8</v>
      </c>
      <c r="B8" t="s">
        <v>661</v>
      </c>
      <c r="C8" t="s">
        <v>219</v>
      </c>
      <c r="D8">
        <v>2633869.5</v>
      </c>
      <c r="E8">
        <v>2</v>
      </c>
      <c r="G8" t="s">
        <v>8</v>
      </c>
      <c r="H8" t="s">
        <v>665</v>
      </c>
      <c r="I8">
        <v>10</v>
      </c>
      <c r="J8" s="9">
        <f t="shared" si="0"/>
        <v>2.56</v>
      </c>
      <c r="L8">
        <v>10</v>
      </c>
    </row>
    <row r="9" spans="1:12" x14ac:dyDescent="0.25">
      <c r="A9" t="s">
        <v>8</v>
      </c>
      <c r="B9" t="s">
        <v>661</v>
      </c>
      <c r="C9" t="s">
        <v>220</v>
      </c>
      <c r="D9">
        <v>3015358.18</v>
      </c>
      <c r="E9">
        <v>2</v>
      </c>
      <c r="G9" t="s">
        <v>8</v>
      </c>
      <c r="H9" t="s">
        <v>666</v>
      </c>
      <c r="I9">
        <v>10</v>
      </c>
      <c r="J9" s="9">
        <f t="shared" si="0"/>
        <v>2.56</v>
      </c>
      <c r="L9">
        <v>10</v>
      </c>
    </row>
    <row r="10" spans="1:12" x14ac:dyDescent="0.25">
      <c r="A10" t="s">
        <v>8</v>
      </c>
      <c r="B10" t="s">
        <v>661</v>
      </c>
      <c r="C10" t="s">
        <v>221</v>
      </c>
      <c r="D10">
        <v>2066425.13</v>
      </c>
      <c r="E10">
        <v>2</v>
      </c>
      <c r="G10" t="s">
        <v>8</v>
      </c>
      <c r="H10" t="s">
        <v>667</v>
      </c>
      <c r="I10">
        <v>10</v>
      </c>
      <c r="J10" s="9">
        <f t="shared" si="0"/>
        <v>2.56</v>
      </c>
      <c r="L10">
        <v>10</v>
      </c>
    </row>
    <row r="11" spans="1:12" x14ac:dyDescent="0.25">
      <c r="A11" t="s">
        <v>8</v>
      </c>
      <c r="B11" t="s">
        <v>661</v>
      </c>
      <c r="C11" t="s">
        <v>222</v>
      </c>
      <c r="D11">
        <v>3169415.28</v>
      </c>
      <c r="E11">
        <v>2</v>
      </c>
      <c r="G11" t="s">
        <v>8</v>
      </c>
      <c r="H11" t="s">
        <v>668</v>
      </c>
      <c r="I11">
        <v>10</v>
      </c>
      <c r="J11" s="9">
        <f t="shared" si="0"/>
        <v>2.56</v>
      </c>
      <c r="L11">
        <v>10</v>
      </c>
    </row>
    <row r="12" spans="1:12" ht="15" customHeight="1" x14ac:dyDescent="0.25">
      <c r="A12" t="s">
        <v>8</v>
      </c>
      <c r="B12" t="s">
        <v>661</v>
      </c>
      <c r="C12" t="s">
        <v>223</v>
      </c>
      <c r="D12">
        <v>6172685.04</v>
      </c>
      <c r="E12">
        <v>2</v>
      </c>
      <c r="G12" t="s">
        <v>8</v>
      </c>
      <c r="H12" t="s">
        <v>669</v>
      </c>
      <c r="I12">
        <v>10</v>
      </c>
      <c r="J12" s="9">
        <f t="shared" si="0"/>
        <v>2.56</v>
      </c>
      <c r="L12">
        <v>10</v>
      </c>
    </row>
    <row r="13" spans="1:12" ht="15" customHeight="1" x14ac:dyDescent="0.25">
      <c r="A13" t="s">
        <v>8</v>
      </c>
      <c r="B13" t="s">
        <v>662</v>
      </c>
      <c r="C13" t="s">
        <v>219</v>
      </c>
      <c r="E13">
        <v>1</v>
      </c>
      <c r="G13" t="s">
        <v>8</v>
      </c>
      <c r="H13" s="62" t="s">
        <v>670</v>
      </c>
      <c r="I13" s="62">
        <v>5</v>
      </c>
      <c r="J13" s="9">
        <f t="shared" si="0"/>
        <v>1.28</v>
      </c>
      <c r="K13" s="62" t="s">
        <v>629</v>
      </c>
      <c r="L13" s="62">
        <v>10</v>
      </c>
    </row>
    <row r="14" spans="1:12" ht="15" customHeight="1" x14ac:dyDescent="0.25">
      <c r="A14" t="s">
        <v>8</v>
      </c>
      <c r="B14" t="s">
        <v>662</v>
      </c>
      <c r="C14" t="s">
        <v>220</v>
      </c>
      <c r="E14">
        <v>1</v>
      </c>
      <c r="G14" t="s">
        <v>8</v>
      </c>
      <c r="H14" t="s">
        <v>671</v>
      </c>
      <c r="I14">
        <v>5</v>
      </c>
      <c r="J14" s="9">
        <f t="shared" si="0"/>
        <v>1.28</v>
      </c>
      <c r="L14">
        <v>0</v>
      </c>
    </row>
    <row r="15" spans="1:12" x14ac:dyDescent="0.25">
      <c r="A15" t="s">
        <v>8</v>
      </c>
      <c r="B15" t="s">
        <v>662</v>
      </c>
      <c r="C15" t="s">
        <v>221</v>
      </c>
      <c r="D15">
        <v>19009</v>
      </c>
      <c r="E15">
        <v>2</v>
      </c>
      <c r="G15" t="s">
        <v>8</v>
      </c>
      <c r="H15" t="s">
        <v>672</v>
      </c>
      <c r="I15">
        <v>10</v>
      </c>
      <c r="J15" s="9">
        <f t="shared" si="0"/>
        <v>2.56</v>
      </c>
      <c r="L15">
        <v>10</v>
      </c>
    </row>
    <row r="16" spans="1:12" ht="15" customHeight="1" x14ac:dyDescent="0.25">
      <c r="A16" t="s">
        <v>8</v>
      </c>
      <c r="B16" t="s">
        <v>662</v>
      </c>
      <c r="C16" t="s">
        <v>222</v>
      </c>
      <c r="D16">
        <v>24877</v>
      </c>
      <c r="E16">
        <v>2</v>
      </c>
      <c r="G16" t="s">
        <v>8</v>
      </c>
      <c r="H16" s="62" t="s">
        <v>673</v>
      </c>
      <c r="I16" s="62">
        <v>5</v>
      </c>
      <c r="J16" s="9">
        <f t="shared" si="0"/>
        <v>1.28</v>
      </c>
      <c r="K16" s="62" t="s">
        <v>629</v>
      </c>
      <c r="L16" s="62">
        <v>0</v>
      </c>
    </row>
    <row r="17" spans="1:12" ht="15" customHeight="1" x14ac:dyDescent="0.25">
      <c r="A17" t="s">
        <v>8</v>
      </c>
      <c r="B17" t="s">
        <v>662</v>
      </c>
      <c r="C17" t="s">
        <v>223</v>
      </c>
      <c r="D17">
        <v>24999</v>
      </c>
      <c r="E17">
        <v>2</v>
      </c>
      <c r="G17" t="s">
        <v>8</v>
      </c>
      <c r="H17" s="62" t="s">
        <v>674</v>
      </c>
      <c r="I17" s="62">
        <v>5</v>
      </c>
      <c r="J17" s="9">
        <f t="shared" si="0"/>
        <v>1.28</v>
      </c>
      <c r="K17" s="62" t="s">
        <v>629</v>
      </c>
      <c r="L17" s="62">
        <v>0</v>
      </c>
    </row>
    <row r="18" spans="1:12" x14ac:dyDescent="0.25">
      <c r="A18" t="s">
        <v>8</v>
      </c>
      <c r="B18" t="s">
        <v>663</v>
      </c>
      <c r="C18" t="s">
        <v>219</v>
      </c>
      <c r="D18">
        <v>163034.20000000001</v>
      </c>
      <c r="E18">
        <v>2</v>
      </c>
      <c r="G18" t="s">
        <v>8</v>
      </c>
      <c r="H18" t="s">
        <v>675</v>
      </c>
      <c r="I18">
        <v>10</v>
      </c>
      <c r="J18" s="9">
        <f t="shared" si="0"/>
        <v>2.56</v>
      </c>
      <c r="L18">
        <v>10</v>
      </c>
    </row>
    <row r="19" spans="1:12" x14ac:dyDescent="0.25">
      <c r="A19" t="s">
        <v>8</v>
      </c>
      <c r="B19" t="s">
        <v>663</v>
      </c>
      <c r="C19" t="s">
        <v>220</v>
      </c>
      <c r="D19">
        <v>0</v>
      </c>
      <c r="E19">
        <v>1</v>
      </c>
      <c r="G19" t="s">
        <v>8</v>
      </c>
      <c r="H19" s="62" t="s">
        <v>676</v>
      </c>
      <c r="I19" s="62">
        <v>7</v>
      </c>
      <c r="J19" s="9">
        <f t="shared" si="0"/>
        <v>1.79</v>
      </c>
      <c r="K19" s="62" t="s">
        <v>629</v>
      </c>
      <c r="L19" s="62">
        <v>4</v>
      </c>
    </row>
    <row r="20" spans="1:12" x14ac:dyDescent="0.25">
      <c r="A20" t="s">
        <v>8</v>
      </c>
      <c r="B20" t="s">
        <v>663</v>
      </c>
      <c r="C20" t="s">
        <v>221</v>
      </c>
      <c r="D20">
        <v>112576.65</v>
      </c>
      <c r="E20">
        <v>2</v>
      </c>
      <c r="G20" t="s">
        <v>8</v>
      </c>
      <c r="H20" s="62" t="s">
        <v>677</v>
      </c>
      <c r="I20" s="62">
        <v>5</v>
      </c>
      <c r="J20" s="9">
        <f t="shared" si="0"/>
        <v>1.28</v>
      </c>
      <c r="K20" s="62" t="s">
        <v>629</v>
      </c>
      <c r="L20" s="62">
        <v>0</v>
      </c>
    </row>
    <row r="21" spans="1:12" x14ac:dyDescent="0.25">
      <c r="A21" t="s">
        <v>8</v>
      </c>
      <c r="B21" t="s">
        <v>663</v>
      </c>
      <c r="C21" t="s">
        <v>222</v>
      </c>
      <c r="D21">
        <v>0</v>
      </c>
      <c r="E21">
        <v>1</v>
      </c>
      <c r="G21" t="s">
        <v>8</v>
      </c>
      <c r="H21" t="s">
        <v>678</v>
      </c>
      <c r="I21">
        <v>10</v>
      </c>
      <c r="J21" s="9">
        <f t="shared" si="0"/>
        <v>2.56</v>
      </c>
      <c r="L21">
        <v>10</v>
      </c>
    </row>
    <row r="22" spans="1:12" x14ac:dyDescent="0.25">
      <c r="A22" t="s">
        <v>8</v>
      </c>
      <c r="B22" t="s">
        <v>663</v>
      </c>
      <c r="C22" t="s">
        <v>223</v>
      </c>
      <c r="D22">
        <v>252389.7</v>
      </c>
      <c r="E22">
        <v>2</v>
      </c>
      <c r="G22" t="s">
        <v>8</v>
      </c>
      <c r="H22" s="62" t="s">
        <v>679</v>
      </c>
      <c r="I22" s="62">
        <v>5</v>
      </c>
      <c r="J22" s="9">
        <f t="shared" si="0"/>
        <v>1.28</v>
      </c>
      <c r="K22" s="62" t="s">
        <v>629</v>
      </c>
      <c r="L22" s="62">
        <v>0</v>
      </c>
    </row>
    <row r="23" spans="1:12" x14ac:dyDescent="0.25">
      <c r="A23" t="s">
        <v>8</v>
      </c>
      <c r="B23" t="s">
        <v>664</v>
      </c>
      <c r="C23" t="s">
        <v>219</v>
      </c>
      <c r="E23">
        <v>1</v>
      </c>
      <c r="G23" t="s">
        <v>8</v>
      </c>
      <c r="H23" s="62" t="s">
        <v>680</v>
      </c>
      <c r="I23" s="62">
        <v>5</v>
      </c>
      <c r="J23" s="9">
        <f t="shared" si="0"/>
        <v>1.28</v>
      </c>
      <c r="K23" s="62" t="s">
        <v>629</v>
      </c>
      <c r="L23" s="62">
        <v>0</v>
      </c>
    </row>
    <row r="24" spans="1:12" x14ac:dyDescent="0.25">
      <c r="A24" t="s">
        <v>8</v>
      </c>
      <c r="B24" t="s">
        <v>664</v>
      </c>
      <c r="C24" t="s">
        <v>220</v>
      </c>
      <c r="E24">
        <v>1</v>
      </c>
      <c r="G24" t="s">
        <v>8</v>
      </c>
      <c r="H24" t="s">
        <v>681</v>
      </c>
      <c r="I24">
        <v>8</v>
      </c>
      <c r="J24" s="9">
        <f t="shared" si="0"/>
        <v>2.0499999999999998</v>
      </c>
      <c r="L24">
        <v>6</v>
      </c>
    </row>
    <row r="25" spans="1:12" x14ac:dyDescent="0.25">
      <c r="A25" t="s">
        <v>8</v>
      </c>
      <c r="B25" t="s">
        <v>664</v>
      </c>
      <c r="C25" t="s">
        <v>221</v>
      </c>
      <c r="E25">
        <v>1</v>
      </c>
      <c r="G25" t="s">
        <v>8</v>
      </c>
      <c r="H25" s="62" t="s">
        <v>682</v>
      </c>
      <c r="I25" s="62">
        <v>6</v>
      </c>
      <c r="J25" s="9">
        <f t="shared" si="0"/>
        <v>1.54</v>
      </c>
      <c r="K25" s="62" t="s">
        <v>629</v>
      </c>
      <c r="L25" s="62">
        <v>2</v>
      </c>
    </row>
    <row r="26" spans="1:12" x14ac:dyDescent="0.25">
      <c r="A26" t="s">
        <v>8</v>
      </c>
      <c r="B26" t="s">
        <v>664</v>
      </c>
      <c r="C26" t="s">
        <v>222</v>
      </c>
      <c r="E26">
        <v>1</v>
      </c>
      <c r="G26" t="s">
        <v>8</v>
      </c>
      <c r="H26" t="s">
        <v>683</v>
      </c>
      <c r="I26">
        <v>5</v>
      </c>
      <c r="J26" s="9">
        <f t="shared" si="0"/>
        <v>1.28</v>
      </c>
      <c r="L26">
        <v>0</v>
      </c>
    </row>
    <row r="27" spans="1:12" x14ac:dyDescent="0.25">
      <c r="A27" t="s">
        <v>8</v>
      </c>
      <c r="B27" t="s">
        <v>664</v>
      </c>
      <c r="C27" t="s">
        <v>223</v>
      </c>
      <c r="E27">
        <v>1</v>
      </c>
      <c r="G27" t="s">
        <v>8</v>
      </c>
      <c r="H27" t="s">
        <v>684</v>
      </c>
      <c r="I27">
        <v>10</v>
      </c>
      <c r="J27" s="9">
        <f t="shared" si="0"/>
        <v>2.56</v>
      </c>
      <c r="L27">
        <v>10</v>
      </c>
    </row>
    <row r="28" spans="1:12" x14ac:dyDescent="0.25">
      <c r="A28" t="s">
        <v>8</v>
      </c>
      <c r="B28" t="s">
        <v>665</v>
      </c>
      <c r="C28" t="s">
        <v>219</v>
      </c>
      <c r="D28">
        <v>8733</v>
      </c>
      <c r="E28">
        <v>2</v>
      </c>
      <c r="G28" t="s">
        <v>8</v>
      </c>
      <c r="H28" t="s">
        <v>685</v>
      </c>
      <c r="I28">
        <v>5</v>
      </c>
      <c r="J28" s="9">
        <f t="shared" si="0"/>
        <v>1.28</v>
      </c>
      <c r="L28">
        <v>0</v>
      </c>
    </row>
    <row r="29" spans="1:12" x14ac:dyDescent="0.25">
      <c r="A29" t="s">
        <v>8</v>
      </c>
      <c r="B29" t="s">
        <v>665</v>
      </c>
      <c r="C29" t="s">
        <v>220</v>
      </c>
      <c r="D29">
        <v>2145</v>
      </c>
      <c r="E29">
        <v>2</v>
      </c>
      <c r="G29" t="s">
        <v>8</v>
      </c>
      <c r="H29" t="s">
        <v>686</v>
      </c>
      <c r="I29">
        <v>5</v>
      </c>
      <c r="J29" s="9">
        <f t="shared" si="0"/>
        <v>1.28</v>
      </c>
      <c r="L29">
        <v>0</v>
      </c>
    </row>
    <row r="30" spans="1:12" x14ac:dyDescent="0.25">
      <c r="A30" t="s">
        <v>8</v>
      </c>
      <c r="B30" t="s">
        <v>665</v>
      </c>
      <c r="C30" t="s">
        <v>221</v>
      </c>
      <c r="D30">
        <v>8131</v>
      </c>
      <c r="E30">
        <v>2</v>
      </c>
      <c r="G30" t="s">
        <v>8</v>
      </c>
      <c r="H30" t="s">
        <v>687</v>
      </c>
      <c r="I30">
        <v>5</v>
      </c>
      <c r="J30" s="9">
        <f t="shared" si="0"/>
        <v>1.28</v>
      </c>
      <c r="L30">
        <v>0</v>
      </c>
    </row>
    <row r="31" spans="1:12" x14ac:dyDescent="0.25">
      <c r="A31" t="s">
        <v>8</v>
      </c>
      <c r="B31" t="s">
        <v>665</v>
      </c>
      <c r="C31" t="s">
        <v>222</v>
      </c>
      <c r="D31">
        <v>6504</v>
      </c>
      <c r="E31">
        <v>2</v>
      </c>
      <c r="G31" t="s">
        <v>8</v>
      </c>
      <c r="H31" s="62" t="s">
        <v>688</v>
      </c>
      <c r="I31" s="62">
        <v>5</v>
      </c>
      <c r="J31" s="9">
        <f t="shared" si="0"/>
        <v>1.28</v>
      </c>
      <c r="K31" s="62" t="s">
        <v>629</v>
      </c>
      <c r="L31" s="62">
        <v>0</v>
      </c>
    </row>
    <row r="32" spans="1:12" x14ac:dyDescent="0.25">
      <c r="A32" t="s">
        <v>8</v>
      </c>
      <c r="B32" t="s">
        <v>665</v>
      </c>
      <c r="C32" t="s">
        <v>223</v>
      </c>
      <c r="D32">
        <v>5983</v>
      </c>
      <c r="E32">
        <v>2</v>
      </c>
      <c r="G32" t="s">
        <v>8</v>
      </c>
      <c r="H32" s="62" t="s">
        <v>689</v>
      </c>
      <c r="I32" s="62">
        <v>5</v>
      </c>
      <c r="J32" s="9">
        <f t="shared" si="0"/>
        <v>1.28</v>
      </c>
      <c r="K32" s="62" t="s">
        <v>629</v>
      </c>
      <c r="L32" s="62">
        <v>0</v>
      </c>
    </row>
    <row r="33" spans="1:12" x14ac:dyDescent="0.25">
      <c r="A33" t="s">
        <v>8</v>
      </c>
      <c r="B33" t="s">
        <v>666</v>
      </c>
      <c r="C33" t="s">
        <v>219</v>
      </c>
      <c r="D33">
        <v>215747066</v>
      </c>
      <c r="E33">
        <v>2</v>
      </c>
      <c r="G33" t="s">
        <v>8</v>
      </c>
      <c r="H33" t="s">
        <v>690</v>
      </c>
      <c r="I33">
        <v>5</v>
      </c>
      <c r="J33" s="9">
        <f t="shared" si="0"/>
        <v>1.28</v>
      </c>
      <c r="L33">
        <v>0</v>
      </c>
    </row>
    <row r="34" spans="1:12" x14ac:dyDescent="0.25">
      <c r="A34" t="s">
        <v>8</v>
      </c>
      <c r="B34" t="s">
        <v>666</v>
      </c>
      <c r="C34" t="s">
        <v>220</v>
      </c>
      <c r="D34">
        <v>12335592</v>
      </c>
      <c r="E34">
        <v>2</v>
      </c>
      <c r="G34" t="s">
        <v>71</v>
      </c>
      <c r="H34" t="s">
        <v>691</v>
      </c>
      <c r="I34">
        <v>8</v>
      </c>
      <c r="J34" s="9">
        <f>ROUND((I34/10)*(16/100)*24,2)</f>
        <v>3.07</v>
      </c>
      <c r="L34" s="67">
        <v>10</v>
      </c>
    </row>
    <row r="35" spans="1:12" x14ac:dyDescent="0.25">
      <c r="A35" t="s">
        <v>8</v>
      </c>
      <c r="B35" t="s">
        <v>666</v>
      </c>
      <c r="C35" t="s">
        <v>221</v>
      </c>
      <c r="D35">
        <v>116887663</v>
      </c>
      <c r="E35">
        <v>2</v>
      </c>
      <c r="G35" t="s">
        <v>71</v>
      </c>
      <c r="H35" t="s">
        <v>692</v>
      </c>
      <c r="I35">
        <v>9</v>
      </c>
      <c r="J35" s="9">
        <f t="shared" ref="J35:J98" si="1">ROUND((I35/10)*(16/100)*24,2)</f>
        <v>3.46</v>
      </c>
      <c r="L35">
        <v>8</v>
      </c>
    </row>
    <row r="36" spans="1:12" x14ac:dyDescent="0.25">
      <c r="A36" t="s">
        <v>8</v>
      </c>
      <c r="B36" t="s">
        <v>666</v>
      </c>
      <c r="C36" t="s">
        <v>222</v>
      </c>
      <c r="D36">
        <v>57233640</v>
      </c>
      <c r="E36">
        <v>2</v>
      </c>
      <c r="G36" t="s">
        <v>71</v>
      </c>
      <c r="H36" t="s">
        <v>693</v>
      </c>
      <c r="I36">
        <v>9</v>
      </c>
      <c r="J36" s="9">
        <f t="shared" si="1"/>
        <v>3.46</v>
      </c>
      <c r="L36">
        <v>8</v>
      </c>
    </row>
    <row r="37" spans="1:12" x14ac:dyDescent="0.25">
      <c r="A37" t="s">
        <v>8</v>
      </c>
      <c r="B37" t="s">
        <v>666</v>
      </c>
      <c r="C37" t="s">
        <v>223</v>
      </c>
      <c r="D37">
        <v>49228071</v>
      </c>
      <c r="E37">
        <v>2</v>
      </c>
      <c r="G37" t="s">
        <v>71</v>
      </c>
      <c r="H37" s="62" t="s">
        <v>694</v>
      </c>
      <c r="I37" s="62">
        <v>5</v>
      </c>
      <c r="J37" s="9">
        <f t="shared" si="1"/>
        <v>1.92</v>
      </c>
      <c r="K37" s="62" t="s">
        <v>629</v>
      </c>
      <c r="L37" s="62">
        <v>0</v>
      </c>
    </row>
    <row r="38" spans="1:12" x14ac:dyDescent="0.25">
      <c r="A38" t="s">
        <v>8</v>
      </c>
      <c r="B38" t="s">
        <v>667</v>
      </c>
      <c r="C38" t="s">
        <v>219</v>
      </c>
      <c r="D38">
        <v>1882</v>
      </c>
      <c r="E38">
        <v>2</v>
      </c>
      <c r="G38" t="s">
        <v>71</v>
      </c>
      <c r="H38" t="s">
        <v>695</v>
      </c>
      <c r="I38">
        <v>6</v>
      </c>
      <c r="J38" s="9">
        <f t="shared" si="1"/>
        <v>2.2999999999999998</v>
      </c>
      <c r="L38">
        <v>2</v>
      </c>
    </row>
    <row r="39" spans="1:12" x14ac:dyDescent="0.25">
      <c r="A39" t="s">
        <v>8</v>
      </c>
      <c r="B39" t="s">
        <v>667</v>
      </c>
      <c r="C39" t="s">
        <v>220</v>
      </c>
      <c r="D39">
        <v>462</v>
      </c>
      <c r="E39">
        <v>2</v>
      </c>
      <c r="G39" t="s">
        <v>71</v>
      </c>
      <c r="H39" t="s">
        <v>696</v>
      </c>
      <c r="I39">
        <v>5</v>
      </c>
      <c r="J39" s="9">
        <f t="shared" si="1"/>
        <v>1.92</v>
      </c>
      <c r="L39">
        <v>0</v>
      </c>
    </row>
    <row r="40" spans="1:12" x14ac:dyDescent="0.25">
      <c r="A40" t="s">
        <v>8</v>
      </c>
      <c r="B40" t="s">
        <v>667</v>
      </c>
      <c r="C40" t="s">
        <v>221</v>
      </c>
      <c r="D40">
        <v>1753</v>
      </c>
      <c r="E40">
        <v>2</v>
      </c>
      <c r="G40" t="s">
        <v>71</v>
      </c>
      <c r="H40" t="s">
        <v>697</v>
      </c>
      <c r="I40">
        <v>9</v>
      </c>
      <c r="J40" s="9">
        <f t="shared" si="1"/>
        <v>3.46</v>
      </c>
      <c r="L40">
        <v>8</v>
      </c>
    </row>
    <row r="41" spans="1:12" x14ac:dyDescent="0.25">
      <c r="A41" t="s">
        <v>8</v>
      </c>
      <c r="B41" t="s">
        <v>667</v>
      </c>
      <c r="C41" t="s">
        <v>222</v>
      </c>
      <c r="D41">
        <v>1402</v>
      </c>
      <c r="E41">
        <v>2</v>
      </c>
      <c r="G41" t="s">
        <v>71</v>
      </c>
      <c r="H41" t="s">
        <v>698</v>
      </c>
      <c r="I41">
        <v>5</v>
      </c>
      <c r="J41" s="9">
        <f t="shared" si="1"/>
        <v>1.92</v>
      </c>
      <c r="L41">
        <v>0</v>
      </c>
    </row>
    <row r="42" spans="1:12" x14ac:dyDescent="0.25">
      <c r="A42" t="s">
        <v>8</v>
      </c>
      <c r="B42" t="s">
        <v>667</v>
      </c>
      <c r="C42" t="s">
        <v>223</v>
      </c>
      <c r="D42">
        <v>1290</v>
      </c>
      <c r="E42">
        <v>2</v>
      </c>
      <c r="G42" t="s">
        <v>71</v>
      </c>
      <c r="H42" s="62" t="s">
        <v>699</v>
      </c>
      <c r="I42" s="62">
        <v>5</v>
      </c>
      <c r="J42" s="9">
        <f t="shared" si="1"/>
        <v>1.92</v>
      </c>
      <c r="K42" s="62" t="s">
        <v>629</v>
      </c>
      <c r="L42" s="62">
        <v>0</v>
      </c>
    </row>
    <row r="43" spans="1:12" x14ac:dyDescent="0.25">
      <c r="A43" t="s">
        <v>8</v>
      </c>
      <c r="B43" t="s">
        <v>668</v>
      </c>
      <c r="C43" t="s">
        <v>219</v>
      </c>
      <c r="D43">
        <v>29734431</v>
      </c>
      <c r="E43">
        <v>2</v>
      </c>
      <c r="G43" t="s">
        <v>71</v>
      </c>
      <c r="H43" t="s">
        <v>700</v>
      </c>
      <c r="I43">
        <v>5</v>
      </c>
      <c r="J43" s="9">
        <f t="shared" si="1"/>
        <v>1.92</v>
      </c>
      <c r="L43">
        <v>0</v>
      </c>
    </row>
    <row r="44" spans="1:12" x14ac:dyDescent="0.25">
      <c r="A44" t="s">
        <v>8</v>
      </c>
      <c r="B44" t="s">
        <v>668</v>
      </c>
      <c r="C44" t="s">
        <v>220</v>
      </c>
      <c r="D44">
        <v>7304209</v>
      </c>
      <c r="E44">
        <v>2</v>
      </c>
      <c r="G44" t="s">
        <v>71</v>
      </c>
      <c r="H44" t="s">
        <v>701</v>
      </c>
      <c r="I44">
        <v>5</v>
      </c>
      <c r="J44" s="9">
        <f t="shared" si="1"/>
        <v>1.92</v>
      </c>
      <c r="L44">
        <v>0</v>
      </c>
    </row>
    <row r="45" spans="1:12" x14ac:dyDescent="0.25">
      <c r="A45" t="s">
        <v>8</v>
      </c>
      <c r="B45" t="s">
        <v>668</v>
      </c>
      <c r="C45" t="s">
        <v>221</v>
      </c>
      <c r="D45">
        <v>27684839</v>
      </c>
      <c r="E45">
        <v>2</v>
      </c>
      <c r="G45" t="s">
        <v>71</v>
      </c>
      <c r="H45" s="62" t="s">
        <v>702</v>
      </c>
      <c r="I45" s="62">
        <v>5</v>
      </c>
      <c r="J45" s="9">
        <f t="shared" si="1"/>
        <v>1.92</v>
      </c>
      <c r="K45" s="62" t="s">
        <v>629</v>
      </c>
      <c r="L45" s="62">
        <v>0</v>
      </c>
    </row>
    <row r="46" spans="1:12" x14ac:dyDescent="0.25">
      <c r="A46" t="s">
        <v>8</v>
      </c>
      <c r="B46" t="s">
        <v>668</v>
      </c>
      <c r="C46" t="s">
        <v>222</v>
      </c>
      <c r="D46">
        <v>21312498</v>
      </c>
      <c r="E46">
        <v>2</v>
      </c>
      <c r="G46" t="s">
        <v>71</v>
      </c>
      <c r="H46" t="s">
        <v>703</v>
      </c>
      <c r="I46">
        <v>8</v>
      </c>
      <c r="J46" s="9">
        <f t="shared" si="1"/>
        <v>3.07</v>
      </c>
      <c r="L46">
        <v>6</v>
      </c>
    </row>
    <row r="47" spans="1:12" x14ac:dyDescent="0.25">
      <c r="A47" t="s">
        <v>8</v>
      </c>
      <c r="B47" t="s">
        <v>668</v>
      </c>
      <c r="C47" t="s">
        <v>223</v>
      </c>
      <c r="D47">
        <v>19607661</v>
      </c>
      <c r="E47">
        <v>2</v>
      </c>
      <c r="G47" t="s">
        <v>71</v>
      </c>
      <c r="H47" s="62" t="s">
        <v>704</v>
      </c>
      <c r="I47" s="62">
        <v>5</v>
      </c>
      <c r="J47" s="9">
        <f t="shared" si="1"/>
        <v>1.92</v>
      </c>
      <c r="K47" s="62" t="s">
        <v>629</v>
      </c>
      <c r="L47" s="62">
        <v>0</v>
      </c>
    </row>
    <row r="48" spans="1:12" x14ac:dyDescent="0.25">
      <c r="A48" t="s">
        <v>8</v>
      </c>
      <c r="B48" t="s">
        <v>669</v>
      </c>
      <c r="C48" t="s">
        <v>219</v>
      </c>
      <c r="D48">
        <v>29734431</v>
      </c>
      <c r="E48">
        <v>2</v>
      </c>
      <c r="G48" t="s">
        <v>71</v>
      </c>
      <c r="H48" s="62" t="s">
        <v>705</v>
      </c>
      <c r="I48" s="62">
        <v>5</v>
      </c>
      <c r="J48" s="9">
        <f t="shared" si="1"/>
        <v>1.92</v>
      </c>
      <c r="K48" s="62" t="s">
        <v>629</v>
      </c>
      <c r="L48" s="62">
        <v>0</v>
      </c>
    </row>
    <row r="49" spans="1:12" x14ac:dyDescent="0.25">
      <c r="A49" t="s">
        <v>8</v>
      </c>
      <c r="B49" t="s">
        <v>669</v>
      </c>
      <c r="C49" t="s">
        <v>220</v>
      </c>
      <c r="D49">
        <v>7304209</v>
      </c>
      <c r="E49">
        <v>2</v>
      </c>
      <c r="G49" t="s">
        <v>71</v>
      </c>
      <c r="H49" s="62" t="s">
        <v>706</v>
      </c>
      <c r="I49" s="62">
        <v>5</v>
      </c>
      <c r="J49" s="9">
        <f t="shared" si="1"/>
        <v>1.92</v>
      </c>
      <c r="K49" s="62" t="s">
        <v>629</v>
      </c>
      <c r="L49" s="62">
        <v>0</v>
      </c>
    </row>
    <row r="50" spans="1:12" x14ac:dyDescent="0.25">
      <c r="A50" t="s">
        <v>8</v>
      </c>
      <c r="B50" t="s">
        <v>669</v>
      </c>
      <c r="C50" t="s">
        <v>221</v>
      </c>
      <c r="D50">
        <v>27684839</v>
      </c>
      <c r="E50">
        <v>2</v>
      </c>
      <c r="G50" t="s">
        <v>71</v>
      </c>
      <c r="H50" s="62" t="s">
        <v>707</v>
      </c>
      <c r="I50" s="62">
        <v>5</v>
      </c>
      <c r="J50" s="9">
        <f t="shared" si="1"/>
        <v>1.92</v>
      </c>
      <c r="K50" s="62" t="s">
        <v>629</v>
      </c>
      <c r="L50" s="62">
        <v>0</v>
      </c>
    </row>
    <row r="51" spans="1:12" x14ac:dyDescent="0.25">
      <c r="A51" t="s">
        <v>8</v>
      </c>
      <c r="B51" t="s">
        <v>669</v>
      </c>
      <c r="C51" t="s">
        <v>222</v>
      </c>
      <c r="D51">
        <v>21312498</v>
      </c>
      <c r="E51">
        <v>2</v>
      </c>
      <c r="G51" t="s">
        <v>71</v>
      </c>
      <c r="H51" s="62" t="s">
        <v>708</v>
      </c>
      <c r="I51" s="62">
        <v>5</v>
      </c>
      <c r="J51" s="9">
        <f t="shared" si="1"/>
        <v>1.92</v>
      </c>
      <c r="K51" s="62" t="s">
        <v>629</v>
      </c>
      <c r="L51" s="62">
        <v>0</v>
      </c>
    </row>
    <row r="52" spans="1:12" x14ac:dyDescent="0.25">
      <c r="A52" t="s">
        <v>8</v>
      </c>
      <c r="B52" t="s">
        <v>669</v>
      </c>
      <c r="C52" t="s">
        <v>223</v>
      </c>
      <c r="D52">
        <v>19607661</v>
      </c>
      <c r="E52">
        <v>2</v>
      </c>
      <c r="G52" t="s">
        <v>71</v>
      </c>
      <c r="H52" s="62" t="s">
        <v>709</v>
      </c>
      <c r="I52" s="62">
        <v>5</v>
      </c>
      <c r="J52" s="9">
        <f t="shared" si="1"/>
        <v>1.92</v>
      </c>
      <c r="K52" s="62" t="s">
        <v>629</v>
      </c>
      <c r="L52" s="62">
        <v>0</v>
      </c>
    </row>
    <row r="53" spans="1:12" x14ac:dyDescent="0.25">
      <c r="A53" t="s">
        <v>8</v>
      </c>
      <c r="B53" t="s">
        <v>670</v>
      </c>
      <c r="C53" t="s">
        <v>219</v>
      </c>
      <c r="E53">
        <v>1</v>
      </c>
      <c r="G53" t="s">
        <v>71</v>
      </c>
      <c r="H53" s="62" t="s">
        <v>710</v>
      </c>
      <c r="I53" s="62">
        <v>5</v>
      </c>
      <c r="J53" s="9">
        <f t="shared" si="1"/>
        <v>1.92</v>
      </c>
      <c r="K53" s="62" t="s">
        <v>629</v>
      </c>
      <c r="L53" s="62">
        <v>0</v>
      </c>
    </row>
    <row r="54" spans="1:12" x14ac:dyDescent="0.25">
      <c r="A54" t="s">
        <v>8</v>
      </c>
      <c r="B54" t="s">
        <v>670</v>
      </c>
      <c r="C54" t="s">
        <v>220</v>
      </c>
      <c r="E54">
        <v>1</v>
      </c>
      <c r="G54" t="s">
        <v>71</v>
      </c>
      <c r="H54" s="62" t="s">
        <v>711</v>
      </c>
      <c r="I54" s="62">
        <v>5</v>
      </c>
      <c r="J54" s="9">
        <f t="shared" si="1"/>
        <v>1.92</v>
      </c>
      <c r="K54" s="62" t="s">
        <v>629</v>
      </c>
      <c r="L54" s="62">
        <v>0</v>
      </c>
    </row>
    <row r="55" spans="1:12" x14ac:dyDescent="0.25">
      <c r="A55" t="s">
        <v>8</v>
      </c>
      <c r="B55" t="s">
        <v>670</v>
      </c>
      <c r="C55" t="s">
        <v>221</v>
      </c>
      <c r="E55">
        <v>1</v>
      </c>
      <c r="G55" t="s">
        <v>71</v>
      </c>
      <c r="H55" s="62" t="s">
        <v>712</v>
      </c>
      <c r="I55" s="62">
        <v>5</v>
      </c>
      <c r="J55" s="9">
        <f t="shared" si="1"/>
        <v>1.92</v>
      </c>
      <c r="K55" s="62" t="s">
        <v>629</v>
      </c>
      <c r="L55" s="62">
        <v>0</v>
      </c>
    </row>
    <row r="56" spans="1:12" x14ac:dyDescent="0.25">
      <c r="A56" t="s">
        <v>8</v>
      </c>
      <c r="B56" t="s">
        <v>670</v>
      </c>
      <c r="C56" t="s">
        <v>222</v>
      </c>
      <c r="E56">
        <v>1</v>
      </c>
      <c r="G56" t="s">
        <v>71</v>
      </c>
      <c r="H56" t="s">
        <v>713</v>
      </c>
      <c r="I56">
        <v>7</v>
      </c>
      <c r="J56" s="9">
        <f t="shared" si="1"/>
        <v>2.69</v>
      </c>
      <c r="L56">
        <v>4</v>
      </c>
    </row>
    <row r="57" spans="1:12" x14ac:dyDescent="0.25">
      <c r="A57" t="s">
        <v>8</v>
      </c>
      <c r="B57" t="s">
        <v>670</v>
      </c>
      <c r="C57" t="s">
        <v>223</v>
      </c>
      <c r="E57">
        <v>1</v>
      </c>
      <c r="G57" t="s">
        <v>71</v>
      </c>
      <c r="H57" s="62" t="s">
        <v>714</v>
      </c>
      <c r="I57" s="62">
        <v>5</v>
      </c>
      <c r="J57" s="9">
        <f t="shared" si="1"/>
        <v>1.92</v>
      </c>
      <c r="K57" s="62" t="s">
        <v>629</v>
      </c>
      <c r="L57" s="62">
        <v>0</v>
      </c>
    </row>
    <row r="58" spans="1:12" x14ac:dyDescent="0.25">
      <c r="A58" t="s">
        <v>8</v>
      </c>
      <c r="B58" t="s">
        <v>671</v>
      </c>
      <c r="C58" t="s">
        <v>219</v>
      </c>
      <c r="D58">
        <v>0</v>
      </c>
      <c r="E58">
        <v>1</v>
      </c>
      <c r="G58" t="s">
        <v>71</v>
      </c>
      <c r="H58" s="62" t="s">
        <v>715</v>
      </c>
      <c r="I58" s="62">
        <v>5</v>
      </c>
      <c r="J58" s="9">
        <f t="shared" si="1"/>
        <v>1.92</v>
      </c>
      <c r="K58" s="62" t="s">
        <v>629</v>
      </c>
      <c r="L58" s="62">
        <v>0</v>
      </c>
    </row>
    <row r="59" spans="1:12" x14ac:dyDescent="0.25">
      <c r="A59" t="s">
        <v>8</v>
      </c>
      <c r="B59" t="s">
        <v>671</v>
      </c>
      <c r="C59" t="s">
        <v>220</v>
      </c>
      <c r="D59">
        <v>0</v>
      </c>
      <c r="E59">
        <v>1</v>
      </c>
      <c r="G59" t="s">
        <v>71</v>
      </c>
      <c r="H59" s="62" t="s">
        <v>716</v>
      </c>
      <c r="I59" s="62">
        <v>5</v>
      </c>
      <c r="J59" s="9">
        <f t="shared" si="1"/>
        <v>1.92</v>
      </c>
      <c r="K59" s="62" t="s">
        <v>629</v>
      </c>
      <c r="L59" s="62">
        <v>0</v>
      </c>
    </row>
    <row r="60" spans="1:12" x14ac:dyDescent="0.25">
      <c r="A60" t="s">
        <v>8</v>
      </c>
      <c r="B60" t="s">
        <v>671</v>
      </c>
      <c r="C60" t="s">
        <v>221</v>
      </c>
      <c r="D60">
        <v>0</v>
      </c>
      <c r="E60">
        <v>1</v>
      </c>
      <c r="G60" t="s">
        <v>71</v>
      </c>
      <c r="H60" s="62" t="s">
        <v>717</v>
      </c>
      <c r="I60" s="62">
        <v>5</v>
      </c>
      <c r="J60" s="9">
        <f t="shared" si="1"/>
        <v>1.92</v>
      </c>
      <c r="K60" s="62" t="s">
        <v>629</v>
      </c>
      <c r="L60" s="62">
        <v>0</v>
      </c>
    </row>
    <row r="61" spans="1:12" x14ac:dyDescent="0.25">
      <c r="A61" t="s">
        <v>8</v>
      </c>
      <c r="B61" t="s">
        <v>671</v>
      </c>
      <c r="C61" t="s">
        <v>222</v>
      </c>
      <c r="D61">
        <v>0</v>
      </c>
      <c r="E61">
        <v>1</v>
      </c>
      <c r="G61" t="s">
        <v>71</v>
      </c>
      <c r="H61" s="62" t="s">
        <v>718</v>
      </c>
      <c r="I61" s="62">
        <v>5</v>
      </c>
      <c r="J61" s="9">
        <f t="shared" si="1"/>
        <v>1.92</v>
      </c>
      <c r="K61" s="62" t="s">
        <v>629</v>
      </c>
      <c r="L61" s="68">
        <v>30</v>
      </c>
    </row>
    <row r="62" spans="1:12" x14ac:dyDescent="0.25">
      <c r="A62" t="s">
        <v>8</v>
      </c>
      <c r="B62" t="s">
        <v>671</v>
      </c>
      <c r="C62" t="s">
        <v>223</v>
      </c>
      <c r="D62">
        <v>0</v>
      </c>
      <c r="E62">
        <v>1</v>
      </c>
      <c r="G62" t="s">
        <v>71</v>
      </c>
      <c r="H62" t="s">
        <v>719</v>
      </c>
      <c r="I62">
        <v>10</v>
      </c>
      <c r="J62" s="9">
        <f t="shared" si="1"/>
        <v>3.84</v>
      </c>
      <c r="L62">
        <v>10</v>
      </c>
    </row>
    <row r="63" spans="1:12" x14ac:dyDescent="0.25">
      <c r="A63" t="s">
        <v>8</v>
      </c>
      <c r="B63" t="s">
        <v>672</v>
      </c>
      <c r="C63" t="s">
        <v>219</v>
      </c>
      <c r="D63">
        <v>165500</v>
      </c>
      <c r="E63">
        <v>2</v>
      </c>
      <c r="G63" t="s">
        <v>71</v>
      </c>
      <c r="H63" s="62" t="s">
        <v>720</v>
      </c>
      <c r="I63" s="62">
        <v>5</v>
      </c>
      <c r="J63" s="9">
        <f t="shared" si="1"/>
        <v>1.92</v>
      </c>
      <c r="K63" s="62" t="s">
        <v>629</v>
      </c>
      <c r="L63" s="62">
        <v>0</v>
      </c>
    </row>
    <row r="64" spans="1:12" x14ac:dyDescent="0.25">
      <c r="A64" t="s">
        <v>8</v>
      </c>
      <c r="B64" t="s">
        <v>672</v>
      </c>
      <c r="C64" t="s">
        <v>220</v>
      </c>
      <c r="D64">
        <v>60000</v>
      </c>
      <c r="E64">
        <v>2</v>
      </c>
      <c r="G64" t="s">
        <v>71</v>
      </c>
      <c r="H64" s="68" t="s">
        <v>721</v>
      </c>
      <c r="I64" s="62">
        <v>5</v>
      </c>
      <c r="J64" s="9">
        <f t="shared" si="1"/>
        <v>1.92</v>
      </c>
      <c r="K64" s="62" t="s">
        <v>629</v>
      </c>
      <c r="L64" s="68">
        <v>10</v>
      </c>
    </row>
    <row r="65" spans="1:12" x14ac:dyDescent="0.25">
      <c r="A65" t="s">
        <v>8</v>
      </c>
      <c r="B65" t="s">
        <v>672</v>
      </c>
      <c r="C65" t="s">
        <v>221</v>
      </c>
      <c r="D65">
        <v>227010</v>
      </c>
      <c r="E65">
        <v>2</v>
      </c>
      <c r="G65" t="s">
        <v>71</v>
      </c>
      <c r="H65" s="62" t="s">
        <v>722</v>
      </c>
      <c r="I65" s="62">
        <v>5</v>
      </c>
      <c r="J65" s="9">
        <f t="shared" si="1"/>
        <v>1.92</v>
      </c>
      <c r="K65" s="62" t="s">
        <v>629</v>
      </c>
      <c r="L65" s="62">
        <v>0</v>
      </c>
    </row>
    <row r="66" spans="1:12" x14ac:dyDescent="0.25">
      <c r="A66" t="s">
        <v>8</v>
      </c>
      <c r="B66" t="s">
        <v>672</v>
      </c>
      <c r="C66" t="s">
        <v>222</v>
      </c>
      <c r="D66">
        <v>250000</v>
      </c>
      <c r="E66">
        <v>2</v>
      </c>
      <c r="G66" t="s">
        <v>71</v>
      </c>
      <c r="H66" s="62" t="s">
        <v>723</v>
      </c>
      <c r="I66" s="62">
        <v>5</v>
      </c>
      <c r="J66" s="9">
        <f t="shared" si="1"/>
        <v>1.92</v>
      </c>
      <c r="K66" s="62" t="s">
        <v>629</v>
      </c>
      <c r="L66" s="62">
        <v>0</v>
      </c>
    </row>
    <row r="67" spans="1:12" x14ac:dyDescent="0.25">
      <c r="A67" t="s">
        <v>8</v>
      </c>
      <c r="B67" t="s">
        <v>672</v>
      </c>
      <c r="C67" t="s">
        <v>223</v>
      </c>
      <c r="D67">
        <v>243000</v>
      </c>
      <c r="E67">
        <v>2</v>
      </c>
      <c r="G67" t="s">
        <v>71</v>
      </c>
      <c r="H67" s="62" t="s">
        <v>724</v>
      </c>
      <c r="I67" s="62">
        <v>7</v>
      </c>
      <c r="J67" s="9">
        <f t="shared" si="1"/>
        <v>2.69</v>
      </c>
      <c r="K67" s="62" t="s">
        <v>629</v>
      </c>
      <c r="L67" s="62">
        <v>4</v>
      </c>
    </row>
    <row r="68" spans="1:12" x14ac:dyDescent="0.25">
      <c r="A68" t="s">
        <v>8</v>
      </c>
      <c r="B68" t="s">
        <v>673</v>
      </c>
      <c r="C68" t="s">
        <v>219</v>
      </c>
      <c r="D68">
        <v>0</v>
      </c>
      <c r="E68">
        <v>1</v>
      </c>
      <c r="G68" t="s">
        <v>71</v>
      </c>
      <c r="H68" s="62" t="s">
        <v>725</v>
      </c>
      <c r="I68" s="62">
        <v>5</v>
      </c>
      <c r="J68" s="9">
        <f t="shared" si="1"/>
        <v>1.92</v>
      </c>
      <c r="K68" s="62" t="s">
        <v>629</v>
      </c>
      <c r="L68" s="62">
        <v>0</v>
      </c>
    </row>
    <row r="69" spans="1:12" x14ac:dyDescent="0.25">
      <c r="A69" t="s">
        <v>8</v>
      </c>
      <c r="B69" t="s">
        <v>673</v>
      </c>
      <c r="C69" t="s">
        <v>220</v>
      </c>
      <c r="D69">
        <v>0</v>
      </c>
      <c r="E69">
        <v>1</v>
      </c>
      <c r="G69" t="s">
        <v>71</v>
      </c>
      <c r="H69" s="62" t="s">
        <v>726</v>
      </c>
      <c r="I69" s="62">
        <v>5</v>
      </c>
      <c r="J69" s="9">
        <f t="shared" si="1"/>
        <v>1.92</v>
      </c>
      <c r="K69" s="62" t="s">
        <v>629</v>
      </c>
      <c r="L69" s="62">
        <v>0</v>
      </c>
    </row>
    <row r="70" spans="1:12" x14ac:dyDescent="0.25">
      <c r="A70" t="s">
        <v>8</v>
      </c>
      <c r="B70" t="s">
        <v>673</v>
      </c>
      <c r="C70" t="s">
        <v>221</v>
      </c>
      <c r="D70">
        <v>0</v>
      </c>
      <c r="E70">
        <v>1</v>
      </c>
      <c r="G70" t="s">
        <v>71</v>
      </c>
      <c r="H70" s="62" t="s">
        <v>727</v>
      </c>
      <c r="I70" s="62">
        <v>5</v>
      </c>
      <c r="J70" s="9">
        <f t="shared" si="1"/>
        <v>1.92</v>
      </c>
      <c r="K70" s="62" t="s">
        <v>629</v>
      </c>
      <c r="L70" s="62">
        <v>0</v>
      </c>
    </row>
    <row r="71" spans="1:12" x14ac:dyDescent="0.25">
      <c r="A71" t="s">
        <v>8</v>
      </c>
      <c r="B71" t="s">
        <v>673</v>
      </c>
      <c r="C71" t="s">
        <v>222</v>
      </c>
      <c r="D71">
        <v>0</v>
      </c>
      <c r="E71">
        <v>1</v>
      </c>
      <c r="G71" t="s">
        <v>71</v>
      </c>
      <c r="H71" s="68" t="s">
        <v>728</v>
      </c>
      <c r="I71" s="62">
        <v>5</v>
      </c>
      <c r="J71" s="9">
        <f t="shared" si="1"/>
        <v>1.92</v>
      </c>
      <c r="K71" s="62" t="s">
        <v>629</v>
      </c>
      <c r="L71" s="68">
        <v>11</v>
      </c>
    </row>
    <row r="72" spans="1:12" x14ac:dyDescent="0.25">
      <c r="A72" t="s">
        <v>8</v>
      </c>
      <c r="B72" t="s">
        <v>673</v>
      </c>
      <c r="C72" t="s">
        <v>223</v>
      </c>
      <c r="D72">
        <v>0</v>
      </c>
      <c r="E72">
        <v>1</v>
      </c>
      <c r="G72" t="s">
        <v>71</v>
      </c>
      <c r="H72" t="s">
        <v>729</v>
      </c>
      <c r="I72">
        <v>5</v>
      </c>
      <c r="J72" s="9">
        <f t="shared" si="1"/>
        <v>1.92</v>
      </c>
      <c r="L72">
        <v>0</v>
      </c>
    </row>
    <row r="73" spans="1:12" x14ac:dyDescent="0.25">
      <c r="A73" t="s">
        <v>8</v>
      </c>
      <c r="B73" t="s">
        <v>674</v>
      </c>
      <c r="C73" t="s">
        <v>219</v>
      </c>
      <c r="E73">
        <v>1</v>
      </c>
      <c r="G73" t="s">
        <v>71</v>
      </c>
      <c r="H73" t="s">
        <v>730</v>
      </c>
      <c r="I73">
        <v>8</v>
      </c>
      <c r="J73" s="9">
        <f t="shared" si="1"/>
        <v>3.07</v>
      </c>
      <c r="L73">
        <v>6</v>
      </c>
    </row>
    <row r="74" spans="1:12" x14ac:dyDescent="0.25">
      <c r="A74" t="s">
        <v>8</v>
      </c>
      <c r="B74" t="s">
        <v>674</v>
      </c>
      <c r="C74" t="s">
        <v>220</v>
      </c>
      <c r="E74">
        <v>1</v>
      </c>
      <c r="G74" t="s">
        <v>71</v>
      </c>
      <c r="H74" s="62" t="s">
        <v>731</v>
      </c>
      <c r="I74" s="62">
        <v>5</v>
      </c>
      <c r="J74" s="9">
        <f t="shared" si="1"/>
        <v>1.92</v>
      </c>
      <c r="K74" s="62" t="s">
        <v>629</v>
      </c>
      <c r="L74" s="62">
        <v>0</v>
      </c>
    </row>
    <row r="75" spans="1:12" x14ac:dyDescent="0.25">
      <c r="A75" t="s">
        <v>8</v>
      </c>
      <c r="B75" t="s">
        <v>674</v>
      </c>
      <c r="C75" t="s">
        <v>221</v>
      </c>
      <c r="E75">
        <v>1</v>
      </c>
      <c r="G75" t="s">
        <v>71</v>
      </c>
      <c r="H75" s="62" t="s">
        <v>732</v>
      </c>
      <c r="I75" s="62">
        <v>5</v>
      </c>
      <c r="J75" s="9">
        <f t="shared" si="1"/>
        <v>1.92</v>
      </c>
      <c r="K75" s="62" t="s">
        <v>629</v>
      </c>
      <c r="L75" s="62">
        <v>0</v>
      </c>
    </row>
    <row r="76" spans="1:12" x14ac:dyDescent="0.25">
      <c r="A76" t="s">
        <v>8</v>
      </c>
      <c r="B76" t="s">
        <v>674</v>
      </c>
      <c r="C76" t="s">
        <v>222</v>
      </c>
      <c r="E76">
        <v>1</v>
      </c>
      <c r="G76" t="s">
        <v>71</v>
      </c>
      <c r="H76" s="62" t="s">
        <v>733</v>
      </c>
      <c r="I76" s="62">
        <v>9</v>
      </c>
      <c r="J76" s="9">
        <f t="shared" si="1"/>
        <v>3.46</v>
      </c>
      <c r="K76" s="62" t="s">
        <v>629</v>
      </c>
      <c r="L76" s="62">
        <v>8</v>
      </c>
    </row>
    <row r="77" spans="1:12" x14ac:dyDescent="0.25">
      <c r="A77" t="s">
        <v>8</v>
      </c>
      <c r="B77" t="s">
        <v>674</v>
      </c>
      <c r="C77" t="s">
        <v>223</v>
      </c>
      <c r="E77">
        <v>1</v>
      </c>
      <c r="G77" t="s">
        <v>71</v>
      </c>
      <c r="H77" s="62" t="s">
        <v>734</v>
      </c>
      <c r="I77" s="62">
        <v>5</v>
      </c>
      <c r="J77" s="9">
        <f t="shared" si="1"/>
        <v>1.92</v>
      </c>
      <c r="K77" s="62" t="s">
        <v>629</v>
      </c>
      <c r="L77" s="62">
        <v>0</v>
      </c>
    </row>
    <row r="78" spans="1:12" x14ac:dyDescent="0.25">
      <c r="A78" t="s">
        <v>8</v>
      </c>
      <c r="B78" t="s">
        <v>675</v>
      </c>
      <c r="C78" t="s">
        <v>219</v>
      </c>
      <c r="D78">
        <v>355902</v>
      </c>
      <c r="E78">
        <v>2</v>
      </c>
      <c r="G78" t="s">
        <v>71</v>
      </c>
      <c r="H78" s="62" t="s">
        <v>735</v>
      </c>
      <c r="I78" s="62">
        <v>5</v>
      </c>
      <c r="J78" s="9">
        <f t="shared" si="1"/>
        <v>1.92</v>
      </c>
      <c r="K78" s="62" t="s">
        <v>629</v>
      </c>
      <c r="L78" s="62">
        <v>0</v>
      </c>
    </row>
    <row r="79" spans="1:12" x14ac:dyDescent="0.25">
      <c r="A79" t="s">
        <v>8</v>
      </c>
      <c r="B79" t="s">
        <v>675</v>
      </c>
      <c r="C79" t="s">
        <v>220</v>
      </c>
      <c r="D79">
        <v>352972</v>
      </c>
      <c r="E79">
        <v>2</v>
      </c>
      <c r="G79" t="s">
        <v>71</v>
      </c>
      <c r="H79" t="s">
        <v>736</v>
      </c>
      <c r="I79">
        <v>5</v>
      </c>
      <c r="J79" s="9">
        <f t="shared" si="1"/>
        <v>1.92</v>
      </c>
      <c r="L79">
        <v>0</v>
      </c>
    </row>
    <row r="80" spans="1:12" x14ac:dyDescent="0.25">
      <c r="A80" t="s">
        <v>8</v>
      </c>
      <c r="B80" t="s">
        <v>675</v>
      </c>
      <c r="C80" t="s">
        <v>221</v>
      </c>
      <c r="D80">
        <v>330810</v>
      </c>
      <c r="E80">
        <v>2</v>
      </c>
      <c r="G80" t="s">
        <v>71</v>
      </c>
      <c r="H80" s="62" t="s">
        <v>737</v>
      </c>
      <c r="I80" s="62">
        <v>5</v>
      </c>
      <c r="J80" s="9">
        <f t="shared" si="1"/>
        <v>1.92</v>
      </c>
      <c r="K80" s="62" t="s">
        <v>629</v>
      </c>
      <c r="L80" s="62">
        <v>0</v>
      </c>
    </row>
    <row r="81" spans="1:12" x14ac:dyDescent="0.25">
      <c r="A81" t="s">
        <v>8</v>
      </c>
      <c r="B81" t="s">
        <v>675</v>
      </c>
      <c r="C81" t="s">
        <v>222</v>
      </c>
      <c r="D81">
        <v>506211</v>
      </c>
      <c r="E81">
        <v>2</v>
      </c>
      <c r="G81" t="s">
        <v>71</v>
      </c>
      <c r="H81" s="62" t="s">
        <v>738</v>
      </c>
      <c r="I81" s="62">
        <v>5</v>
      </c>
      <c r="J81" s="9">
        <f t="shared" si="1"/>
        <v>1.92</v>
      </c>
      <c r="K81" s="62" t="s">
        <v>629</v>
      </c>
      <c r="L81" s="62">
        <v>0</v>
      </c>
    </row>
    <row r="82" spans="1:12" x14ac:dyDescent="0.25">
      <c r="A82" t="s">
        <v>8</v>
      </c>
      <c r="B82" t="s">
        <v>675</v>
      </c>
      <c r="C82" t="s">
        <v>223</v>
      </c>
      <c r="D82">
        <v>352920</v>
      </c>
      <c r="E82">
        <v>2</v>
      </c>
      <c r="G82" t="s">
        <v>71</v>
      </c>
      <c r="H82" t="s">
        <v>739</v>
      </c>
      <c r="I82">
        <v>10</v>
      </c>
      <c r="J82" s="9">
        <f t="shared" si="1"/>
        <v>3.84</v>
      </c>
      <c r="L82">
        <v>10</v>
      </c>
    </row>
    <row r="83" spans="1:12" x14ac:dyDescent="0.25">
      <c r="A83" t="s">
        <v>8</v>
      </c>
      <c r="B83" t="s">
        <v>676</v>
      </c>
      <c r="C83" t="s">
        <v>219</v>
      </c>
      <c r="D83">
        <v>0</v>
      </c>
      <c r="E83">
        <v>1</v>
      </c>
      <c r="G83" t="s">
        <v>71</v>
      </c>
      <c r="H83" s="62" t="s">
        <v>740</v>
      </c>
      <c r="I83" s="62">
        <v>5</v>
      </c>
      <c r="J83" s="9">
        <f t="shared" si="1"/>
        <v>1.92</v>
      </c>
      <c r="K83" s="62" t="s">
        <v>629</v>
      </c>
      <c r="L83" s="62">
        <v>0</v>
      </c>
    </row>
    <row r="84" spans="1:12" x14ac:dyDescent="0.25">
      <c r="A84" t="s">
        <v>8</v>
      </c>
      <c r="B84" t="s">
        <v>676</v>
      </c>
      <c r="C84" t="s">
        <v>220</v>
      </c>
      <c r="D84">
        <v>0</v>
      </c>
      <c r="E84">
        <v>1</v>
      </c>
      <c r="G84" t="s">
        <v>71</v>
      </c>
      <c r="H84" t="s">
        <v>741</v>
      </c>
      <c r="I84">
        <v>10</v>
      </c>
      <c r="J84" s="9">
        <f t="shared" si="1"/>
        <v>3.84</v>
      </c>
      <c r="L84">
        <v>10</v>
      </c>
    </row>
    <row r="85" spans="1:12" x14ac:dyDescent="0.25">
      <c r="A85" t="s">
        <v>8</v>
      </c>
      <c r="B85" t="s">
        <v>676</v>
      </c>
      <c r="C85" t="s">
        <v>221</v>
      </c>
      <c r="D85">
        <v>0</v>
      </c>
      <c r="E85">
        <v>1</v>
      </c>
      <c r="G85" t="s">
        <v>71</v>
      </c>
      <c r="H85" t="s">
        <v>742</v>
      </c>
      <c r="I85">
        <v>5</v>
      </c>
      <c r="J85" s="9">
        <f t="shared" si="1"/>
        <v>1.92</v>
      </c>
      <c r="L85">
        <v>0</v>
      </c>
    </row>
    <row r="86" spans="1:12" x14ac:dyDescent="0.25">
      <c r="A86" t="s">
        <v>8</v>
      </c>
      <c r="B86" t="s">
        <v>676</v>
      </c>
      <c r="C86" t="s">
        <v>222</v>
      </c>
      <c r="D86">
        <v>296225</v>
      </c>
      <c r="E86">
        <v>2</v>
      </c>
      <c r="G86" t="s">
        <v>71</v>
      </c>
      <c r="H86" t="s">
        <v>743</v>
      </c>
      <c r="I86">
        <v>5</v>
      </c>
      <c r="J86" s="9">
        <f t="shared" si="1"/>
        <v>1.92</v>
      </c>
      <c r="L86">
        <v>0</v>
      </c>
    </row>
    <row r="87" spans="1:12" x14ac:dyDescent="0.25">
      <c r="A87" t="s">
        <v>8</v>
      </c>
      <c r="B87" t="s">
        <v>676</v>
      </c>
      <c r="C87" t="s">
        <v>223</v>
      </c>
      <c r="D87">
        <v>353250</v>
      </c>
      <c r="E87">
        <v>2</v>
      </c>
      <c r="G87" t="s">
        <v>71</v>
      </c>
      <c r="H87" t="s">
        <v>744</v>
      </c>
      <c r="I87">
        <v>5</v>
      </c>
      <c r="J87" s="9">
        <f t="shared" si="1"/>
        <v>1.92</v>
      </c>
      <c r="L87">
        <v>0</v>
      </c>
    </row>
    <row r="88" spans="1:12" x14ac:dyDescent="0.25">
      <c r="A88" t="s">
        <v>8</v>
      </c>
      <c r="B88" t="s">
        <v>677</v>
      </c>
      <c r="C88" t="s">
        <v>219</v>
      </c>
      <c r="E88">
        <v>1</v>
      </c>
      <c r="G88" t="s">
        <v>71</v>
      </c>
      <c r="H88" t="s">
        <v>745</v>
      </c>
      <c r="I88">
        <v>5</v>
      </c>
      <c r="J88" s="9">
        <f t="shared" si="1"/>
        <v>1.92</v>
      </c>
      <c r="L88">
        <v>0</v>
      </c>
    </row>
    <row r="89" spans="1:12" x14ac:dyDescent="0.25">
      <c r="A89" t="s">
        <v>8</v>
      </c>
      <c r="B89" t="s">
        <v>677</v>
      </c>
      <c r="C89" t="s">
        <v>220</v>
      </c>
      <c r="E89">
        <v>1</v>
      </c>
      <c r="G89" t="s">
        <v>71</v>
      </c>
      <c r="H89" s="62" t="s">
        <v>746</v>
      </c>
      <c r="I89" s="62">
        <v>5</v>
      </c>
      <c r="J89" s="9">
        <f t="shared" si="1"/>
        <v>1.92</v>
      </c>
      <c r="K89" s="62" t="s">
        <v>629</v>
      </c>
      <c r="L89" s="62">
        <v>0</v>
      </c>
    </row>
    <row r="90" spans="1:12" x14ac:dyDescent="0.25">
      <c r="A90" t="s">
        <v>8</v>
      </c>
      <c r="B90" t="s">
        <v>677</v>
      </c>
      <c r="C90" t="s">
        <v>221</v>
      </c>
      <c r="E90">
        <v>1</v>
      </c>
      <c r="G90" t="s">
        <v>71</v>
      </c>
      <c r="H90" s="62" t="s">
        <v>747</v>
      </c>
      <c r="I90" s="62">
        <v>5</v>
      </c>
      <c r="J90" s="9">
        <f t="shared" si="1"/>
        <v>1.92</v>
      </c>
      <c r="K90" s="62" t="s">
        <v>629</v>
      </c>
      <c r="L90" s="62">
        <v>0</v>
      </c>
    </row>
    <row r="91" spans="1:12" x14ac:dyDescent="0.25">
      <c r="A91" t="s">
        <v>8</v>
      </c>
      <c r="B91" t="s">
        <v>677</v>
      </c>
      <c r="C91" t="s">
        <v>222</v>
      </c>
      <c r="E91">
        <v>1</v>
      </c>
      <c r="G91" t="s">
        <v>71</v>
      </c>
      <c r="H91" s="62" t="s">
        <v>748</v>
      </c>
      <c r="I91" s="62">
        <v>5</v>
      </c>
      <c r="J91" s="9">
        <f t="shared" si="1"/>
        <v>1.92</v>
      </c>
      <c r="K91" s="62" t="s">
        <v>629</v>
      </c>
      <c r="L91" s="62">
        <v>0</v>
      </c>
    </row>
    <row r="92" spans="1:12" x14ac:dyDescent="0.25">
      <c r="A92" t="s">
        <v>8</v>
      </c>
      <c r="B92" t="s">
        <v>677</v>
      </c>
      <c r="C92" t="s">
        <v>223</v>
      </c>
      <c r="E92">
        <v>1</v>
      </c>
      <c r="G92" t="s">
        <v>71</v>
      </c>
      <c r="H92" t="s">
        <v>749</v>
      </c>
      <c r="I92">
        <v>5</v>
      </c>
      <c r="J92" s="9">
        <f t="shared" si="1"/>
        <v>1.92</v>
      </c>
      <c r="L92">
        <v>0</v>
      </c>
    </row>
    <row r="93" spans="1:12" x14ac:dyDescent="0.25">
      <c r="A93" t="s">
        <v>8</v>
      </c>
      <c r="B93" t="s">
        <v>678</v>
      </c>
      <c r="C93" t="s">
        <v>219</v>
      </c>
      <c r="D93">
        <v>24000</v>
      </c>
      <c r="E93">
        <v>2</v>
      </c>
      <c r="G93" t="s">
        <v>71</v>
      </c>
      <c r="H93" t="s">
        <v>750</v>
      </c>
      <c r="I93">
        <v>5</v>
      </c>
      <c r="J93" s="9">
        <f t="shared" si="1"/>
        <v>1.92</v>
      </c>
      <c r="L93">
        <v>0</v>
      </c>
    </row>
    <row r="94" spans="1:12" x14ac:dyDescent="0.25">
      <c r="A94" t="s">
        <v>8</v>
      </c>
      <c r="B94" t="s">
        <v>678</v>
      </c>
      <c r="C94" t="s">
        <v>220</v>
      </c>
      <c r="D94">
        <v>24200</v>
      </c>
      <c r="E94">
        <v>2</v>
      </c>
      <c r="G94" t="s">
        <v>71</v>
      </c>
      <c r="H94" s="62" t="s">
        <v>751</v>
      </c>
      <c r="I94" s="62">
        <v>5</v>
      </c>
      <c r="J94" s="9">
        <f t="shared" si="1"/>
        <v>1.92</v>
      </c>
      <c r="K94" s="62" t="s">
        <v>629</v>
      </c>
      <c r="L94" s="62">
        <v>0</v>
      </c>
    </row>
    <row r="95" spans="1:12" x14ac:dyDescent="0.25">
      <c r="A95" t="s">
        <v>8</v>
      </c>
      <c r="B95" t="s">
        <v>678</v>
      </c>
      <c r="C95" t="s">
        <v>221</v>
      </c>
      <c r="D95">
        <v>33900</v>
      </c>
      <c r="E95">
        <v>2</v>
      </c>
      <c r="G95" t="s">
        <v>71</v>
      </c>
      <c r="H95" t="s">
        <v>752</v>
      </c>
      <c r="I95">
        <v>10</v>
      </c>
      <c r="J95" s="9">
        <f t="shared" si="1"/>
        <v>3.84</v>
      </c>
      <c r="L95">
        <v>10</v>
      </c>
    </row>
    <row r="96" spans="1:12" x14ac:dyDescent="0.25">
      <c r="A96" t="s">
        <v>8</v>
      </c>
      <c r="B96" t="s">
        <v>678</v>
      </c>
      <c r="C96" t="s">
        <v>222</v>
      </c>
      <c r="D96">
        <v>52750</v>
      </c>
      <c r="E96">
        <v>2</v>
      </c>
      <c r="G96" t="s">
        <v>71</v>
      </c>
      <c r="H96" t="s">
        <v>753</v>
      </c>
      <c r="I96">
        <v>10</v>
      </c>
      <c r="J96" s="9">
        <f t="shared" si="1"/>
        <v>3.84</v>
      </c>
      <c r="L96">
        <v>10</v>
      </c>
    </row>
    <row r="97" spans="1:12" x14ac:dyDescent="0.25">
      <c r="A97" t="s">
        <v>8</v>
      </c>
      <c r="B97" t="s">
        <v>678</v>
      </c>
      <c r="C97" t="s">
        <v>223</v>
      </c>
      <c r="D97">
        <v>83400</v>
      </c>
      <c r="E97">
        <v>2</v>
      </c>
      <c r="G97" t="s">
        <v>71</v>
      </c>
      <c r="H97" t="s">
        <v>754</v>
      </c>
      <c r="I97">
        <v>5</v>
      </c>
      <c r="J97" s="9">
        <f t="shared" si="1"/>
        <v>1.92</v>
      </c>
      <c r="L97">
        <v>0</v>
      </c>
    </row>
    <row r="98" spans="1:12" x14ac:dyDescent="0.25">
      <c r="A98" t="s">
        <v>8</v>
      </c>
      <c r="B98" t="s">
        <v>679</v>
      </c>
      <c r="C98" t="s">
        <v>219</v>
      </c>
      <c r="D98">
        <v>0</v>
      </c>
      <c r="E98">
        <v>1</v>
      </c>
      <c r="G98" t="s">
        <v>71</v>
      </c>
      <c r="H98" s="62" t="s">
        <v>755</v>
      </c>
      <c r="I98" s="62">
        <v>5</v>
      </c>
      <c r="J98" s="9">
        <f t="shared" si="1"/>
        <v>1.92</v>
      </c>
      <c r="K98" s="62" t="s">
        <v>629</v>
      </c>
      <c r="L98" s="62">
        <v>0</v>
      </c>
    </row>
    <row r="99" spans="1:12" x14ac:dyDescent="0.25">
      <c r="A99" t="s">
        <v>8</v>
      </c>
      <c r="B99" t="s">
        <v>679</v>
      </c>
      <c r="C99" t="s">
        <v>220</v>
      </c>
      <c r="D99">
        <v>0</v>
      </c>
      <c r="E99">
        <v>1</v>
      </c>
      <c r="G99" t="s">
        <v>71</v>
      </c>
      <c r="H99" s="62" t="s">
        <v>756</v>
      </c>
      <c r="I99" s="62">
        <v>6</v>
      </c>
      <c r="J99" s="9">
        <f t="shared" ref="J99:J101" si="2">ROUND((I99/10)*(16/100)*24,2)</f>
        <v>2.2999999999999998</v>
      </c>
      <c r="K99" s="62" t="s">
        <v>629</v>
      </c>
      <c r="L99" s="62">
        <v>2</v>
      </c>
    </row>
    <row r="100" spans="1:12" x14ac:dyDescent="0.25">
      <c r="A100" t="s">
        <v>8</v>
      </c>
      <c r="B100" t="s">
        <v>679</v>
      </c>
      <c r="C100" t="s">
        <v>221</v>
      </c>
      <c r="D100">
        <v>0</v>
      </c>
      <c r="E100">
        <v>1</v>
      </c>
      <c r="G100" t="s">
        <v>71</v>
      </c>
      <c r="H100" s="62" t="s">
        <v>757</v>
      </c>
      <c r="I100" s="62">
        <v>5</v>
      </c>
      <c r="J100" s="9">
        <f t="shared" si="2"/>
        <v>1.92</v>
      </c>
      <c r="K100" s="62" t="s">
        <v>629</v>
      </c>
      <c r="L100" s="62">
        <v>0</v>
      </c>
    </row>
    <row r="101" spans="1:12" x14ac:dyDescent="0.25">
      <c r="A101" t="s">
        <v>8</v>
      </c>
      <c r="B101" t="s">
        <v>679</v>
      </c>
      <c r="C101" t="s">
        <v>222</v>
      </c>
      <c r="D101">
        <v>0</v>
      </c>
      <c r="E101">
        <v>1</v>
      </c>
      <c r="G101" t="s">
        <v>71</v>
      </c>
      <c r="H101" s="62" t="s">
        <v>758</v>
      </c>
      <c r="I101" s="62">
        <v>5</v>
      </c>
      <c r="J101" s="9">
        <f t="shared" si="2"/>
        <v>1.92</v>
      </c>
      <c r="K101" s="62" t="s">
        <v>629</v>
      </c>
      <c r="L101" s="62">
        <v>0</v>
      </c>
    </row>
    <row r="102" spans="1:12" x14ac:dyDescent="0.25">
      <c r="A102" t="s">
        <v>8</v>
      </c>
      <c r="B102" t="s">
        <v>679</v>
      </c>
      <c r="C102" t="s">
        <v>223</v>
      </c>
      <c r="D102">
        <v>0</v>
      </c>
      <c r="E102">
        <v>1</v>
      </c>
      <c r="G102" t="s">
        <v>72</v>
      </c>
      <c r="H102" t="s">
        <v>759</v>
      </c>
      <c r="I102">
        <v>5</v>
      </c>
      <c r="J102" s="9">
        <f>ROUND((I102/10)*(16/100)*21,2)</f>
        <v>1.68</v>
      </c>
      <c r="L102">
        <v>0</v>
      </c>
    </row>
    <row r="103" spans="1:12" x14ac:dyDescent="0.25">
      <c r="A103" t="s">
        <v>8</v>
      </c>
      <c r="B103" t="s">
        <v>680</v>
      </c>
      <c r="C103" t="s">
        <v>219</v>
      </c>
      <c r="D103">
        <v>0</v>
      </c>
      <c r="E103">
        <v>1</v>
      </c>
      <c r="G103" t="s">
        <v>72</v>
      </c>
      <c r="H103" t="s">
        <v>760</v>
      </c>
      <c r="I103">
        <v>5</v>
      </c>
      <c r="J103" s="9">
        <f t="shared" ref="J103:J166" si="3">ROUND((I103/10)*(16/100)*21,2)</f>
        <v>1.68</v>
      </c>
      <c r="L103">
        <v>0</v>
      </c>
    </row>
    <row r="104" spans="1:12" x14ac:dyDescent="0.25">
      <c r="A104" t="s">
        <v>8</v>
      </c>
      <c r="B104" t="s">
        <v>680</v>
      </c>
      <c r="C104" t="s">
        <v>220</v>
      </c>
      <c r="D104">
        <v>0</v>
      </c>
      <c r="E104">
        <v>1</v>
      </c>
      <c r="G104" t="s">
        <v>72</v>
      </c>
      <c r="H104" t="s">
        <v>761</v>
      </c>
      <c r="I104">
        <v>5</v>
      </c>
      <c r="J104" s="9">
        <f t="shared" si="3"/>
        <v>1.68</v>
      </c>
      <c r="L104">
        <v>0</v>
      </c>
    </row>
    <row r="105" spans="1:12" x14ac:dyDescent="0.25">
      <c r="A105" t="s">
        <v>8</v>
      </c>
      <c r="B105" t="s">
        <v>680</v>
      </c>
      <c r="C105" t="s">
        <v>221</v>
      </c>
      <c r="D105">
        <v>0</v>
      </c>
      <c r="E105">
        <v>1</v>
      </c>
      <c r="G105" t="s">
        <v>72</v>
      </c>
      <c r="H105" s="62" t="s">
        <v>762</v>
      </c>
      <c r="I105" s="62">
        <v>5</v>
      </c>
      <c r="J105" s="9">
        <f t="shared" si="3"/>
        <v>1.68</v>
      </c>
      <c r="K105" s="62" t="s">
        <v>629</v>
      </c>
      <c r="L105" s="62">
        <v>0</v>
      </c>
    </row>
    <row r="106" spans="1:12" x14ac:dyDescent="0.25">
      <c r="A106" t="s">
        <v>8</v>
      </c>
      <c r="B106" t="s">
        <v>680</v>
      </c>
      <c r="C106" t="s">
        <v>222</v>
      </c>
      <c r="D106">
        <v>0</v>
      </c>
      <c r="E106">
        <v>1</v>
      </c>
      <c r="G106" t="s">
        <v>72</v>
      </c>
      <c r="H106" t="s">
        <v>763</v>
      </c>
      <c r="I106">
        <v>5</v>
      </c>
      <c r="J106" s="9">
        <f t="shared" si="3"/>
        <v>1.68</v>
      </c>
      <c r="L106">
        <v>0</v>
      </c>
    </row>
    <row r="107" spans="1:12" x14ac:dyDescent="0.25">
      <c r="A107" t="s">
        <v>8</v>
      </c>
      <c r="B107" t="s">
        <v>680</v>
      </c>
      <c r="C107" t="s">
        <v>223</v>
      </c>
      <c r="D107">
        <v>0</v>
      </c>
      <c r="E107">
        <v>1</v>
      </c>
      <c r="G107" t="s">
        <v>72</v>
      </c>
      <c r="H107" t="s">
        <v>764</v>
      </c>
      <c r="I107">
        <v>5</v>
      </c>
      <c r="J107" s="9">
        <f t="shared" si="3"/>
        <v>1.68</v>
      </c>
      <c r="L107">
        <v>0</v>
      </c>
    </row>
    <row r="108" spans="1:12" x14ac:dyDescent="0.25">
      <c r="A108" t="s">
        <v>8</v>
      </c>
      <c r="B108" t="s">
        <v>681</v>
      </c>
      <c r="C108" t="s">
        <v>219</v>
      </c>
      <c r="E108">
        <v>1</v>
      </c>
      <c r="G108" t="s">
        <v>72</v>
      </c>
      <c r="H108" s="62" t="s">
        <v>765</v>
      </c>
      <c r="I108" s="62">
        <v>5</v>
      </c>
      <c r="J108" s="9">
        <f t="shared" si="3"/>
        <v>1.68</v>
      </c>
      <c r="K108" s="62" t="s">
        <v>629</v>
      </c>
      <c r="L108" s="62">
        <v>0</v>
      </c>
    </row>
    <row r="109" spans="1:12" x14ac:dyDescent="0.25">
      <c r="A109" t="s">
        <v>8</v>
      </c>
      <c r="B109" t="s">
        <v>681</v>
      </c>
      <c r="C109" t="s">
        <v>220</v>
      </c>
      <c r="E109">
        <v>1</v>
      </c>
      <c r="G109" t="s">
        <v>72</v>
      </c>
      <c r="H109" t="s">
        <v>766</v>
      </c>
      <c r="I109">
        <v>5</v>
      </c>
      <c r="J109" s="9">
        <f t="shared" si="3"/>
        <v>1.68</v>
      </c>
      <c r="L109">
        <v>0</v>
      </c>
    </row>
    <row r="110" spans="1:12" x14ac:dyDescent="0.25">
      <c r="A110" t="s">
        <v>8</v>
      </c>
      <c r="B110" t="s">
        <v>681</v>
      </c>
      <c r="C110" t="s">
        <v>221</v>
      </c>
      <c r="D110">
        <v>12258.79</v>
      </c>
      <c r="E110">
        <v>2</v>
      </c>
      <c r="G110" t="s">
        <v>72</v>
      </c>
      <c r="H110" s="62" t="s">
        <v>767</v>
      </c>
      <c r="I110" s="62">
        <v>5</v>
      </c>
      <c r="J110" s="9">
        <f t="shared" si="3"/>
        <v>1.68</v>
      </c>
      <c r="K110" s="62" t="s">
        <v>629</v>
      </c>
      <c r="L110" s="62">
        <v>0</v>
      </c>
    </row>
    <row r="111" spans="1:12" x14ac:dyDescent="0.25">
      <c r="A111" t="s">
        <v>8</v>
      </c>
      <c r="B111" t="s">
        <v>681</v>
      </c>
      <c r="C111" t="s">
        <v>222</v>
      </c>
      <c r="D111">
        <v>15164.79</v>
      </c>
      <c r="E111">
        <v>2</v>
      </c>
      <c r="G111" t="s">
        <v>72</v>
      </c>
      <c r="H111" t="s">
        <v>768</v>
      </c>
      <c r="I111">
        <v>5</v>
      </c>
      <c r="J111" s="9">
        <f t="shared" si="3"/>
        <v>1.68</v>
      </c>
      <c r="L111">
        <v>0</v>
      </c>
    </row>
    <row r="112" spans="1:12" x14ac:dyDescent="0.25">
      <c r="A112" t="s">
        <v>8</v>
      </c>
      <c r="B112" t="s">
        <v>681</v>
      </c>
      <c r="C112" t="s">
        <v>223</v>
      </c>
      <c r="D112">
        <v>16725.23</v>
      </c>
      <c r="E112">
        <v>2</v>
      </c>
      <c r="G112" t="s">
        <v>72</v>
      </c>
      <c r="H112" t="s">
        <v>769</v>
      </c>
      <c r="I112">
        <v>5</v>
      </c>
      <c r="J112" s="9">
        <f t="shared" si="3"/>
        <v>1.68</v>
      </c>
      <c r="L112">
        <v>0</v>
      </c>
    </row>
    <row r="113" spans="1:12" x14ac:dyDescent="0.25">
      <c r="A113" t="s">
        <v>8</v>
      </c>
      <c r="B113" t="s">
        <v>682</v>
      </c>
      <c r="C113" t="s">
        <v>219</v>
      </c>
      <c r="D113">
        <v>0</v>
      </c>
      <c r="E113">
        <v>1</v>
      </c>
      <c r="G113" t="s">
        <v>72</v>
      </c>
      <c r="H113" s="62" t="s">
        <v>770</v>
      </c>
      <c r="I113" s="62">
        <v>5</v>
      </c>
      <c r="J113" s="9">
        <f t="shared" si="3"/>
        <v>1.68</v>
      </c>
      <c r="K113" s="62" t="s">
        <v>629</v>
      </c>
      <c r="L113" s="62">
        <v>0</v>
      </c>
    </row>
    <row r="114" spans="1:12" x14ac:dyDescent="0.25">
      <c r="A114" t="s">
        <v>8</v>
      </c>
      <c r="B114" t="s">
        <v>682</v>
      </c>
      <c r="C114" t="s">
        <v>220</v>
      </c>
      <c r="D114">
        <v>0</v>
      </c>
      <c r="E114">
        <v>1</v>
      </c>
      <c r="G114" t="s">
        <v>72</v>
      </c>
      <c r="H114" s="62" t="s">
        <v>771</v>
      </c>
      <c r="I114" s="62">
        <v>5</v>
      </c>
      <c r="J114" s="9">
        <f t="shared" si="3"/>
        <v>1.68</v>
      </c>
      <c r="K114" s="62" t="s">
        <v>629</v>
      </c>
      <c r="L114" s="62">
        <v>0</v>
      </c>
    </row>
    <row r="115" spans="1:12" x14ac:dyDescent="0.25">
      <c r="A115" t="s">
        <v>8</v>
      </c>
      <c r="B115" t="s">
        <v>682</v>
      </c>
      <c r="C115" t="s">
        <v>221</v>
      </c>
      <c r="D115">
        <v>0</v>
      </c>
      <c r="E115">
        <v>1</v>
      </c>
      <c r="G115" t="s">
        <v>72</v>
      </c>
      <c r="H115" t="s">
        <v>772</v>
      </c>
      <c r="I115">
        <v>5</v>
      </c>
      <c r="J115" s="9">
        <f t="shared" si="3"/>
        <v>1.68</v>
      </c>
      <c r="L115">
        <v>0</v>
      </c>
    </row>
    <row r="116" spans="1:12" x14ac:dyDescent="0.25">
      <c r="A116" t="s">
        <v>8</v>
      </c>
      <c r="B116" t="s">
        <v>682</v>
      </c>
      <c r="C116" t="s">
        <v>222</v>
      </c>
      <c r="D116">
        <v>0</v>
      </c>
      <c r="E116">
        <v>1</v>
      </c>
      <c r="G116" t="s">
        <v>72</v>
      </c>
      <c r="H116" s="62" t="s">
        <v>773</v>
      </c>
      <c r="I116" s="62">
        <v>5</v>
      </c>
      <c r="J116" s="9">
        <f t="shared" si="3"/>
        <v>1.68</v>
      </c>
      <c r="K116" s="62" t="s">
        <v>629</v>
      </c>
      <c r="L116" s="62">
        <v>0</v>
      </c>
    </row>
    <row r="117" spans="1:12" x14ac:dyDescent="0.25">
      <c r="A117" t="s">
        <v>8</v>
      </c>
      <c r="B117" t="s">
        <v>682</v>
      </c>
      <c r="C117" t="s">
        <v>223</v>
      </c>
      <c r="D117">
        <v>378675</v>
      </c>
      <c r="E117">
        <v>2</v>
      </c>
      <c r="G117" t="s">
        <v>72</v>
      </c>
      <c r="H117" s="62" t="s">
        <v>774</v>
      </c>
      <c r="I117" s="62">
        <v>5</v>
      </c>
      <c r="J117" s="9">
        <f t="shared" si="3"/>
        <v>1.68</v>
      </c>
      <c r="K117" s="62" t="s">
        <v>629</v>
      </c>
      <c r="L117" s="62">
        <v>0</v>
      </c>
    </row>
    <row r="118" spans="1:12" x14ac:dyDescent="0.25">
      <c r="A118" t="s">
        <v>8</v>
      </c>
      <c r="B118" t="s">
        <v>683</v>
      </c>
      <c r="C118" t="s">
        <v>219</v>
      </c>
      <c r="D118">
        <v>0</v>
      </c>
      <c r="E118">
        <v>1</v>
      </c>
      <c r="G118" t="s">
        <v>72</v>
      </c>
      <c r="H118" t="s">
        <v>775</v>
      </c>
      <c r="I118">
        <v>5</v>
      </c>
      <c r="J118" s="9">
        <f t="shared" si="3"/>
        <v>1.68</v>
      </c>
      <c r="L118">
        <v>0</v>
      </c>
    </row>
    <row r="119" spans="1:12" x14ac:dyDescent="0.25">
      <c r="A119" t="s">
        <v>8</v>
      </c>
      <c r="B119" t="s">
        <v>683</v>
      </c>
      <c r="C119" t="s">
        <v>220</v>
      </c>
      <c r="D119">
        <v>0</v>
      </c>
      <c r="E119">
        <v>1</v>
      </c>
      <c r="G119" t="s">
        <v>72</v>
      </c>
      <c r="H119" t="s">
        <v>776</v>
      </c>
      <c r="I119">
        <v>5</v>
      </c>
      <c r="J119" s="9">
        <f t="shared" si="3"/>
        <v>1.68</v>
      </c>
      <c r="L119">
        <v>0</v>
      </c>
    </row>
    <row r="120" spans="1:12" x14ac:dyDescent="0.25">
      <c r="A120" t="s">
        <v>8</v>
      </c>
      <c r="B120" t="s">
        <v>683</v>
      </c>
      <c r="C120" t="s">
        <v>221</v>
      </c>
      <c r="D120">
        <v>0</v>
      </c>
      <c r="E120">
        <v>1</v>
      </c>
      <c r="G120" t="s">
        <v>72</v>
      </c>
      <c r="H120" s="62" t="s">
        <v>777</v>
      </c>
      <c r="I120" s="62">
        <v>5</v>
      </c>
      <c r="J120" s="9">
        <f t="shared" si="3"/>
        <v>1.68</v>
      </c>
      <c r="K120" s="62" t="s">
        <v>629</v>
      </c>
      <c r="L120" s="62">
        <v>0</v>
      </c>
    </row>
    <row r="121" spans="1:12" x14ac:dyDescent="0.25">
      <c r="A121" t="s">
        <v>8</v>
      </c>
      <c r="B121" t="s">
        <v>683</v>
      </c>
      <c r="C121" t="s">
        <v>222</v>
      </c>
      <c r="D121">
        <v>0</v>
      </c>
      <c r="E121">
        <v>1</v>
      </c>
      <c r="G121" t="s">
        <v>72</v>
      </c>
      <c r="H121" t="s">
        <v>778</v>
      </c>
      <c r="I121">
        <v>5</v>
      </c>
      <c r="J121" s="9">
        <f t="shared" si="3"/>
        <v>1.68</v>
      </c>
      <c r="L121">
        <v>0</v>
      </c>
    </row>
    <row r="122" spans="1:12" x14ac:dyDescent="0.25">
      <c r="A122" t="s">
        <v>8</v>
      </c>
      <c r="B122" t="s">
        <v>683</v>
      </c>
      <c r="C122" t="s">
        <v>223</v>
      </c>
      <c r="D122">
        <v>0</v>
      </c>
      <c r="E122">
        <v>1</v>
      </c>
      <c r="G122" t="s">
        <v>72</v>
      </c>
      <c r="H122" s="62" t="s">
        <v>779</v>
      </c>
      <c r="I122" s="62">
        <v>5</v>
      </c>
      <c r="J122" s="9">
        <f t="shared" si="3"/>
        <v>1.68</v>
      </c>
      <c r="K122" s="62" t="s">
        <v>629</v>
      </c>
      <c r="L122" s="62">
        <v>0</v>
      </c>
    </row>
    <row r="123" spans="1:12" x14ac:dyDescent="0.25">
      <c r="A123" t="s">
        <v>8</v>
      </c>
      <c r="B123" t="s">
        <v>684</v>
      </c>
      <c r="C123" t="s">
        <v>219</v>
      </c>
      <c r="D123">
        <v>192109</v>
      </c>
      <c r="E123">
        <v>2</v>
      </c>
      <c r="G123" t="s">
        <v>72</v>
      </c>
      <c r="H123" s="62" t="s">
        <v>780</v>
      </c>
      <c r="I123" s="62">
        <v>5</v>
      </c>
      <c r="J123" s="9">
        <f t="shared" si="3"/>
        <v>1.68</v>
      </c>
      <c r="K123" s="62" t="s">
        <v>629</v>
      </c>
      <c r="L123" s="62">
        <v>0</v>
      </c>
    </row>
    <row r="124" spans="1:12" x14ac:dyDescent="0.25">
      <c r="A124" t="s">
        <v>8</v>
      </c>
      <c r="B124" t="s">
        <v>684</v>
      </c>
      <c r="C124" t="s">
        <v>220</v>
      </c>
      <c r="D124">
        <v>531077.30000000005</v>
      </c>
      <c r="E124">
        <v>2</v>
      </c>
      <c r="G124" t="s">
        <v>72</v>
      </c>
      <c r="H124" s="62" t="s">
        <v>781</v>
      </c>
      <c r="I124" s="62">
        <v>5</v>
      </c>
      <c r="J124" s="9">
        <f t="shared" si="3"/>
        <v>1.68</v>
      </c>
      <c r="K124" s="62" t="s">
        <v>629</v>
      </c>
      <c r="L124" s="62">
        <v>0</v>
      </c>
    </row>
    <row r="125" spans="1:12" x14ac:dyDescent="0.25">
      <c r="A125" t="s">
        <v>8</v>
      </c>
      <c r="B125" t="s">
        <v>684</v>
      </c>
      <c r="C125" t="s">
        <v>221</v>
      </c>
      <c r="D125">
        <v>591657.59</v>
      </c>
      <c r="E125">
        <v>2</v>
      </c>
      <c r="G125" t="s">
        <v>72</v>
      </c>
      <c r="H125" s="62" t="s">
        <v>782</v>
      </c>
      <c r="I125" s="62">
        <v>5</v>
      </c>
      <c r="J125" s="9">
        <f t="shared" si="3"/>
        <v>1.68</v>
      </c>
      <c r="K125" s="62" t="s">
        <v>629</v>
      </c>
      <c r="L125" s="62">
        <v>0</v>
      </c>
    </row>
    <row r="126" spans="1:12" x14ac:dyDescent="0.25">
      <c r="A126" t="s">
        <v>8</v>
      </c>
      <c r="B126" t="s">
        <v>684</v>
      </c>
      <c r="C126" t="s">
        <v>222</v>
      </c>
      <c r="D126">
        <v>328444.83</v>
      </c>
      <c r="E126">
        <v>2</v>
      </c>
      <c r="G126" t="s">
        <v>72</v>
      </c>
      <c r="H126" t="s">
        <v>783</v>
      </c>
      <c r="I126">
        <v>5</v>
      </c>
      <c r="J126" s="9">
        <f t="shared" si="3"/>
        <v>1.68</v>
      </c>
      <c r="L126">
        <v>0</v>
      </c>
    </row>
    <row r="127" spans="1:12" x14ac:dyDescent="0.25">
      <c r="A127" t="s">
        <v>8</v>
      </c>
      <c r="B127" t="s">
        <v>684</v>
      </c>
      <c r="C127" t="s">
        <v>223</v>
      </c>
      <c r="D127">
        <v>317226.71000000002</v>
      </c>
      <c r="E127">
        <v>2</v>
      </c>
      <c r="G127" t="s">
        <v>72</v>
      </c>
      <c r="H127" t="s">
        <v>784</v>
      </c>
      <c r="I127">
        <v>5</v>
      </c>
      <c r="J127" s="9">
        <f t="shared" si="3"/>
        <v>1.68</v>
      </c>
      <c r="L127">
        <v>0</v>
      </c>
    </row>
    <row r="128" spans="1:12" x14ac:dyDescent="0.25">
      <c r="A128" t="s">
        <v>8</v>
      </c>
      <c r="B128" t="s">
        <v>685</v>
      </c>
      <c r="C128" t="s">
        <v>219</v>
      </c>
      <c r="D128">
        <v>0</v>
      </c>
      <c r="E128">
        <v>1</v>
      </c>
      <c r="G128" t="s">
        <v>72</v>
      </c>
      <c r="H128" t="s">
        <v>785</v>
      </c>
      <c r="I128">
        <v>6</v>
      </c>
      <c r="J128" s="9">
        <f t="shared" si="3"/>
        <v>2.02</v>
      </c>
      <c r="L128">
        <v>2</v>
      </c>
    </row>
    <row r="129" spans="1:12" x14ac:dyDescent="0.25">
      <c r="A129" t="s">
        <v>8</v>
      </c>
      <c r="B129" t="s">
        <v>685</v>
      </c>
      <c r="C129" t="s">
        <v>220</v>
      </c>
      <c r="D129">
        <v>0</v>
      </c>
      <c r="E129">
        <v>1</v>
      </c>
      <c r="G129" t="s">
        <v>72</v>
      </c>
      <c r="H129" t="s">
        <v>786</v>
      </c>
      <c r="I129">
        <v>5</v>
      </c>
      <c r="J129" s="9">
        <f t="shared" si="3"/>
        <v>1.68</v>
      </c>
      <c r="L129">
        <v>0</v>
      </c>
    </row>
    <row r="130" spans="1:12" x14ac:dyDescent="0.25">
      <c r="A130" t="s">
        <v>8</v>
      </c>
      <c r="B130" t="s">
        <v>685</v>
      </c>
      <c r="C130" t="s">
        <v>221</v>
      </c>
      <c r="D130">
        <v>0</v>
      </c>
      <c r="E130">
        <v>1</v>
      </c>
      <c r="G130" t="s">
        <v>72</v>
      </c>
      <c r="H130" s="62" t="s">
        <v>787</v>
      </c>
      <c r="I130" s="62">
        <v>5</v>
      </c>
      <c r="J130" s="9">
        <f t="shared" si="3"/>
        <v>1.68</v>
      </c>
      <c r="K130" s="62" t="s">
        <v>629</v>
      </c>
      <c r="L130" s="62">
        <v>0</v>
      </c>
    </row>
    <row r="131" spans="1:12" x14ac:dyDescent="0.25">
      <c r="A131" t="s">
        <v>8</v>
      </c>
      <c r="B131" t="s">
        <v>685</v>
      </c>
      <c r="C131" t="s">
        <v>222</v>
      </c>
      <c r="D131">
        <v>0</v>
      </c>
      <c r="E131">
        <v>1</v>
      </c>
      <c r="G131" t="s">
        <v>72</v>
      </c>
      <c r="H131" s="62" t="s">
        <v>788</v>
      </c>
      <c r="I131" s="62">
        <v>5</v>
      </c>
      <c r="J131" s="9">
        <f t="shared" si="3"/>
        <v>1.68</v>
      </c>
      <c r="K131" s="62" t="s">
        <v>629</v>
      </c>
      <c r="L131" s="62">
        <v>0</v>
      </c>
    </row>
    <row r="132" spans="1:12" x14ac:dyDescent="0.25">
      <c r="A132" t="s">
        <v>8</v>
      </c>
      <c r="B132" t="s">
        <v>685</v>
      </c>
      <c r="C132" t="s">
        <v>223</v>
      </c>
      <c r="D132">
        <v>0</v>
      </c>
      <c r="E132">
        <v>1</v>
      </c>
      <c r="G132" t="s">
        <v>72</v>
      </c>
      <c r="H132" t="s">
        <v>789</v>
      </c>
      <c r="I132">
        <v>5</v>
      </c>
      <c r="J132" s="9">
        <f t="shared" si="3"/>
        <v>1.68</v>
      </c>
      <c r="L132">
        <v>0</v>
      </c>
    </row>
    <row r="133" spans="1:12" x14ac:dyDescent="0.25">
      <c r="A133" t="s">
        <v>8</v>
      </c>
      <c r="B133" t="s">
        <v>686</v>
      </c>
      <c r="C133" t="s">
        <v>219</v>
      </c>
      <c r="D133">
        <v>0</v>
      </c>
      <c r="E133">
        <v>1</v>
      </c>
      <c r="G133" t="s">
        <v>72</v>
      </c>
      <c r="H133" s="62" t="s">
        <v>790</v>
      </c>
      <c r="I133" s="62">
        <v>5</v>
      </c>
      <c r="J133" s="9">
        <f t="shared" si="3"/>
        <v>1.68</v>
      </c>
      <c r="K133" s="62" t="s">
        <v>629</v>
      </c>
      <c r="L133" s="62">
        <v>0</v>
      </c>
    </row>
    <row r="134" spans="1:12" x14ac:dyDescent="0.25">
      <c r="A134" t="s">
        <v>8</v>
      </c>
      <c r="B134" t="s">
        <v>686</v>
      </c>
      <c r="C134" t="s">
        <v>220</v>
      </c>
      <c r="D134">
        <v>0</v>
      </c>
      <c r="E134">
        <v>1</v>
      </c>
      <c r="G134" t="s">
        <v>72</v>
      </c>
      <c r="H134" t="s">
        <v>791</v>
      </c>
      <c r="I134">
        <v>5</v>
      </c>
      <c r="J134" s="9">
        <f t="shared" si="3"/>
        <v>1.68</v>
      </c>
      <c r="L134">
        <v>0</v>
      </c>
    </row>
    <row r="135" spans="1:12" x14ac:dyDescent="0.25">
      <c r="A135" t="s">
        <v>8</v>
      </c>
      <c r="B135" t="s">
        <v>686</v>
      </c>
      <c r="C135" t="s">
        <v>221</v>
      </c>
      <c r="D135">
        <v>0</v>
      </c>
      <c r="E135">
        <v>1</v>
      </c>
      <c r="G135" t="s">
        <v>72</v>
      </c>
      <c r="H135" t="s">
        <v>792</v>
      </c>
      <c r="I135">
        <v>5</v>
      </c>
      <c r="J135" s="9">
        <f t="shared" si="3"/>
        <v>1.68</v>
      </c>
      <c r="L135">
        <v>0</v>
      </c>
    </row>
    <row r="136" spans="1:12" x14ac:dyDescent="0.25">
      <c r="A136" t="s">
        <v>8</v>
      </c>
      <c r="B136" t="s">
        <v>686</v>
      </c>
      <c r="C136" t="s">
        <v>222</v>
      </c>
      <c r="D136">
        <v>0</v>
      </c>
      <c r="E136">
        <v>1</v>
      </c>
      <c r="G136" t="s">
        <v>72</v>
      </c>
      <c r="H136" t="s">
        <v>793</v>
      </c>
      <c r="I136">
        <v>10</v>
      </c>
      <c r="J136" s="9">
        <f t="shared" si="3"/>
        <v>3.36</v>
      </c>
      <c r="L136">
        <v>10</v>
      </c>
    </row>
    <row r="137" spans="1:12" x14ac:dyDescent="0.25">
      <c r="A137" t="s">
        <v>8</v>
      </c>
      <c r="B137" t="s">
        <v>686</v>
      </c>
      <c r="C137" t="s">
        <v>223</v>
      </c>
      <c r="D137">
        <v>0</v>
      </c>
      <c r="E137">
        <v>1</v>
      </c>
      <c r="G137" t="s">
        <v>72</v>
      </c>
      <c r="H137" s="62" t="s">
        <v>794</v>
      </c>
      <c r="I137" s="62">
        <v>5</v>
      </c>
      <c r="J137" s="9">
        <f t="shared" si="3"/>
        <v>1.68</v>
      </c>
      <c r="K137" s="62" t="s">
        <v>629</v>
      </c>
      <c r="L137" s="62">
        <v>0</v>
      </c>
    </row>
    <row r="138" spans="1:12" x14ac:dyDescent="0.25">
      <c r="A138" t="s">
        <v>8</v>
      </c>
      <c r="B138" t="s">
        <v>687</v>
      </c>
      <c r="C138" t="s">
        <v>219</v>
      </c>
      <c r="E138">
        <v>1</v>
      </c>
      <c r="G138" t="s">
        <v>72</v>
      </c>
      <c r="H138" t="s">
        <v>795</v>
      </c>
      <c r="I138">
        <v>5</v>
      </c>
      <c r="J138" s="9">
        <f t="shared" si="3"/>
        <v>1.68</v>
      </c>
      <c r="L138">
        <v>0</v>
      </c>
    </row>
    <row r="139" spans="1:12" x14ac:dyDescent="0.25">
      <c r="A139" t="s">
        <v>8</v>
      </c>
      <c r="B139" t="s">
        <v>687</v>
      </c>
      <c r="C139" t="s">
        <v>220</v>
      </c>
      <c r="E139">
        <v>1</v>
      </c>
      <c r="G139" t="s">
        <v>72</v>
      </c>
      <c r="H139" t="s">
        <v>796</v>
      </c>
      <c r="I139">
        <v>5</v>
      </c>
      <c r="J139" s="9">
        <f t="shared" si="3"/>
        <v>1.68</v>
      </c>
      <c r="L139">
        <v>0</v>
      </c>
    </row>
    <row r="140" spans="1:12" x14ac:dyDescent="0.25">
      <c r="A140" t="s">
        <v>8</v>
      </c>
      <c r="B140" t="s">
        <v>687</v>
      </c>
      <c r="C140" t="s">
        <v>221</v>
      </c>
      <c r="E140">
        <v>1</v>
      </c>
      <c r="G140" t="s">
        <v>72</v>
      </c>
      <c r="H140" t="s">
        <v>797</v>
      </c>
      <c r="I140">
        <v>5</v>
      </c>
      <c r="J140" s="9">
        <f t="shared" si="3"/>
        <v>1.68</v>
      </c>
      <c r="L140">
        <v>0</v>
      </c>
    </row>
    <row r="141" spans="1:12" x14ac:dyDescent="0.25">
      <c r="A141" t="s">
        <v>8</v>
      </c>
      <c r="B141" t="s">
        <v>687</v>
      </c>
      <c r="C141" t="s">
        <v>222</v>
      </c>
      <c r="E141">
        <v>1</v>
      </c>
      <c r="G141" t="s">
        <v>72</v>
      </c>
      <c r="H141" t="s">
        <v>798</v>
      </c>
      <c r="I141">
        <v>5</v>
      </c>
      <c r="J141" s="9">
        <f t="shared" si="3"/>
        <v>1.68</v>
      </c>
      <c r="L141">
        <v>0</v>
      </c>
    </row>
    <row r="142" spans="1:12" x14ac:dyDescent="0.25">
      <c r="A142" t="s">
        <v>8</v>
      </c>
      <c r="B142" t="s">
        <v>687</v>
      </c>
      <c r="C142" t="s">
        <v>223</v>
      </c>
      <c r="E142">
        <v>1</v>
      </c>
      <c r="G142" t="s">
        <v>72</v>
      </c>
      <c r="H142" t="s">
        <v>799</v>
      </c>
      <c r="I142">
        <v>8</v>
      </c>
      <c r="J142" s="9">
        <f t="shared" si="3"/>
        <v>2.69</v>
      </c>
      <c r="L142">
        <v>6</v>
      </c>
    </row>
    <row r="143" spans="1:12" x14ac:dyDescent="0.25">
      <c r="A143" t="s">
        <v>8</v>
      </c>
      <c r="B143" t="s">
        <v>688</v>
      </c>
      <c r="C143" t="s">
        <v>219</v>
      </c>
      <c r="D143">
        <v>0</v>
      </c>
      <c r="E143">
        <v>1</v>
      </c>
      <c r="G143" t="s">
        <v>72</v>
      </c>
      <c r="H143" t="s">
        <v>800</v>
      </c>
      <c r="I143">
        <v>5</v>
      </c>
      <c r="J143" s="9">
        <f t="shared" si="3"/>
        <v>1.68</v>
      </c>
      <c r="L143">
        <v>0</v>
      </c>
    </row>
    <row r="144" spans="1:12" x14ac:dyDescent="0.25">
      <c r="A144" t="s">
        <v>8</v>
      </c>
      <c r="B144" t="s">
        <v>688</v>
      </c>
      <c r="C144" t="s">
        <v>220</v>
      </c>
      <c r="D144">
        <v>0</v>
      </c>
      <c r="E144">
        <v>1</v>
      </c>
      <c r="G144" t="s">
        <v>72</v>
      </c>
      <c r="H144" t="s">
        <v>801</v>
      </c>
      <c r="I144">
        <v>5</v>
      </c>
      <c r="J144" s="9">
        <f t="shared" si="3"/>
        <v>1.68</v>
      </c>
      <c r="L144">
        <v>0</v>
      </c>
    </row>
    <row r="145" spans="1:12" x14ac:dyDescent="0.25">
      <c r="A145" t="s">
        <v>8</v>
      </c>
      <c r="B145" t="s">
        <v>688</v>
      </c>
      <c r="C145" t="s">
        <v>221</v>
      </c>
      <c r="D145">
        <v>0</v>
      </c>
      <c r="E145">
        <v>1</v>
      </c>
      <c r="G145" t="s">
        <v>72</v>
      </c>
      <c r="H145" s="62" t="s">
        <v>802</v>
      </c>
      <c r="I145" s="62">
        <v>5</v>
      </c>
      <c r="J145" s="9">
        <f t="shared" si="3"/>
        <v>1.68</v>
      </c>
      <c r="K145" s="62" t="s">
        <v>629</v>
      </c>
      <c r="L145" s="62">
        <v>0</v>
      </c>
    </row>
    <row r="146" spans="1:12" x14ac:dyDescent="0.25">
      <c r="A146" t="s">
        <v>8</v>
      </c>
      <c r="B146" t="s">
        <v>688</v>
      </c>
      <c r="C146" t="s">
        <v>222</v>
      </c>
      <c r="D146">
        <v>0</v>
      </c>
      <c r="E146">
        <v>1</v>
      </c>
      <c r="G146" t="s">
        <v>72</v>
      </c>
      <c r="H146" s="62" t="s">
        <v>803</v>
      </c>
      <c r="I146" s="62">
        <v>5</v>
      </c>
      <c r="J146" s="9">
        <f t="shared" si="3"/>
        <v>1.68</v>
      </c>
      <c r="K146" s="62" t="s">
        <v>629</v>
      </c>
      <c r="L146" s="62">
        <v>0</v>
      </c>
    </row>
    <row r="147" spans="1:12" x14ac:dyDescent="0.25">
      <c r="A147" t="s">
        <v>8</v>
      </c>
      <c r="B147" t="s">
        <v>688</v>
      </c>
      <c r="C147" t="s">
        <v>223</v>
      </c>
      <c r="D147">
        <v>0</v>
      </c>
      <c r="E147">
        <v>1</v>
      </c>
      <c r="G147" t="s">
        <v>72</v>
      </c>
      <c r="H147" t="s">
        <v>804</v>
      </c>
      <c r="I147">
        <v>5</v>
      </c>
      <c r="J147" s="9">
        <f t="shared" si="3"/>
        <v>1.68</v>
      </c>
      <c r="L147">
        <v>0</v>
      </c>
    </row>
    <row r="148" spans="1:12" x14ac:dyDescent="0.25">
      <c r="A148" t="s">
        <v>8</v>
      </c>
      <c r="B148" t="s">
        <v>689</v>
      </c>
      <c r="C148" t="s">
        <v>219</v>
      </c>
      <c r="E148">
        <v>1</v>
      </c>
      <c r="G148" t="s">
        <v>72</v>
      </c>
      <c r="H148" s="62" t="s">
        <v>805</v>
      </c>
      <c r="I148" s="62">
        <v>5</v>
      </c>
      <c r="J148" s="9">
        <f t="shared" si="3"/>
        <v>1.68</v>
      </c>
      <c r="K148" s="62" t="s">
        <v>629</v>
      </c>
      <c r="L148" s="62">
        <v>0</v>
      </c>
    </row>
    <row r="149" spans="1:12" x14ac:dyDescent="0.25">
      <c r="A149" t="s">
        <v>8</v>
      </c>
      <c r="B149" t="s">
        <v>689</v>
      </c>
      <c r="C149" t="s">
        <v>220</v>
      </c>
      <c r="E149">
        <v>1</v>
      </c>
      <c r="G149" t="s">
        <v>72</v>
      </c>
      <c r="H149" t="s">
        <v>806</v>
      </c>
      <c r="I149">
        <v>5</v>
      </c>
      <c r="J149" s="9">
        <f t="shared" si="3"/>
        <v>1.68</v>
      </c>
      <c r="L149">
        <v>0</v>
      </c>
    </row>
    <row r="150" spans="1:12" x14ac:dyDescent="0.25">
      <c r="A150" t="s">
        <v>8</v>
      </c>
      <c r="B150" t="s">
        <v>689</v>
      </c>
      <c r="C150" t="s">
        <v>221</v>
      </c>
      <c r="E150">
        <v>1</v>
      </c>
      <c r="G150" t="s">
        <v>72</v>
      </c>
      <c r="H150" s="62" t="s">
        <v>807</v>
      </c>
      <c r="I150" s="62">
        <v>5</v>
      </c>
      <c r="J150" s="9">
        <f t="shared" si="3"/>
        <v>1.68</v>
      </c>
      <c r="K150" s="62" t="s">
        <v>629</v>
      </c>
      <c r="L150" s="62">
        <v>0</v>
      </c>
    </row>
    <row r="151" spans="1:12" x14ac:dyDescent="0.25">
      <c r="A151" t="s">
        <v>8</v>
      </c>
      <c r="B151" t="s">
        <v>689</v>
      </c>
      <c r="C151" t="s">
        <v>222</v>
      </c>
      <c r="E151">
        <v>1</v>
      </c>
      <c r="G151" t="s">
        <v>72</v>
      </c>
      <c r="H151" t="s">
        <v>808</v>
      </c>
      <c r="I151">
        <v>6</v>
      </c>
      <c r="J151" s="9">
        <f t="shared" si="3"/>
        <v>2.02</v>
      </c>
      <c r="L151">
        <v>2</v>
      </c>
    </row>
    <row r="152" spans="1:12" x14ac:dyDescent="0.25">
      <c r="A152" t="s">
        <v>8</v>
      </c>
      <c r="B152" t="s">
        <v>689</v>
      </c>
      <c r="C152" t="s">
        <v>223</v>
      </c>
      <c r="E152">
        <v>1</v>
      </c>
      <c r="G152" t="s">
        <v>72</v>
      </c>
      <c r="H152" s="62" t="s">
        <v>809</v>
      </c>
      <c r="I152" s="62">
        <v>5</v>
      </c>
      <c r="J152" s="9">
        <f t="shared" si="3"/>
        <v>1.68</v>
      </c>
      <c r="K152" s="62" t="s">
        <v>629</v>
      </c>
      <c r="L152" s="62">
        <v>0</v>
      </c>
    </row>
    <row r="153" spans="1:12" x14ac:dyDescent="0.25">
      <c r="A153" t="s">
        <v>8</v>
      </c>
      <c r="B153" t="s">
        <v>690</v>
      </c>
      <c r="C153" t="s">
        <v>219</v>
      </c>
      <c r="E153">
        <v>1</v>
      </c>
      <c r="G153" t="s">
        <v>72</v>
      </c>
      <c r="H153" t="s">
        <v>810</v>
      </c>
      <c r="I153">
        <v>5</v>
      </c>
      <c r="J153" s="9">
        <f t="shared" si="3"/>
        <v>1.68</v>
      </c>
      <c r="L153">
        <v>0</v>
      </c>
    </row>
    <row r="154" spans="1:12" x14ac:dyDescent="0.25">
      <c r="A154" t="s">
        <v>8</v>
      </c>
      <c r="B154" t="s">
        <v>690</v>
      </c>
      <c r="C154" t="s">
        <v>220</v>
      </c>
      <c r="E154">
        <v>1</v>
      </c>
      <c r="G154" t="s">
        <v>72</v>
      </c>
      <c r="H154" s="62" t="s">
        <v>811</v>
      </c>
      <c r="I154" s="62">
        <v>5</v>
      </c>
      <c r="J154" s="9">
        <f t="shared" si="3"/>
        <v>1.68</v>
      </c>
      <c r="K154" s="62" t="s">
        <v>629</v>
      </c>
      <c r="L154" s="62">
        <v>0</v>
      </c>
    </row>
    <row r="155" spans="1:12" x14ac:dyDescent="0.25">
      <c r="A155" t="s">
        <v>8</v>
      </c>
      <c r="B155" t="s">
        <v>690</v>
      </c>
      <c r="C155" t="s">
        <v>221</v>
      </c>
      <c r="E155">
        <v>1</v>
      </c>
      <c r="G155" t="s">
        <v>72</v>
      </c>
      <c r="H155" s="62" t="s">
        <v>812</v>
      </c>
      <c r="I155" s="62">
        <v>5</v>
      </c>
      <c r="J155" s="9">
        <f t="shared" si="3"/>
        <v>1.68</v>
      </c>
      <c r="K155" s="62" t="s">
        <v>629</v>
      </c>
      <c r="L155" s="62">
        <v>0</v>
      </c>
    </row>
    <row r="156" spans="1:12" x14ac:dyDescent="0.25">
      <c r="A156" t="s">
        <v>8</v>
      </c>
      <c r="B156" t="s">
        <v>690</v>
      </c>
      <c r="C156" t="s">
        <v>222</v>
      </c>
      <c r="E156">
        <v>1</v>
      </c>
      <c r="G156" t="s">
        <v>72</v>
      </c>
      <c r="H156" t="s">
        <v>813</v>
      </c>
      <c r="I156">
        <v>7</v>
      </c>
      <c r="J156" s="9">
        <f t="shared" si="3"/>
        <v>2.35</v>
      </c>
      <c r="L156">
        <v>4</v>
      </c>
    </row>
    <row r="157" spans="1:12" x14ac:dyDescent="0.25">
      <c r="A157" t="s">
        <v>8</v>
      </c>
      <c r="B157" t="s">
        <v>690</v>
      </c>
      <c r="C157" t="s">
        <v>223</v>
      </c>
      <c r="E157">
        <v>1</v>
      </c>
      <c r="G157" t="s">
        <v>72</v>
      </c>
      <c r="H157" t="s">
        <v>814</v>
      </c>
      <c r="I157">
        <v>5</v>
      </c>
      <c r="J157" s="9">
        <f t="shared" si="3"/>
        <v>1.68</v>
      </c>
      <c r="L157">
        <v>0</v>
      </c>
    </row>
    <row r="158" spans="1:12" x14ac:dyDescent="0.25">
      <c r="A158" t="s">
        <v>71</v>
      </c>
      <c r="B158" t="s">
        <v>691</v>
      </c>
      <c r="C158" t="s">
        <v>219</v>
      </c>
      <c r="D158">
        <v>0</v>
      </c>
      <c r="E158">
        <v>1</v>
      </c>
      <c r="G158" t="s">
        <v>72</v>
      </c>
      <c r="H158" s="62" t="s">
        <v>815</v>
      </c>
      <c r="I158" s="62">
        <v>5</v>
      </c>
      <c r="J158" s="9">
        <f t="shared" si="3"/>
        <v>1.68</v>
      </c>
      <c r="K158" s="62" t="s">
        <v>629</v>
      </c>
      <c r="L158" s="62">
        <v>0</v>
      </c>
    </row>
    <row r="159" spans="1:12" x14ac:dyDescent="0.25">
      <c r="A159" t="s">
        <v>71</v>
      </c>
      <c r="B159" t="s">
        <v>691</v>
      </c>
      <c r="C159" t="s">
        <v>220</v>
      </c>
      <c r="D159">
        <v>0</v>
      </c>
      <c r="E159">
        <v>1</v>
      </c>
      <c r="G159" t="s">
        <v>72</v>
      </c>
      <c r="H159" s="62" t="s">
        <v>816</v>
      </c>
      <c r="I159" s="62">
        <v>5</v>
      </c>
      <c r="J159" s="9">
        <f t="shared" si="3"/>
        <v>1.68</v>
      </c>
      <c r="K159" s="62" t="s">
        <v>629</v>
      </c>
      <c r="L159" s="62">
        <v>0</v>
      </c>
    </row>
    <row r="160" spans="1:12" x14ac:dyDescent="0.25">
      <c r="A160" t="s">
        <v>71</v>
      </c>
      <c r="B160" t="s">
        <v>691</v>
      </c>
      <c r="C160" t="s">
        <v>221</v>
      </c>
      <c r="D160">
        <v>12500</v>
      </c>
      <c r="E160">
        <v>2</v>
      </c>
      <c r="G160" t="s">
        <v>72</v>
      </c>
      <c r="H160" s="62" t="s">
        <v>817</v>
      </c>
      <c r="I160" s="62">
        <v>5</v>
      </c>
      <c r="J160" s="9">
        <f t="shared" si="3"/>
        <v>1.68</v>
      </c>
      <c r="K160" s="62" t="s">
        <v>629</v>
      </c>
      <c r="L160" s="62">
        <v>0</v>
      </c>
    </row>
    <row r="161" spans="1:12" x14ac:dyDescent="0.25">
      <c r="A161" t="s">
        <v>71</v>
      </c>
      <c r="B161" t="s">
        <v>691</v>
      </c>
      <c r="C161" t="s">
        <v>222</v>
      </c>
      <c r="D161">
        <v>21000</v>
      </c>
      <c r="E161">
        <v>2</v>
      </c>
      <c r="G161" t="s">
        <v>72</v>
      </c>
      <c r="H161" t="s">
        <v>818</v>
      </c>
      <c r="I161">
        <v>5</v>
      </c>
      <c r="J161" s="9">
        <f t="shared" si="3"/>
        <v>1.68</v>
      </c>
      <c r="L161">
        <v>0</v>
      </c>
    </row>
    <row r="162" spans="1:12" x14ac:dyDescent="0.25">
      <c r="A162" t="s">
        <v>71</v>
      </c>
      <c r="B162" t="s">
        <v>691</v>
      </c>
      <c r="C162" t="s">
        <v>223</v>
      </c>
      <c r="D162">
        <v>17200</v>
      </c>
      <c r="E162">
        <v>2</v>
      </c>
      <c r="G162" t="s">
        <v>72</v>
      </c>
      <c r="H162" s="62" t="s">
        <v>819</v>
      </c>
      <c r="I162" s="62">
        <v>5</v>
      </c>
      <c r="J162" s="9">
        <f t="shared" si="3"/>
        <v>1.68</v>
      </c>
      <c r="K162" s="62" t="s">
        <v>629</v>
      </c>
      <c r="L162" s="62">
        <v>0</v>
      </c>
    </row>
    <row r="163" spans="1:12" x14ac:dyDescent="0.25">
      <c r="A163" t="s">
        <v>71</v>
      </c>
      <c r="B163" t="s">
        <v>692</v>
      </c>
      <c r="C163" t="s">
        <v>219</v>
      </c>
      <c r="D163">
        <v>0</v>
      </c>
      <c r="E163">
        <v>1</v>
      </c>
      <c r="G163" t="s">
        <v>72</v>
      </c>
      <c r="H163" t="s">
        <v>820</v>
      </c>
      <c r="I163">
        <v>5</v>
      </c>
      <c r="J163" s="9">
        <f t="shared" si="3"/>
        <v>1.68</v>
      </c>
      <c r="L163">
        <v>0</v>
      </c>
    </row>
    <row r="164" spans="1:12" x14ac:dyDescent="0.25">
      <c r="A164" t="s">
        <v>71</v>
      </c>
      <c r="B164" t="s">
        <v>692</v>
      </c>
      <c r="C164" t="s">
        <v>220</v>
      </c>
      <c r="D164">
        <v>224982</v>
      </c>
      <c r="E164">
        <v>2</v>
      </c>
      <c r="G164" t="s">
        <v>72</v>
      </c>
      <c r="H164" s="62" t="s">
        <v>821</v>
      </c>
      <c r="I164" s="62">
        <v>5</v>
      </c>
      <c r="J164" s="9">
        <f t="shared" si="3"/>
        <v>1.68</v>
      </c>
      <c r="K164" s="62" t="s">
        <v>629</v>
      </c>
      <c r="L164" s="62">
        <v>0</v>
      </c>
    </row>
    <row r="165" spans="1:12" x14ac:dyDescent="0.25">
      <c r="A165" t="s">
        <v>71</v>
      </c>
      <c r="B165" t="s">
        <v>692</v>
      </c>
      <c r="C165" t="s">
        <v>221</v>
      </c>
      <c r="D165">
        <v>209153</v>
      </c>
      <c r="E165">
        <v>2</v>
      </c>
      <c r="G165" t="s">
        <v>72</v>
      </c>
      <c r="H165" t="s">
        <v>822</v>
      </c>
      <c r="I165">
        <v>5</v>
      </c>
      <c r="J165" s="9">
        <f t="shared" si="3"/>
        <v>1.68</v>
      </c>
      <c r="L165">
        <v>0</v>
      </c>
    </row>
    <row r="166" spans="1:12" x14ac:dyDescent="0.25">
      <c r="A166" t="s">
        <v>71</v>
      </c>
      <c r="B166" t="s">
        <v>692</v>
      </c>
      <c r="C166" t="s">
        <v>222</v>
      </c>
      <c r="D166">
        <v>518985</v>
      </c>
      <c r="E166">
        <v>2</v>
      </c>
      <c r="G166" t="s">
        <v>72</v>
      </c>
      <c r="H166" t="s">
        <v>827</v>
      </c>
      <c r="I166">
        <v>5</v>
      </c>
      <c r="J166" s="9">
        <f t="shared" si="3"/>
        <v>1.68</v>
      </c>
      <c r="L166">
        <v>0</v>
      </c>
    </row>
    <row r="167" spans="1:12" x14ac:dyDescent="0.25">
      <c r="A167" t="s">
        <v>71</v>
      </c>
      <c r="B167" t="s">
        <v>692</v>
      </c>
      <c r="C167" t="s">
        <v>223</v>
      </c>
      <c r="D167">
        <v>142140</v>
      </c>
      <c r="E167">
        <v>2</v>
      </c>
      <c r="G167" t="s">
        <v>72</v>
      </c>
      <c r="H167" s="62" t="s">
        <v>823</v>
      </c>
      <c r="I167" s="62">
        <v>5</v>
      </c>
      <c r="J167" s="9">
        <f t="shared" ref="J167:J177" si="4">ROUND((I167/10)*(16/100)*21,2)</f>
        <v>1.68</v>
      </c>
      <c r="K167" s="62" t="s">
        <v>629</v>
      </c>
      <c r="L167" s="62">
        <v>0</v>
      </c>
    </row>
    <row r="168" spans="1:12" x14ac:dyDescent="0.25">
      <c r="A168" t="s">
        <v>71</v>
      </c>
      <c r="B168" t="s">
        <v>693</v>
      </c>
      <c r="C168" t="s">
        <v>219</v>
      </c>
      <c r="D168">
        <v>0</v>
      </c>
      <c r="E168">
        <v>1</v>
      </c>
      <c r="G168" t="s">
        <v>72</v>
      </c>
      <c r="H168" s="62" t="s">
        <v>824</v>
      </c>
      <c r="I168" s="62">
        <v>5</v>
      </c>
      <c r="J168" s="9">
        <f t="shared" si="4"/>
        <v>1.68</v>
      </c>
      <c r="K168" s="62" t="s">
        <v>629</v>
      </c>
      <c r="L168" s="62">
        <v>0</v>
      </c>
    </row>
    <row r="169" spans="1:12" x14ac:dyDescent="0.25">
      <c r="A169" t="s">
        <v>71</v>
      </c>
      <c r="B169" t="s">
        <v>693</v>
      </c>
      <c r="C169" t="s">
        <v>220</v>
      </c>
      <c r="D169">
        <v>58956</v>
      </c>
      <c r="E169">
        <v>2</v>
      </c>
      <c r="G169" t="s">
        <v>72</v>
      </c>
      <c r="H169" t="s">
        <v>825</v>
      </c>
      <c r="I169">
        <v>5</v>
      </c>
      <c r="J169" s="9">
        <f t="shared" si="4"/>
        <v>1.68</v>
      </c>
      <c r="L169">
        <v>0</v>
      </c>
    </row>
    <row r="170" spans="1:12" x14ac:dyDescent="0.25">
      <c r="A170" t="s">
        <v>71</v>
      </c>
      <c r="B170" t="s">
        <v>693</v>
      </c>
      <c r="C170" t="s">
        <v>221</v>
      </c>
      <c r="D170">
        <v>24548</v>
      </c>
      <c r="E170">
        <v>2</v>
      </c>
      <c r="G170" t="s">
        <v>72</v>
      </c>
      <c r="H170" t="s">
        <v>826</v>
      </c>
      <c r="I170">
        <v>5</v>
      </c>
      <c r="J170" s="9">
        <f t="shared" si="4"/>
        <v>1.68</v>
      </c>
      <c r="L170">
        <v>0</v>
      </c>
    </row>
    <row r="171" spans="1:12" x14ac:dyDescent="0.25">
      <c r="A171" t="s">
        <v>71</v>
      </c>
      <c r="B171" t="s">
        <v>693</v>
      </c>
      <c r="C171" t="s">
        <v>222</v>
      </c>
      <c r="D171">
        <v>795593</v>
      </c>
      <c r="E171">
        <v>2</v>
      </c>
      <c r="G171" t="s">
        <v>72</v>
      </c>
      <c r="H171" t="s">
        <v>828</v>
      </c>
      <c r="I171">
        <v>5</v>
      </c>
      <c r="J171" s="9">
        <f t="shared" si="4"/>
        <v>1.68</v>
      </c>
      <c r="L171">
        <v>0</v>
      </c>
    </row>
    <row r="172" spans="1:12" x14ac:dyDescent="0.25">
      <c r="A172" t="s">
        <v>71</v>
      </c>
      <c r="B172" t="s">
        <v>693</v>
      </c>
      <c r="C172" t="s">
        <v>223</v>
      </c>
      <c r="D172">
        <v>31983</v>
      </c>
      <c r="E172">
        <v>2</v>
      </c>
      <c r="G172" t="s">
        <v>72</v>
      </c>
      <c r="H172" s="62" t="s">
        <v>829</v>
      </c>
      <c r="I172" s="62">
        <v>5</v>
      </c>
      <c r="J172" s="9">
        <f t="shared" si="4"/>
        <v>1.68</v>
      </c>
      <c r="K172" s="62" t="s">
        <v>629</v>
      </c>
      <c r="L172" s="62">
        <v>0</v>
      </c>
    </row>
    <row r="173" spans="1:12" x14ac:dyDescent="0.25">
      <c r="A173" t="s">
        <v>71</v>
      </c>
      <c r="B173" t="s">
        <v>694</v>
      </c>
      <c r="C173" t="s">
        <v>219</v>
      </c>
      <c r="E173">
        <v>1</v>
      </c>
      <c r="G173" t="s">
        <v>72</v>
      </c>
      <c r="H173" s="62" t="s">
        <v>830</v>
      </c>
      <c r="I173" s="62">
        <v>5</v>
      </c>
      <c r="J173" s="9">
        <f t="shared" si="4"/>
        <v>1.68</v>
      </c>
      <c r="K173" s="62" t="s">
        <v>629</v>
      </c>
      <c r="L173" s="62">
        <v>0</v>
      </c>
    </row>
    <row r="174" spans="1:12" x14ac:dyDescent="0.25">
      <c r="A174" t="s">
        <v>71</v>
      </c>
      <c r="B174" t="s">
        <v>694</v>
      </c>
      <c r="C174" t="s">
        <v>220</v>
      </c>
      <c r="E174">
        <v>1</v>
      </c>
      <c r="G174" t="s">
        <v>72</v>
      </c>
      <c r="H174" t="s">
        <v>831</v>
      </c>
      <c r="I174">
        <v>5</v>
      </c>
      <c r="J174" s="9">
        <f t="shared" si="4"/>
        <v>1.68</v>
      </c>
      <c r="L174">
        <v>0</v>
      </c>
    </row>
    <row r="175" spans="1:12" x14ac:dyDescent="0.25">
      <c r="A175" t="s">
        <v>71</v>
      </c>
      <c r="B175" t="s">
        <v>694</v>
      </c>
      <c r="C175" t="s">
        <v>221</v>
      </c>
      <c r="E175">
        <v>1</v>
      </c>
      <c r="G175" t="s">
        <v>72</v>
      </c>
      <c r="H175" t="s">
        <v>832</v>
      </c>
      <c r="I175">
        <v>5</v>
      </c>
      <c r="J175" s="9">
        <f t="shared" si="4"/>
        <v>1.68</v>
      </c>
      <c r="L175">
        <v>0</v>
      </c>
    </row>
    <row r="176" spans="1:12" x14ac:dyDescent="0.25">
      <c r="A176" t="s">
        <v>71</v>
      </c>
      <c r="B176" t="s">
        <v>694</v>
      </c>
      <c r="C176" t="s">
        <v>222</v>
      </c>
      <c r="E176">
        <v>1</v>
      </c>
      <c r="G176" t="s">
        <v>72</v>
      </c>
      <c r="H176" s="62" t="s">
        <v>833</v>
      </c>
      <c r="I176" s="62">
        <v>5</v>
      </c>
      <c r="J176" s="9">
        <f t="shared" si="4"/>
        <v>1.68</v>
      </c>
      <c r="K176" s="62" t="s">
        <v>629</v>
      </c>
      <c r="L176" s="62">
        <v>0</v>
      </c>
    </row>
    <row r="177" spans="1:12" x14ac:dyDescent="0.25">
      <c r="A177" t="s">
        <v>71</v>
      </c>
      <c r="B177" t="s">
        <v>694</v>
      </c>
      <c r="C177" t="s">
        <v>223</v>
      </c>
      <c r="E177">
        <v>1</v>
      </c>
      <c r="G177" t="s">
        <v>72</v>
      </c>
      <c r="H177" t="s">
        <v>834</v>
      </c>
      <c r="I177">
        <v>5</v>
      </c>
      <c r="J177" s="9">
        <f t="shared" si="4"/>
        <v>1.68</v>
      </c>
      <c r="L177">
        <v>0</v>
      </c>
    </row>
    <row r="178" spans="1:12" x14ac:dyDescent="0.25">
      <c r="A178" t="s">
        <v>71</v>
      </c>
      <c r="B178" t="s">
        <v>695</v>
      </c>
      <c r="C178" t="s">
        <v>219</v>
      </c>
      <c r="D178">
        <v>0</v>
      </c>
      <c r="E178">
        <v>1</v>
      </c>
    </row>
    <row r="179" spans="1:12" x14ac:dyDescent="0.25">
      <c r="A179" t="s">
        <v>71</v>
      </c>
      <c r="B179" t="s">
        <v>695</v>
      </c>
      <c r="C179" t="s">
        <v>220</v>
      </c>
      <c r="D179">
        <v>0</v>
      </c>
      <c r="E179">
        <v>1</v>
      </c>
    </row>
    <row r="180" spans="1:12" x14ac:dyDescent="0.25">
      <c r="A180" t="s">
        <v>71</v>
      </c>
      <c r="B180" t="s">
        <v>695</v>
      </c>
      <c r="C180" t="s">
        <v>221</v>
      </c>
      <c r="D180">
        <v>0</v>
      </c>
      <c r="E180">
        <v>1</v>
      </c>
      <c r="J180" s="58"/>
    </row>
    <row r="181" spans="1:12" x14ac:dyDescent="0.25">
      <c r="A181" t="s">
        <v>71</v>
      </c>
      <c r="B181" t="s">
        <v>695</v>
      </c>
      <c r="C181" t="s">
        <v>222</v>
      </c>
      <c r="D181">
        <v>0</v>
      </c>
      <c r="E181">
        <v>1</v>
      </c>
    </row>
    <row r="182" spans="1:12" x14ac:dyDescent="0.25">
      <c r="A182" t="s">
        <v>71</v>
      </c>
      <c r="B182" t="s">
        <v>695</v>
      </c>
      <c r="C182" t="s">
        <v>223</v>
      </c>
      <c r="D182">
        <v>2833</v>
      </c>
      <c r="E182">
        <v>2</v>
      </c>
    </row>
    <row r="183" spans="1:12" x14ac:dyDescent="0.25">
      <c r="A183" t="s">
        <v>71</v>
      </c>
      <c r="B183" t="s">
        <v>696</v>
      </c>
      <c r="C183" t="s">
        <v>219</v>
      </c>
      <c r="D183">
        <v>0</v>
      </c>
      <c r="E183">
        <v>1</v>
      </c>
    </row>
    <row r="184" spans="1:12" x14ac:dyDescent="0.25">
      <c r="A184" t="s">
        <v>71</v>
      </c>
      <c r="B184" t="s">
        <v>696</v>
      </c>
      <c r="C184" t="s">
        <v>220</v>
      </c>
      <c r="D184">
        <v>0</v>
      </c>
      <c r="E184">
        <v>1</v>
      </c>
    </row>
    <row r="185" spans="1:12" x14ac:dyDescent="0.25">
      <c r="A185" t="s">
        <v>71</v>
      </c>
      <c r="B185" t="s">
        <v>696</v>
      </c>
      <c r="C185" t="s">
        <v>221</v>
      </c>
      <c r="D185">
        <v>0</v>
      </c>
      <c r="E185">
        <v>1</v>
      </c>
    </row>
    <row r="186" spans="1:12" x14ac:dyDescent="0.25">
      <c r="A186" t="s">
        <v>71</v>
      </c>
      <c r="B186" t="s">
        <v>696</v>
      </c>
      <c r="C186" t="s">
        <v>222</v>
      </c>
      <c r="D186">
        <v>0</v>
      </c>
      <c r="E186">
        <v>1</v>
      </c>
    </row>
    <row r="187" spans="1:12" x14ac:dyDescent="0.25">
      <c r="A187" t="s">
        <v>71</v>
      </c>
      <c r="B187" t="s">
        <v>696</v>
      </c>
      <c r="C187" t="s">
        <v>223</v>
      </c>
      <c r="D187">
        <v>0</v>
      </c>
      <c r="E187">
        <v>1</v>
      </c>
    </row>
    <row r="188" spans="1:12" x14ac:dyDescent="0.25">
      <c r="A188" t="s">
        <v>71</v>
      </c>
      <c r="B188" t="s">
        <v>697</v>
      </c>
      <c r="C188" t="s">
        <v>219</v>
      </c>
      <c r="D188">
        <v>230808</v>
      </c>
      <c r="E188">
        <v>2</v>
      </c>
    </row>
    <row r="189" spans="1:12" x14ac:dyDescent="0.25">
      <c r="A189" t="s">
        <v>71</v>
      </c>
      <c r="B189" t="s">
        <v>697</v>
      </c>
      <c r="C189" t="s">
        <v>220</v>
      </c>
      <c r="D189">
        <v>116076</v>
      </c>
      <c r="E189">
        <v>2</v>
      </c>
    </row>
    <row r="190" spans="1:12" x14ac:dyDescent="0.25">
      <c r="A190" t="s">
        <v>71</v>
      </c>
      <c r="B190" t="s">
        <v>697</v>
      </c>
      <c r="C190" t="s">
        <v>221</v>
      </c>
      <c r="D190">
        <v>210635</v>
      </c>
      <c r="E190">
        <v>2</v>
      </c>
    </row>
    <row r="191" spans="1:12" x14ac:dyDescent="0.25">
      <c r="A191" t="s">
        <v>71</v>
      </c>
      <c r="B191" t="s">
        <v>697</v>
      </c>
      <c r="C191" t="s">
        <v>222</v>
      </c>
      <c r="D191">
        <v>0</v>
      </c>
      <c r="E191">
        <v>1</v>
      </c>
    </row>
    <row r="192" spans="1:12" x14ac:dyDescent="0.25">
      <c r="A192" t="s">
        <v>71</v>
      </c>
      <c r="B192" t="s">
        <v>697</v>
      </c>
      <c r="C192" t="s">
        <v>223</v>
      </c>
      <c r="D192">
        <v>169604</v>
      </c>
      <c r="E192">
        <v>2</v>
      </c>
    </row>
    <row r="193" spans="1:5" x14ac:dyDescent="0.25">
      <c r="A193" t="s">
        <v>71</v>
      </c>
      <c r="B193" t="s">
        <v>698</v>
      </c>
      <c r="C193" t="s">
        <v>219</v>
      </c>
      <c r="D193">
        <v>0</v>
      </c>
      <c r="E193">
        <v>1</v>
      </c>
    </row>
    <row r="194" spans="1:5" x14ac:dyDescent="0.25">
      <c r="A194" t="s">
        <v>71</v>
      </c>
      <c r="B194" t="s">
        <v>698</v>
      </c>
      <c r="C194" t="s">
        <v>220</v>
      </c>
      <c r="D194">
        <v>0</v>
      </c>
      <c r="E194">
        <v>1</v>
      </c>
    </row>
    <row r="195" spans="1:5" x14ac:dyDescent="0.25">
      <c r="A195" t="s">
        <v>71</v>
      </c>
      <c r="B195" t="s">
        <v>698</v>
      </c>
      <c r="C195" t="s">
        <v>221</v>
      </c>
      <c r="D195">
        <v>0</v>
      </c>
      <c r="E195">
        <v>1</v>
      </c>
    </row>
    <row r="196" spans="1:5" x14ac:dyDescent="0.25">
      <c r="A196" t="s">
        <v>71</v>
      </c>
      <c r="B196" t="s">
        <v>698</v>
      </c>
      <c r="C196" t="s">
        <v>222</v>
      </c>
      <c r="D196">
        <v>0</v>
      </c>
      <c r="E196">
        <v>1</v>
      </c>
    </row>
    <row r="197" spans="1:5" x14ac:dyDescent="0.25">
      <c r="A197" t="s">
        <v>71</v>
      </c>
      <c r="B197" t="s">
        <v>698</v>
      </c>
      <c r="C197" t="s">
        <v>223</v>
      </c>
      <c r="D197">
        <v>0</v>
      </c>
      <c r="E197">
        <v>1</v>
      </c>
    </row>
    <row r="198" spans="1:5" x14ac:dyDescent="0.25">
      <c r="A198" t="s">
        <v>71</v>
      </c>
      <c r="B198" t="s">
        <v>699</v>
      </c>
      <c r="C198" t="s">
        <v>219</v>
      </c>
      <c r="E198">
        <v>1</v>
      </c>
    </row>
    <row r="199" spans="1:5" x14ac:dyDescent="0.25">
      <c r="A199" t="s">
        <v>71</v>
      </c>
      <c r="B199" t="s">
        <v>699</v>
      </c>
      <c r="C199" t="s">
        <v>220</v>
      </c>
      <c r="E199">
        <v>1</v>
      </c>
    </row>
    <row r="200" spans="1:5" x14ac:dyDescent="0.25">
      <c r="A200" t="s">
        <v>71</v>
      </c>
      <c r="B200" t="s">
        <v>699</v>
      </c>
      <c r="C200" t="s">
        <v>221</v>
      </c>
      <c r="E200">
        <v>1</v>
      </c>
    </row>
    <row r="201" spans="1:5" x14ac:dyDescent="0.25">
      <c r="A201" t="s">
        <v>71</v>
      </c>
      <c r="B201" t="s">
        <v>699</v>
      </c>
      <c r="C201" t="s">
        <v>222</v>
      </c>
      <c r="E201">
        <v>1</v>
      </c>
    </row>
    <row r="202" spans="1:5" x14ac:dyDescent="0.25">
      <c r="A202" t="s">
        <v>71</v>
      </c>
      <c r="B202" t="s">
        <v>699</v>
      </c>
      <c r="C202" t="s">
        <v>223</v>
      </c>
      <c r="E202">
        <v>1</v>
      </c>
    </row>
    <row r="203" spans="1:5" x14ac:dyDescent="0.25">
      <c r="A203" t="s">
        <v>71</v>
      </c>
      <c r="B203" t="s">
        <v>700</v>
      </c>
      <c r="C203" t="s">
        <v>219</v>
      </c>
      <c r="E203">
        <v>1</v>
      </c>
    </row>
    <row r="204" spans="1:5" x14ac:dyDescent="0.25">
      <c r="A204" t="s">
        <v>71</v>
      </c>
      <c r="B204" t="s">
        <v>700</v>
      </c>
      <c r="C204" t="s">
        <v>220</v>
      </c>
      <c r="E204">
        <v>1</v>
      </c>
    </row>
    <row r="205" spans="1:5" x14ac:dyDescent="0.25">
      <c r="A205" t="s">
        <v>71</v>
      </c>
      <c r="B205" t="s">
        <v>700</v>
      </c>
      <c r="C205" t="s">
        <v>221</v>
      </c>
      <c r="E205">
        <v>1</v>
      </c>
    </row>
    <row r="206" spans="1:5" x14ac:dyDescent="0.25">
      <c r="A206" t="s">
        <v>71</v>
      </c>
      <c r="B206" t="s">
        <v>700</v>
      </c>
      <c r="C206" t="s">
        <v>222</v>
      </c>
      <c r="E206">
        <v>1</v>
      </c>
    </row>
    <row r="207" spans="1:5" x14ac:dyDescent="0.25">
      <c r="A207" t="s">
        <v>71</v>
      </c>
      <c r="B207" t="s">
        <v>700</v>
      </c>
      <c r="C207" t="s">
        <v>223</v>
      </c>
      <c r="E207">
        <v>1</v>
      </c>
    </row>
    <row r="208" spans="1:5" x14ac:dyDescent="0.25">
      <c r="A208" t="s">
        <v>71</v>
      </c>
      <c r="B208" t="s">
        <v>701</v>
      </c>
      <c r="C208" t="s">
        <v>219</v>
      </c>
      <c r="E208">
        <v>1</v>
      </c>
    </row>
    <row r="209" spans="1:5" x14ac:dyDescent="0.25">
      <c r="A209" t="s">
        <v>71</v>
      </c>
      <c r="B209" t="s">
        <v>701</v>
      </c>
      <c r="C209" t="s">
        <v>220</v>
      </c>
      <c r="E209">
        <v>1</v>
      </c>
    </row>
    <row r="210" spans="1:5" x14ac:dyDescent="0.25">
      <c r="A210" t="s">
        <v>71</v>
      </c>
      <c r="B210" t="s">
        <v>701</v>
      </c>
      <c r="C210" t="s">
        <v>221</v>
      </c>
      <c r="E210">
        <v>1</v>
      </c>
    </row>
    <row r="211" spans="1:5" x14ac:dyDescent="0.25">
      <c r="A211" t="s">
        <v>71</v>
      </c>
      <c r="B211" t="s">
        <v>701</v>
      </c>
      <c r="C211" t="s">
        <v>222</v>
      </c>
      <c r="E211">
        <v>1</v>
      </c>
    </row>
    <row r="212" spans="1:5" x14ac:dyDescent="0.25">
      <c r="A212" t="s">
        <v>71</v>
      </c>
      <c r="B212" t="s">
        <v>701</v>
      </c>
      <c r="C212" t="s">
        <v>223</v>
      </c>
      <c r="E212">
        <v>1</v>
      </c>
    </row>
    <row r="213" spans="1:5" x14ac:dyDescent="0.25">
      <c r="A213" t="s">
        <v>71</v>
      </c>
      <c r="B213" t="s">
        <v>702</v>
      </c>
      <c r="C213" t="s">
        <v>219</v>
      </c>
      <c r="D213">
        <v>0</v>
      </c>
      <c r="E213">
        <v>1</v>
      </c>
    </row>
    <row r="214" spans="1:5" x14ac:dyDescent="0.25">
      <c r="A214" t="s">
        <v>71</v>
      </c>
      <c r="B214" t="s">
        <v>702</v>
      </c>
      <c r="C214" t="s">
        <v>220</v>
      </c>
      <c r="D214">
        <v>0</v>
      </c>
      <c r="E214">
        <v>1</v>
      </c>
    </row>
    <row r="215" spans="1:5" x14ac:dyDescent="0.25">
      <c r="A215" t="s">
        <v>71</v>
      </c>
      <c r="B215" t="s">
        <v>702</v>
      </c>
      <c r="C215" t="s">
        <v>221</v>
      </c>
      <c r="D215">
        <v>0</v>
      </c>
      <c r="E215">
        <v>1</v>
      </c>
    </row>
    <row r="216" spans="1:5" x14ac:dyDescent="0.25">
      <c r="A216" t="s">
        <v>71</v>
      </c>
      <c r="B216" t="s">
        <v>702</v>
      </c>
      <c r="C216" t="s">
        <v>222</v>
      </c>
      <c r="D216">
        <v>0</v>
      </c>
      <c r="E216">
        <v>1</v>
      </c>
    </row>
    <row r="217" spans="1:5" x14ac:dyDescent="0.25">
      <c r="A217" t="s">
        <v>71</v>
      </c>
      <c r="B217" t="s">
        <v>702</v>
      </c>
      <c r="C217" t="s">
        <v>223</v>
      </c>
      <c r="D217">
        <v>0</v>
      </c>
      <c r="E217">
        <v>1</v>
      </c>
    </row>
    <row r="218" spans="1:5" x14ac:dyDescent="0.25">
      <c r="A218" t="s">
        <v>71</v>
      </c>
      <c r="B218" t="s">
        <v>703</v>
      </c>
      <c r="C218" t="s">
        <v>219</v>
      </c>
      <c r="D218">
        <v>0</v>
      </c>
      <c r="E218">
        <v>1</v>
      </c>
    </row>
    <row r="219" spans="1:5" x14ac:dyDescent="0.25">
      <c r="A219" t="s">
        <v>71</v>
      </c>
      <c r="B219" t="s">
        <v>703</v>
      </c>
      <c r="C219" t="s">
        <v>220</v>
      </c>
      <c r="D219">
        <v>29750000</v>
      </c>
      <c r="E219">
        <v>2</v>
      </c>
    </row>
    <row r="220" spans="1:5" x14ac:dyDescent="0.25">
      <c r="A220" t="s">
        <v>71</v>
      </c>
      <c r="B220" t="s">
        <v>703</v>
      </c>
      <c r="C220" t="s">
        <v>221</v>
      </c>
      <c r="D220">
        <v>35000000</v>
      </c>
      <c r="E220">
        <v>2</v>
      </c>
    </row>
    <row r="221" spans="1:5" x14ac:dyDescent="0.25">
      <c r="A221" t="s">
        <v>71</v>
      </c>
      <c r="B221" t="s">
        <v>703</v>
      </c>
      <c r="C221" t="s">
        <v>222</v>
      </c>
      <c r="D221">
        <v>0</v>
      </c>
      <c r="E221">
        <v>1</v>
      </c>
    </row>
    <row r="222" spans="1:5" x14ac:dyDescent="0.25">
      <c r="A222" t="s">
        <v>71</v>
      </c>
      <c r="B222" t="s">
        <v>703</v>
      </c>
      <c r="C222" t="s">
        <v>223</v>
      </c>
      <c r="D222">
        <v>2400000</v>
      </c>
      <c r="E222">
        <v>2</v>
      </c>
    </row>
    <row r="223" spans="1:5" x14ac:dyDescent="0.25">
      <c r="A223" t="s">
        <v>71</v>
      </c>
      <c r="B223" t="s">
        <v>704</v>
      </c>
      <c r="C223" t="s">
        <v>219</v>
      </c>
      <c r="D223">
        <v>0</v>
      </c>
      <c r="E223">
        <v>1</v>
      </c>
    </row>
    <row r="224" spans="1:5" x14ac:dyDescent="0.25">
      <c r="A224" t="s">
        <v>71</v>
      </c>
      <c r="B224" t="s">
        <v>704</v>
      </c>
      <c r="C224" t="s">
        <v>220</v>
      </c>
      <c r="D224">
        <v>0</v>
      </c>
      <c r="E224">
        <v>1</v>
      </c>
    </row>
    <row r="225" spans="1:5" x14ac:dyDescent="0.25">
      <c r="A225" t="s">
        <v>71</v>
      </c>
      <c r="B225" t="s">
        <v>704</v>
      </c>
      <c r="C225" t="s">
        <v>221</v>
      </c>
      <c r="D225">
        <v>0</v>
      </c>
      <c r="E225">
        <v>1</v>
      </c>
    </row>
    <row r="226" spans="1:5" x14ac:dyDescent="0.25">
      <c r="A226" t="s">
        <v>71</v>
      </c>
      <c r="B226" t="s">
        <v>704</v>
      </c>
      <c r="C226" t="s">
        <v>222</v>
      </c>
      <c r="D226">
        <v>0</v>
      </c>
      <c r="E226">
        <v>1</v>
      </c>
    </row>
    <row r="227" spans="1:5" x14ac:dyDescent="0.25">
      <c r="A227" t="s">
        <v>71</v>
      </c>
      <c r="B227" t="s">
        <v>704</v>
      </c>
      <c r="C227" t="s">
        <v>223</v>
      </c>
      <c r="D227">
        <v>0</v>
      </c>
      <c r="E227">
        <v>1</v>
      </c>
    </row>
    <row r="228" spans="1:5" x14ac:dyDescent="0.25">
      <c r="A228" t="s">
        <v>71</v>
      </c>
      <c r="B228" t="s">
        <v>705</v>
      </c>
      <c r="C228" t="s">
        <v>219</v>
      </c>
      <c r="E228">
        <v>1</v>
      </c>
    </row>
    <row r="229" spans="1:5" x14ac:dyDescent="0.25">
      <c r="A229" t="s">
        <v>71</v>
      </c>
      <c r="B229" t="s">
        <v>705</v>
      </c>
      <c r="C229" t="s">
        <v>220</v>
      </c>
      <c r="E229">
        <v>1</v>
      </c>
    </row>
    <row r="230" spans="1:5" x14ac:dyDescent="0.25">
      <c r="A230" t="s">
        <v>71</v>
      </c>
      <c r="B230" t="s">
        <v>705</v>
      </c>
      <c r="C230" t="s">
        <v>221</v>
      </c>
      <c r="E230">
        <v>1</v>
      </c>
    </row>
    <row r="231" spans="1:5" x14ac:dyDescent="0.25">
      <c r="A231" t="s">
        <v>71</v>
      </c>
      <c r="B231" t="s">
        <v>705</v>
      </c>
      <c r="C231" t="s">
        <v>222</v>
      </c>
      <c r="E231">
        <v>1</v>
      </c>
    </row>
    <row r="232" spans="1:5" x14ac:dyDescent="0.25">
      <c r="A232" t="s">
        <v>71</v>
      </c>
      <c r="B232" t="s">
        <v>705</v>
      </c>
      <c r="C232" t="s">
        <v>223</v>
      </c>
      <c r="E232">
        <v>1</v>
      </c>
    </row>
    <row r="233" spans="1:5" x14ac:dyDescent="0.25">
      <c r="A233" t="s">
        <v>71</v>
      </c>
      <c r="B233" t="s">
        <v>706</v>
      </c>
      <c r="C233" t="s">
        <v>219</v>
      </c>
      <c r="E233">
        <v>1</v>
      </c>
    </row>
    <row r="234" spans="1:5" x14ac:dyDescent="0.25">
      <c r="A234" t="s">
        <v>71</v>
      </c>
      <c r="B234" t="s">
        <v>706</v>
      </c>
      <c r="C234" t="s">
        <v>220</v>
      </c>
      <c r="E234">
        <v>1</v>
      </c>
    </row>
    <row r="235" spans="1:5" x14ac:dyDescent="0.25">
      <c r="A235" t="s">
        <v>71</v>
      </c>
      <c r="B235" t="s">
        <v>706</v>
      </c>
      <c r="C235" t="s">
        <v>221</v>
      </c>
      <c r="E235">
        <v>1</v>
      </c>
    </row>
    <row r="236" spans="1:5" x14ac:dyDescent="0.25">
      <c r="A236" t="s">
        <v>71</v>
      </c>
      <c r="B236" t="s">
        <v>706</v>
      </c>
      <c r="C236" t="s">
        <v>222</v>
      </c>
      <c r="E236">
        <v>1</v>
      </c>
    </row>
    <row r="237" spans="1:5" x14ac:dyDescent="0.25">
      <c r="A237" t="s">
        <v>71</v>
      </c>
      <c r="B237" t="s">
        <v>706</v>
      </c>
      <c r="C237" t="s">
        <v>223</v>
      </c>
      <c r="E237">
        <v>1</v>
      </c>
    </row>
    <row r="238" spans="1:5" x14ac:dyDescent="0.25">
      <c r="A238" t="s">
        <v>71</v>
      </c>
      <c r="B238" t="s">
        <v>707</v>
      </c>
      <c r="C238" t="s">
        <v>219</v>
      </c>
      <c r="D238">
        <v>0</v>
      </c>
      <c r="E238">
        <v>1</v>
      </c>
    </row>
    <row r="239" spans="1:5" x14ac:dyDescent="0.25">
      <c r="A239" t="s">
        <v>71</v>
      </c>
      <c r="B239" t="s">
        <v>707</v>
      </c>
      <c r="C239" t="s">
        <v>220</v>
      </c>
      <c r="D239">
        <v>0</v>
      </c>
      <c r="E239">
        <v>1</v>
      </c>
    </row>
    <row r="240" spans="1:5" x14ac:dyDescent="0.25">
      <c r="A240" t="s">
        <v>71</v>
      </c>
      <c r="B240" t="s">
        <v>707</v>
      </c>
      <c r="C240" t="s">
        <v>221</v>
      </c>
      <c r="D240">
        <v>0</v>
      </c>
      <c r="E240">
        <v>1</v>
      </c>
    </row>
    <row r="241" spans="1:5" x14ac:dyDescent="0.25">
      <c r="A241" t="s">
        <v>71</v>
      </c>
      <c r="B241" t="s">
        <v>707</v>
      </c>
      <c r="C241" t="s">
        <v>222</v>
      </c>
      <c r="D241">
        <v>0</v>
      </c>
      <c r="E241">
        <v>1</v>
      </c>
    </row>
    <row r="242" spans="1:5" x14ac:dyDescent="0.25">
      <c r="A242" t="s">
        <v>71</v>
      </c>
      <c r="B242" t="s">
        <v>707</v>
      </c>
      <c r="C242" t="s">
        <v>223</v>
      </c>
      <c r="D242">
        <v>0</v>
      </c>
      <c r="E242">
        <v>1</v>
      </c>
    </row>
    <row r="243" spans="1:5" x14ac:dyDescent="0.25">
      <c r="A243" t="s">
        <v>71</v>
      </c>
      <c r="B243" t="s">
        <v>708</v>
      </c>
      <c r="C243" t="s">
        <v>219</v>
      </c>
      <c r="E243">
        <v>1</v>
      </c>
    </row>
    <row r="244" spans="1:5" x14ac:dyDescent="0.25">
      <c r="A244" t="s">
        <v>71</v>
      </c>
      <c r="B244" t="s">
        <v>708</v>
      </c>
      <c r="C244" t="s">
        <v>220</v>
      </c>
      <c r="E244">
        <v>1</v>
      </c>
    </row>
    <row r="245" spans="1:5" x14ac:dyDescent="0.25">
      <c r="A245" t="s">
        <v>71</v>
      </c>
      <c r="B245" t="s">
        <v>708</v>
      </c>
      <c r="C245" t="s">
        <v>221</v>
      </c>
      <c r="E245">
        <v>1</v>
      </c>
    </row>
    <row r="246" spans="1:5" x14ac:dyDescent="0.25">
      <c r="A246" t="s">
        <v>71</v>
      </c>
      <c r="B246" t="s">
        <v>708</v>
      </c>
      <c r="C246" t="s">
        <v>222</v>
      </c>
      <c r="E246">
        <v>1</v>
      </c>
    </row>
    <row r="247" spans="1:5" x14ac:dyDescent="0.25">
      <c r="A247" t="s">
        <v>71</v>
      </c>
      <c r="B247" t="s">
        <v>708</v>
      </c>
      <c r="C247" t="s">
        <v>223</v>
      </c>
      <c r="E247">
        <v>1</v>
      </c>
    </row>
    <row r="248" spans="1:5" x14ac:dyDescent="0.25">
      <c r="A248" t="s">
        <v>71</v>
      </c>
      <c r="B248" t="s">
        <v>709</v>
      </c>
      <c r="C248" t="s">
        <v>219</v>
      </c>
      <c r="D248">
        <v>0</v>
      </c>
      <c r="E248">
        <v>1</v>
      </c>
    </row>
    <row r="249" spans="1:5" x14ac:dyDescent="0.25">
      <c r="A249" t="s">
        <v>71</v>
      </c>
      <c r="B249" t="s">
        <v>709</v>
      </c>
      <c r="C249" t="s">
        <v>220</v>
      </c>
      <c r="D249">
        <v>0</v>
      </c>
      <c r="E249">
        <v>1</v>
      </c>
    </row>
    <row r="250" spans="1:5" x14ac:dyDescent="0.25">
      <c r="A250" t="s">
        <v>71</v>
      </c>
      <c r="B250" t="s">
        <v>709</v>
      </c>
      <c r="C250" t="s">
        <v>221</v>
      </c>
      <c r="D250">
        <v>0</v>
      </c>
      <c r="E250">
        <v>1</v>
      </c>
    </row>
    <row r="251" spans="1:5" x14ac:dyDescent="0.25">
      <c r="A251" t="s">
        <v>71</v>
      </c>
      <c r="B251" t="s">
        <v>709</v>
      </c>
      <c r="C251" t="s">
        <v>222</v>
      </c>
      <c r="D251">
        <v>0</v>
      </c>
      <c r="E251">
        <v>1</v>
      </c>
    </row>
    <row r="252" spans="1:5" x14ac:dyDescent="0.25">
      <c r="A252" t="s">
        <v>71</v>
      </c>
      <c r="B252" t="s">
        <v>709</v>
      </c>
      <c r="C252" t="s">
        <v>223</v>
      </c>
      <c r="D252">
        <v>0</v>
      </c>
      <c r="E252">
        <v>1</v>
      </c>
    </row>
    <row r="253" spans="1:5" x14ac:dyDescent="0.25">
      <c r="A253" t="s">
        <v>71</v>
      </c>
      <c r="B253" t="s">
        <v>710</v>
      </c>
      <c r="C253" t="s">
        <v>219</v>
      </c>
      <c r="D253">
        <v>0</v>
      </c>
      <c r="E253">
        <v>1</v>
      </c>
    </row>
    <row r="254" spans="1:5" x14ac:dyDescent="0.25">
      <c r="A254" t="s">
        <v>71</v>
      </c>
      <c r="B254" t="s">
        <v>710</v>
      </c>
      <c r="C254" t="s">
        <v>220</v>
      </c>
      <c r="D254">
        <v>0</v>
      </c>
      <c r="E254">
        <v>1</v>
      </c>
    </row>
    <row r="255" spans="1:5" x14ac:dyDescent="0.25">
      <c r="A255" t="s">
        <v>71</v>
      </c>
      <c r="B255" t="s">
        <v>710</v>
      </c>
      <c r="C255" t="s">
        <v>221</v>
      </c>
      <c r="D255">
        <v>0</v>
      </c>
      <c r="E255">
        <v>1</v>
      </c>
    </row>
    <row r="256" spans="1:5" x14ac:dyDescent="0.25">
      <c r="A256" t="s">
        <v>71</v>
      </c>
      <c r="B256" t="s">
        <v>710</v>
      </c>
      <c r="C256" t="s">
        <v>222</v>
      </c>
      <c r="D256">
        <v>0</v>
      </c>
      <c r="E256">
        <v>1</v>
      </c>
    </row>
    <row r="257" spans="1:5" x14ac:dyDescent="0.25">
      <c r="A257" t="s">
        <v>71</v>
      </c>
      <c r="B257" t="s">
        <v>710</v>
      </c>
      <c r="C257" t="s">
        <v>223</v>
      </c>
      <c r="D257">
        <v>0</v>
      </c>
      <c r="E257">
        <v>1</v>
      </c>
    </row>
    <row r="258" spans="1:5" x14ac:dyDescent="0.25">
      <c r="A258" t="s">
        <v>71</v>
      </c>
      <c r="B258" t="s">
        <v>711</v>
      </c>
      <c r="C258" t="s">
        <v>219</v>
      </c>
      <c r="D258">
        <v>0</v>
      </c>
      <c r="E258">
        <v>1</v>
      </c>
    </row>
    <row r="259" spans="1:5" x14ac:dyDescent="0.25">
      <c r="A259" t="s">
        <v>71</v>
      </c>
      <c r="B259" t="s">
        <v>711</v>
      </c>
      <c r="C259" t="s">
        <v>220</v>
      </c>
      <c r="D259">
        <v>0</v>
      </c>
      <c r="E259">
        <v>1</v>
      </c>
    </row>
    <row r="260" spans="1:5" x14ac:dyDescent="0.25">
      <c r="A260" t="s">
        <v>71</v>
      </c>
      <c r="B260" t="s">
        <v>711</v>
      </c>
      <c r="C260" t="s">
        <v>221</v>
      </c>
      <c r="D260">
        <v>0</v>
      </c>
      <c r="E260">
        <v>1</v>
      </c>
    </row>
    <row r="261" spans="1:5" x14ac:dyDescent="0.25">
      <c r="A261" t="s">
        <v>71</v>
      </c>
      <c r="B261" t="s">
        <v>711</v>
      </c>
      <c r="C261" t="s">
        <v>222</v>
      </c>
      <c r="D261">
        <v>0</v>
      </c>
      <c r="E261">
        <v>1</v>
      </c>
    </row>
    <row r="262" spans="1:5" x14ac:dyDescent="0.25">
      <c r="A262" t="s">
        <v>71</v>
      </c>
      <c r="B262" t="s">
        <v>711</v>
      </c>
      <c r="C262" t="s">
        <v>223</v>
      </c>
      <c r="D262">
        <v>0</v>
      </c>
      <c r="E262">
        <v>1</v>
      </c>
    </row>
    <row r="263" spans="1:5" x14ac:dyDescent="0.25">
      <c r="A263" t="s">
        <v>71</v>
      </c>
      <c r="B263" t="s">
        <v>712</v>
      </c>
      <c r="C263" t="s">
        <v>219</v>
      </c>
      <c r="D263">
        <v>0</v>
      </c>
      <c r="E263">
        <v>1</v>
      </c>
    </row>
    <row r="264" spans="1:5" x14ac:dyDescent="0.25">
      <c r="A264" t="s">
        <v>71</v>
      </c>
      <c r="B264" t="s">
        <v>712</v>
      </c>
      <c r="C264" t="s">
        <v>220</v>
      </c>
      <c r="D264">
        <v>0</v>
      </c>
      <c r="E264">
        <v>1</v>
      </c>
    </row>
    <row r="265" spans="1:5" x14ac:dyDescent="0.25">
      <c r="A265" t="s">
        <v>71</v>
      </c>
      <c r="B265" t="s">
        <v>712</v>
      </c>
      <c r="C265" t="s">
        <v>221</v>
      </c>
      <c r="D265">
        <v>0</v>
      </c>
      <c r="E265">
        <v>1</v>
      </c>
    </row>
    <row r="266" spans="1:5" x14ac:dyDescent="0.25">
      <c r="A266" t="s">
        <v>71</v>
      </c>
      <c r="B266" t="s">
        <v>712</v>
      </c>
      <c r="C266" t="s">
        <v>222</v>
      </c>
      <c r="D266">
        <v>0</v>
      </c>
      <c r="E266">
        <v>1</v>
      </c>
    </row>
    <row r="267" spans="1:5" x14ac:dyDescent="0.25">
      <c r="A267" t="s">
        <v>71</v>
      </c>
      <c r="B267" t="s">
        <v>712</v>
      </c>
      <c r="C267" t="s">
        <v>223</v>
      </c>
      <c r="D267">
        <v>0</v>
      </c>
      <c r="E267">
        <v>1</v>
      </c>
    </row>
    <row r="268" spans="1:5" x14ac:dyDescent="0.25">
      <c r="A268" t="s">
        <v>71</v>
      </c>
      <c r="B268" t="s">
        <v>713</v>
      </c>
      <c r="C268" t="s">
        <v>219</v>
      </c>
      <c r="D268">
        <v>0</v>
      </c>
      <c r="E268">
        <v>1</v>
      </c>
    </row>
    <row r="269" spans="1:5" x14ac:dyDescent="0.25">
      <c r="A269" t="s">
        <v>71</v>
      </c>
      <c r="B269" t="s">
        <v>713</v>
      </c>
      <c r="C269" t="s">
        <v>220</v>
      </c>
      <c r="D269">
        <v>2016402.85</v>
      </c>
      <c r="E269">
        <v>2</v>
      </c>
    </row>
    <row r="270" spans="1:5" x14ac:dyDescent="0.25">
      <c r="A270" t="s">
        <v>71</v>
      </c>
      <c r="B270" t="s">
        <v>713</v>
      </c>
      <c r="C270" t="s">
        <v>221</v>
      </c>
      <c r="D270">
        <v>0</v>
      </c>
      <c r="E270">
        <v>1</v>
      </c>
    </row>
    <row r="271" spans="1:5" x14ac:dyDescent="0.25">
      <c r="A271" t="s">
        <v>71</v>
      </c>
      <c r="B271" t="s">
        <v>713</v>
      </c>
      <c r="C271" t="s">
        <v>222</v>
      </c>
      <c r="D271">
        <v>0</v>
      </c>
      <c r="E271">
        <v>1</v>
      </c>
    </row>
    <row r="272" spans="1:5" x14ac:dyDescent="0.25">
      <c r="A272" t="s">
        <v>71</v>
      </c>
      <c r="B272" t="s">
        <v>713</v>
      </c>
      <c r="C272" t="s">
        <v>223</v>
      </c>
      <c r="D272">
        <v>1504935.54</v>
      </c>
      <c r="E272">
        <v>2</v>
      </c>
    </row>
    <row r="273" spans="1:5" x14ac:dyDescent="0.25">
      <c r="A273" t="s">
        <v>71</v>
      </c>
      <c r="B273" t="s">
        <v>714</v>
      </c>
      <c r="C273" t="s">
        <v>219</v>
      </c>
      <c r="D273">
        <v>0</v>
      </c>
      <c r="E273">
        <v>1</v>
      </c>
    </row>
    <row r="274" spans="1:5" x14ac:dyDescent="0.25">
      <c r="A274" t="s">
        <v>71</v>
      </c>
      <c r="B274" t="s">
        <v>714</v>
      </c>
      <c r="C274" t="s">
        <v>220</v>
      </c>
      <c r="D274">
        <v>0</v>
      </c>
      <c r="E274">
        <v>1</v>
      </c>
    </row>
    <row r="275" spans="1:5" x14ac:dyDescent="0.25">
      <c r="A275" t="s">
        <v>71</v>
      </c>
      <c r="B275" t="s">
        <v>714</v>
      </c>
      <c r="C275" t="s">
        <v>221</v>
      </c>
      <c r="D275">
        <v>0</v>
      </c>
      <c r="E275">
        <v>1</v>
      </c>
    </row>
    <row r="276" spans="1:5" x14ac:dyDescent="0.25">
      <c r="A276" t="s">
        <v>71</v>
      </c>
      <c r="B276" t="s">
        <v>714</v>
      </c>
      <c r="C276" t="s">
        <v>222</v>
      </c>
      <c r="D276">
        <v>0</v>
      </c>
      <c r="E276">
        <v>1</v>
      </c>
    </row>
    <row r="277" spans="1:5" x14ac:dyDescent="0.25">
      <c r="A277" t="s">
        <v>71</v>
      </c>
      <c r="B277" t="s">
        <v>714</v>
      </c>
      <c r="C277" t="s">
        <v>223</v>
      </c>
      <c r="D277">
        <v>0</v>
      </c>
      <c r="E277">
        <v>1</v>
      </c>
    </row>
    <row r="278" spans="1:5" x14ac:dyDescent="0.25">
      <c r="A278" t="s">
        <v>71</v>
      </c>
      <c r="B278" t="s">
        <v>715</v>
      </c>
      <c r="C278" t="s">
        <v>219</v>
      </c>
      <c r="D278">
        <v>0</v>
      </c>
      <c r="E278">
        <v>1</v>
      </c>
    </row>
    <row r="279" spans="1:5" x14ac:dyDescent="0.25">
      <c r="A279" t="s">
        <v>71</v>
      </c>
      <c r="B279" t="s">
        <v>715</v>
      </c>
      <c r="C279" t="s">
        <v>220</v>
      </c>
      <c r="D279">
        <v>0</v>
      </c>
      <c r="E279">
        <v>1</v>
      </c>
    </row>
    <row r="280" spans="1:5" x14ac:dyDescent="0.25">
      <c r="A280" t="s">
        <v>71</v>
      </c>
      <c r="B280" t="s">
        <v>715</v>
      </c>
      <c r="C280" t="s">
        <v>221</v>
      </c>
      <c r="D280">
        <v>0</v>
      </c>
      <c r="E280">
        <v>1</v>
      </c>
    </row>
    <row r="281" spans="1:5" x14ac:dyDescent="0.25">
      <c r="A281" t="s">
        <v>71</v>
      </c>
      <c r="B281" t="s">
        <v>715</v>
      </c>
      <c r="C281" t="s">
        <v>222</v>
      </c>
      <c r="D281">
        <v>0</v>
      </c>
      <c r="E281">
        <v>1</v>
      </c>
    </row>
    <row r="282" spans="1:5" x14ac:dyDescent="0.25">
      <c r="A282" t="s">
        <v>71</v>
      </c>
      <c r="B282" t="s">
        <v>715</v>
      </c>
      <c r="C282" t="s">
        <v>223</v>
      </c>
      <c r="D282">
        <v>0</v>
      </c>
      <c r="E282">
        <v>1</v>
      </c>
    </row>
    <row r="283" spans="1:5" x14ac:dyDescent="0.25">
      <c r="A283" t="s">
        <v>71</v>
      </c>
      <c r="B283" t="s">
        <v>716</v>
      </c>
      <c r="C283" t="s">
        <v>219</v>
      </c>
      <c r="E283">
        <v>1</v>
      </c>
    </row>
    <row r="284" spans="1:5" x14ac:dyDescent="0.25">
      <c r="A284" t="s">
        <v>71</v>
      </c>
      <c r="B284" t="s">
        <v>716</v>
      </c>
      <c r="C284" t="s">
        <v>220</v>
      </c>
      <c r="E284">
        <v>1</v>
      </c>
    </row>
    <row r="285" spans="1:5" x14ac:dyDescent="0.25">
      <c r="A285" t="s">
        <v>71</v>
      </c>
      <c r="B285" t="s">
        <v>716</v>
      </c>
      <c r="C285" t="s">
        <v>221</v>
      </c>
      <c r="E285">
        <v>1</v>
      </c>
    </row>
    <row r="286" spans="1:5" x14ac:dyDescent="0.25">
      <c r="A286" t="s">
        <v>71</v>
      </c>
      <c r="B286" t="s">
        <v>716</v>
      </c>
      <c r="C286" t="s">
        <v>222</v>
      </c>
      <c r="E286">
        <v>1</v>
      </c>
    </row>
    <row r="287" spans="1:5" x14ac:dyDescent="0.25">
      <c r="A287" t="s">
        <v>71</v>
      </c>
      <c r="B287" t="s">
        <v>716</v>
      </c>
      <c r="C287" t="s">
        <v>223</v>
      </c>
      <c r="E287">
        <v>1</v>
      </c>
    </row>
    <row r="288" spans="1:5" x14ac:dyDescent="0.25">
      <c r="A288" t="s">
        <v>71</v>
      </c>
      <c r="B288" t="s">
        <v>717</v>
      </c>
      <c r="C288" t="s">
        <v>219</v>
      </c>
      <c r="D288">
        <v>0</v>
      </c>
      <c r="E288">
        <v>1</v>
      </c>
    </row>
    <row r="289" spans="1:5" x14ac:dyDescent="0.25">
      <c r="A289" t="s">
        <v>71</v>
      </c>
      <c r="B289" t="s">
        <v>717</v>
      </c>
      <c r="C289" t="s">
        <v>220</v>
      </c>
      <c r="D289">
        <v>0</v>
      </c>
      <c r="E289">
        <v>1</v>
      </c>
    </row>
    <row r="290" spans="1:5" x14ac:dyDescent="0.25">
      <c r="A290" t="s">
        <v>71</v>
      </c>
      <c r="B290" t="s">
        <v>717</v>
      </c>
      <c r="C290" t="s">
        <v>221</v>
      </c>
      <c r="D290">
        <v>0</v>
      </c>
      <c r="E290">
        <v>1</v>
      </c>
    </row>
    <row r="291" spans="1:5" x14ac:dyDescent="0.25">
      <c r="A291" t="s">
        <v>71</v>
      </c>
      <c r="B291" t="s">
        <v>717</v>
      </c>
      <c r="C291" t="s">
        <v>222</v>
      </c>
      <c r="D291">
        <v>0</v>
      </c>
      <c r="E291">
        <v>1</v>
      </c>
    </row>
    <row r="292" spans="1:5" x14ac:dyDescent="0.25">
      <c r="A292" t="s">
        <v>71</v>
      </c>
      <c r="B292" t="s">
        <v>717</v>
      </c>
      <c r="C292" t="s">
        <v>223</v>
      </c>
      <c r="D292">
        <v>0</v>
      </c>
      <c r="E292">
        <v>1</v>
      </c>
    </row>
    <row r="293" spans="1:5" x14ac:dyDescent="0.25">
      <c r="A293" t="s">
        <v>71</v>
      </c>
      <c r="B293" t="s">
        <v>718</v>
      </c>
      <c r="C293" t="s">
        <v>219</v>
      </c>
      <c r="D293">
        <v>0</v>
      </c>
      <c r="E293">
        <v>1</v>
      </c>
    </row>
    <row r="294" spans="1:5" x14ac:dyDescent="0.25">
      <c r="A294" t="s">
        <v>71</v>
      </c>
      <c r="B294" t="s">
        <v>718</v>
      </c>
      <c r="C294" t="s">
        <v>220</v>
      </c>
      <c r="D294">
        <v>0</v>
      </c>
      <c r="E294">
        <v>1</v>
      </c>
    </row>
    <row r="295" spans="1:5" x14ac:dyDescent="0.25">
      <c r="A295" t="s">
        <v>71</v>
      </c>
      <c r="B295" t="s">
        <v>718</v>
      </c>
      <c r="C295" t="s">
        <v>221</v>
      </c>
      <c r="D295">
        <v>0</v>
      </c>
      <c r="E295">
        <v>1</v>
      </c>
    </row>
    <row r="296" spans="1:5" x14ac:dyDescent="0.25">
      <c r="A296" t="s">
        <v>71</v>
      </c>
      <c r="B296" t="s">
        <v>718</v>
      </c>
      <c r="C296" t="s">
        <v>222</v>
      </c>
      <c r="D296">
        <v>0</v>
      </c>
      <c r="E296">
        <v>1</v>
      </c>
    </row>
    <row r="297" spans="1:5" x14ac:dyDescent="0.25">
      <c r="A297" t="s">
        <v>71</v>
      </c>
      <c r="B297" t="s">
        <v>718</v>
      </c>
      <c r="C297" t="s">
        <v>223</v>
      </c>
      <c r="D297">
        <v>0</v>
      </c>
      <c r="E297">
        <v>1</v>
      </c>
    </row>
    <row r="298" spans="1:5" x14ac:dyDescent="0.25">
      <c r="A298" t="s">
        <v>71</v>
      </c>
      <c r="B298" t="s">
        <v>719</v>
      </c>
      <c r="C298" t="s">
        <v>219</v>
      </c>
      <c r="D298">
        <v>372000</v>
      </c>
      <c r="E298">
        <v>2</v>
      </c>
    </row>
    <row r="299" spans="1:5" x14ac:dyDescent="0.25">
      <c r="A299" t="s">
        <v>71</v>
      </c>
      <c r="B299" t="s">
        <v>719</v>
      </c>
      <c r="C299" t="s">
        <v>220</v>
      </c>
      <c r="D299">
        <v>372000</v>
      </c>
      <c r="E299">
        <v>2</v>
      </c>
    </row>
    <row r="300" spans="1:5" x14ac:dyDescent="0.25">
      <c r="A300" t="s">
        <v>71</v>
      </c>
      <c r="B300" t="s">
        <v>719</v>
      </c>
      <c r="C300" t="s">
        <v>221</v>
      </c>
      <c r="D300">
        <v>372000</v>
      </c>
      <c r="E300">
        <v>2</v>
      </c>
    </row>
    <row r="301" spans="1:5" x14ac:dyDescent="0.25">
      <c r="A301" t="s">
        <v>71</v>
      </c>
      <c r="B301" t="s">
        <v>719</v>
      </c>
      <c r="C301" t="s">
        <v>222</v>
      </c>
      <c r="D301">
        <v>372000</v>
      </c>
      <c r="E301">
        <v>2</v>
      </c>
    </row>
    <row r="302" spans="1:5" x14ac:dyDescent="0.25">
      <c r="A302" t="s">
        <v>71</v>
      </c>
      <c r="B302" t="s">
        <v>719</v>
      </c>
      <c r="C302" t="s">
        <v>223</v>
      </c>
      <c r="D302">
        <v>372000</v>
      </c>
      <c r="E302">
        <v>2</v>
      </c>
    </row>
    <row r="303" spans="1:5" x14ac:dyDescent="0.25">
      <c r="A303" t="s">
        <v>71</v>
      </c>
      <c r="B303" t="s">
        <v>720</v>
      </c>
      <c r="C303" t="s">
        <v>219</v>
      </c>
      <c r="D303">
        <v>0</v>
      </c>
      <c r="E303">
        <v>1</v>
      </c>
    </row>
    <row r="304" spans="1:5" x14ac:dyDescent="0.25">
      <c r="A304" t="s">
        <v>71</v>
      </c>
      <c r="B304" t="s">
        <v>720</v>
      </c>
      <c r="C304" t="s">
        <v>220</v>
      </c>
      <c r="D304">
        <v>0</v>
      </c>
      <c r="E304">
        <v>1</v>
      </c>
    </row>
    <row r="305" spans="1:5" x14ac:dyDescent="0.25">
      <c r="A305" t="s">
        <v>71</v>
      </c>
      <c r="B305" t="s">
        <v>720</v>
      </c>
      <c r="C305" t="s">
        <v>221</v>
      </c>
      <c r="D305">
        <v>0</v>
      </c>
      <c r="E305">
        <v>1</v>
      </c>
    </row>
    <row r="306" spans="1:5" x14ac:dyDescent="0.25">
      <c r="A306" t="s">
        <v>71</v>
      </c>
      <c r="B306" t="s">
        <v>720</v>
      </c>
      <c r="C306" t="s">
        <v>222</v>
      </c>
      <c r="D306">
        <v>0</v>
      </c>
      <c r="E306">
        <v>1</v>
      </c>
    </row>
    <row r="307" spans="1:5" x14ac:dyDescent="0.25">
      <c r="A307" t="s">
        <v>71</v>
      </c>
      <c r="B307" t="s">
        <v>720</v>
      </c>
      <c r="C307" t="s">
        <v>223</v>
      </c>
      <c r="D307">
        <v>0</v>
      </c>
      <c r="E307">
        <v>1</v>
      </c>
    </row>
    <row r="308" spans="1:5" x14ac:dyDescent="0.25">
      <c r="A308" t="s">
        <v>71</v>
      </c>
      <c r="B308" t="s">
        <v>721</v>
      </c>
      <c r="C308" t="s">
        <v>219</v>
      </c>
      <c r="E308">
        <v>1</v>
      </c>
    </row>
    <row r="309" spans="1:5" x14ac:dyDescent="0.25">
      <c r="A309" t="s">
        <v>71</v>
      </c>
      <c r="B309" t="s">
        <v>721</v>
      </c>
      <c r="C309" t="s">
        <v>220</v>
      </c>
      <c r="E309">
        <v>1</v>
      </c>
    </row>
    <row r="310" spans="1:5" x14ac:dyDescent="0.25">
      <c r="A310" t="s">
        <v>71</v>
      </c>
      <c r="B310" t="s">
        <v>721</v>
      </c>
      <c r="C310" t="s">
        <v>221</v>
      </c>
      <c r="E310">
        <v>1</v>
      </c>
    </row>
    <row r="311" spans="1:5" x14ac:dyDescent="0.25">
      <c r="A311" t="s">
        <v>71</v>
      </c>
      <c r="B311" t="s">
        <v>721</v>
      </c>
      <c r="C311" t="s">
        <v>222</v>
      </c>
      <c r="E311">
        <v>1</v>
      </c>
    </row>
    <row r="312" spans="1:5" x14ac:dyDescent="0.25">
      <c r="A312" t="s">
        <v>71</v>
      </c>
      <c r="B312" t="s">
        <v>721</v>
      </c>
      <c r="C312" t="s">
        <v>223</v>
      </c>
      <c r="E312">
        <v>1</v>
      </c>
    </row>
    <row r="313" spans="1:5" x14ac:dyDescent="0.25">
      <c r="A313" t="s">
        <v>71</v>
      </c>
      <c r="B313" t="s">
        <v>722</v>
      </c>
      <c r="C313" t="s">
        <v>219</v>
      </c>
      <c r="D313">
        <v>0</v>
      </c>
      <c r="E313">
        <v>1</v>
      </c>
    </row>
    <row r="314" spans="1:5" x14ac:dyDescent="0.25">
      <c r="A314" t="s">
        <v>71</v>
      </c>
      <c r="B314" t="s">
        <v>722</v>
      </c>
      <c r="C314" t="s">
        <v>220</v>
      </c>
      <c r="D314">
        <v>0</v>
      </c>
      <c r="E314">
        <v>1</v>
      </c>
    </row>
    <row r="315" spans="1:5" x14ac:dyDescent="0.25">
      <c r="A315" t="s">
        <v>71</v>
      </c>
      <c r="B315" t="s">
        <v>722</v>
      </c>
      <c r="C315" t="s">
        <v>221</v>
      </c>
      <c r="D315">
        <v>0</v>
      </c>
      <c r="E315">
        <v>1</v>
      </c>
    </row>
    <row r="316" spans="1:5" x14ac:dyDescent="0.25">
      <c r="A316" t="s">
        <v>71</v>
      </c>
      <c r="B316" t="s">
        <v>722</v>
      </c>
      <c r="C316" t="s">
        <v>222</v>
      </c>
      <c r="D316">
        <v>0</v>
      </c>
      <c r="E316">
        <v>1</v>
      </c>
    </row>
    <row r="317" spans="1:5" x14ac:dyDescent="0.25">
      <c r="A317" t="s">
        <v>71</v>
      </c>
      <c r="B317" t="s">
        <v>722</v>
      </c>
      <c r="C317" t="s">
        <v>223</v>
      </c>
      <c r="D317">
        <v>0</v>
      </c>
      <c r="E317">
        <v>1</v>
      </c>
    </row>
    <row r="318" spans="1:5" x14ac:dyDescent="0.25">
      <c r="A318" t="s">
        <v>71</v>
      </c>
      <c r="B318" t="s">
        <v>723</v>
      </c>
      <c r="C318" t="s">
        <v>219</v>
      </c>
      <c r="D318">
        <v>0</v>
      </c>
      <c r="E318">
        <v>1</v>
      </c>
    </row>
    <row r="319" spans="1:5" x14ac:dyDescent="0.25">
      <c r="A319" t="s">
        <v>71</v>
      </c>
      <c r="B319" t="s">
        <v>723</v>
      </c>
      <c r="C319" t="s">
        <v>220</v>
      </c>
      <c r="D319">
        <v>0</v>
      </c>
      <c r="E319">
        <v>1</v>
      </c>
    </row>
    <row r="320" spans="1:5" x14ac:dyDescent="0.25">
      <c r="A320" t="s">
        <v>71</v>
      </c>
      <c r="B320" t="s">
        <v>723</v>
      </c>
      <c r="C320" t="s">
        <v>221</v>
      </c>
      <c r="D320">
        <v>0</v>
      </c>
      <c r="E320">
        <v>1</v>
      </c>
    </row>
    <row r="321" spans="1:5" x14ac:dyDescent="0.25">
      <c r="A321" t="s">
        <v>71</v>
      </c>
      <c r="B321" t="s">
        <v>723</v>
      </c>
      <c r="C321" t="s">
        <v>222</v>
      </c>
      <c r="D321">
        <v>0</v>
      </c>
      <c r="E321">
        <v>1</v>
      </c>
    </row>
    <row r="322" spans="1:5" x14ac:dyDescent="0.25">
      <c r="A322" t="s">
        <v>71</v>
      </c>
      <c r="B322" t="s">
        <v>723</v>
      </c>
      <c r="C322" t="s">
        <v>223</v>
      </c>
      <c r="D322">
        <v>0</v>
      </c>
      <c r="E322">
        <v>1</v>
      </c>
    </row>
    <row r="323" spans="1:5" x14ac:dyDescent="0.25">
      <c r="A323" t="s">
        <v>71</v>
      </c>
      <c r="B323" t="s">
        <v>724</v>
      </c>
      <c r="C323" t="s">
        <v>219</v>
      </c>
      <c r="D323">
        <v>12500</v>
      </c>
      <c r="E323">
        <v>2</v>
      </c>
    </row>
    <row r="324" spans="1:5" x14ac:dyDescent="0.25">
      <c r="A324" t="s">
        <v>71</v>
      </c>
      <c r="B324" t="s">
        <v>724</v>
      </c>
      <c r="C324" t="s">
        <v>220</v>
      </c>
      <c r="D324">
        <v>0</v>
      </c>
      <c r="E324">
        <v>1</v>
      </c>
    </row>
    <row r="325" spans="1:5" x14ac:dyDescent="0.25">
      <c r="A325" t="s">
        <v>71</v>
      </c>
      <c r="B325" t="s">
        <v>724</v>
      </c>
      <c r="C325" t="s">
        <v>221</v>
      </c>
      <c r="D325">
        <v>0</v>
      </c>
      <c r="E325">
        <v>1</v>
      </c>
    </row>
    <row r="326" spans="1:5" x14ac:dyDescent="0.25">
      <c r="A326" t="s">
        <v>71</v>
      </c>
      <c r="B326" t="s">
        <v>724</v>
      </c>
      <c r="C326" t="s">
        <v>222</v>
      </c>
      <c r="D326">
        <v>179500</v>
      </c>
      <c r="E326">
        <v>2</v>
      </c>
    </row>
    <row r="327" spans="1:5" x14ac:dyDescent="0.25">
      <c r="A327" t="s">
        <v>71</v>
      </c>
      <c r="B327" t="s">
        <v>724</v>
      </c>
      <c r="C327" t="s">
        <v>223</v>
      </c>
      <c r="D327">
        <v>0</v>
      </c>
      <c r="E327">
        <v>1</v>
      </c>
    </row>
    <row r="328" spans="1:5" x14ac:dyDescent="0.25">
      <c r="A328" t="s">
        <v>71</v>
      </c>
      <c r="B328" t="s">
        <v>725</v>
      </c>
      <c r="C328" t="s">
        <v>219</v>
      </c>
      <c r="D328">
        <v>0</v>
      </c>
      <c r="E328">
        <v>1</v>
      </c>
    </row>
    <row r="329" spans="1:5" x14ac:dyDescent="0.25">
      <c r="A329" t="s">
        <v>71</v>
      </c>
      <c r="B329" t="s">
        <v>725</v>
      </c>
      <c r="C329" t="s">
        <v>220</v>
      </c>
      <c r="D329">
        <v>0</v>
      </c>
      <c r="E329">
        <v>1</v>
      </c>
    </row>
    <row r="330" spans="1:5" x14ac:dyDescent="0.25">
      <c r="A330" t="s">
        <v>71</v>
      </c>
      <c r="B330" t="s">
        <v>725</v>
      </c>
      <c r="C330" t="s">
        <v>221</v>
      </c>
      <c r="D330">
        <v>0</v>
      </c>
      <c r="E330">
        <v>1</v>
      </c>
    </row>
    <row r="331" spans="1:5" x14ac:dyDescent="0.25">
      <c r="A331" t="s">
        <v>71</v>
      </c>
      <c r="B331" t="s">
        <v>725</v>
      </c>
      <c r="C331" t="s">
        <v>222</v>
      </c>
      <c r="D331">
        <v>0</v>
      </c>
      <c r="E331">
        <v>1</v>
      </c>
    </row>
    <row r="332" spans="1:5" x14ac:dyDescent="0.25">
      <c r="A332" t="s">
        <v>71</v>
      </c>
      <c r="B332" t="s">
        <v>725</v>
      </c>
      <c r="C332" t="s">
        <v>223</v>
      </c>
      <c r="D332">
        <v>0</v>
      </c>
      <c r="E332">
        <v>1</v>
      </c>
    </row>
    <row r="333" spans="1:5" x14ac:dyDescent="0.25">
      <c r="A333" t="s">
        <v>71</v>
      </c>
      <c r="B333" t="s">
        <v>726</v>
      </c>
      <c r="C333" t="s">
        <v>219</v>
      </c>
      <c r="D333">
        <v>0</v>
      </c>
      <c r="E333">
        <v>1</v>
      </c>
    </row>
    <row r="334" spans="1:5" x14ac:dyDescent="0.25">
      <c r="A334" t="s">
        <v>71</v>
      </c>
      <c r="B334" t="s">
        <v>726</v>
      </c>
      <c r="C334" t="s">
        <v>220</v>
      </c>
      <c r="D334">
        <v>0</v>
      </c>
      <c r="E334">
        <v>1</v>
      </c>
    </row>
    <row r="335" spans="1:5" x14ac:dyDescent="0.25">
      <c r="A335" t="s">
        <v>71</v>
      </c>
      <c r="B335" t="s">
        <v>726</v>
      </c>
      <c r="C335" t="s">
        <v>221</v>
      </c>
      <c r="D335">
        <v>0</v>
      </c>
      <c r="E335">
        <v>1</v>
      </c>
    </row>
    <row r="336" spans="1:5" x14ac:dyDescent="0.25">
      <c r="A336" t="s">
        <v>71</v>
      </c>
      <c r="B336" t="s">
        <v>726</v>
      </c>
      <c r="C336" t="s">
        <v>222</v>
      </c>
      <c r="D336">
        <v>0</v>
      </c>
      <c r="E336">
        <v>1</v>
      </c>
    </row>
    <row r="337" spans="1:5" x14ac:dyDescent="0.25">
      <c r="A337" t="s">
        <v>71</v>
      </c>
      <c r="B337" t="s">
        <v>726</v>
      </c>
      <c r="C337" t="s">
        <v>223</v>
      </c>
      <c r="D337">
        <v>0</v>
      </c>
      <c r="E337">
        <v>1</v>
      </c>
    </row>
    <row r="338" spans="1:5" x14ac:dyDescent="0.25">
      <c r="A338" t="s">
        <v>71</v>
      </c>
      <c r="B338" t="s">
        <v>727</v>
      </c>
      <c r="C338" t="s">
        <v>219</v>
      </c>
      <c r="D338">
        <v>0</v>
      </c>
      <c r="E338">
        <v>1</v>
      </c>
    </row>
    <row r="339" spans="1:5" x14ac:dyDescent="0.25">
      <c r="A339" t="s">
        <v>71</v>
      </c>
      <c r="B339" t="s">
        <v>727</v>
      </c>
      <c r="C339" t="s">
        <v>220</v>
      </c>
      <c r="D339">
        <v>0</v>
      </c>
      <c r="E339">
        <v>1</v>
      </c>
    </row>
    <row r="340" spans="1:5" x14ac:dyDescent="0.25">
      <c r="A340" t="s">
        <v>71</v>
      </c>
      <c r="B340" t="s">
        <v>727</v>
      </c>
      <c r="C340" t="s">
        <v>221</v>
      </c>
      <c r="D340">
        <v>0</v>
      </c>
      <c r="E340">
        <v>1</v>
      </c>
    </row>
    <row r="341" spans="1:5" x14ac:dyDescent="0.25">
      <c r="A341" t="s">
        <v>71</v>
      </c>
      <c r="B341" t="s">
        <v>727</v>
      </c>
      <c r="C341" t="s">
        <v>222</v>
      </c>
      <c r="D341">
        <v>0</v>
      </c>
      <c r="E341">
        <v>1</v>
      </c>
    </row>
    <row r="342" spans="1:5" x14ac:dyDescent="0.25">
      <c r="A342" t="s">
        <v>71</v>
      </c>
      <c r="B342" t="s">
        <v>727</v>
      </c>
      <c r="C342" t="s">
        <v>223</v>
      </c>
      <c r="D342">
        <v>0</v>
      </c>
      <c r="E342">
        <v>1</v>
      </c>
    </row>
    <row r="343" spans="1:5" x14ac:dyDescent="0.25">
      <c r="A343" t="s">
        <v>71</v>
      </c>
      <c r="B343" t="s">
        <v>728</v>
      </c>
      <c r="C343" t="s">
        <v>219</v>
      </c>
      <c r="D343">
        <v>0</v>
      </c>
      <c r="E343">
        <v>1</v>
      </c>
    </row>
    <row r="344" spans="1:5" x14ac:dyDescent="0.25">
      <c r="A344" t="s">
        <v>71</v>
      </c>
      <c r="B344" t="s">
        <v>728</v>
      </c>
      <c r="C344" t="s">
        <v>220</v>
      </c>
      <c r="D344">
        <v>0</v>
      </c>
      <c r="E344">
        <v>1</v>
      </c>
    </row>
    <row r="345" spans="1:5" x14ac:dyDescent="0.25">
      <c r="A345" t="s">
        <v>71</v>
      </c>
      <c r="B345" t="s">
        <v>728</v>
      </c>
      <c r="C345" t="s">
        <v>221</v>
      </c>
      <c r="D345">
        <v>0</v>
      </c>
      <c r="E345">
        <v>1</v>
      </c>
    </row>
    <row r="346" spans="1:5" x14ac:dyDescent="0.25">
      <c r="A346" t="s">
        <v>71</v>
      </c>
      <c r="B346" t="s">
        <v>728</v>
      </c>
      <c r="C346" t="s">
        <v>222</v>
      </c>
      <c r="D346">
        <v>0</v>
      </c>
      <c r="E346">
        <v>1</v>
      </c>
    </row>
    <row r="347" spans="1:5" x14ac:dyDescent="0.25">
      <c r="A347" t="s">
        <v>71</v>
      </c>
      <c r="B347" t="s">
        <v>728</v>
      </c>
      <c r="C347" t="s">
        <v>223</v>
      </c>
      <c r="D347">
        <v>0</v>
      </c>
      <c r="E347">
        <v>1</v>
      </c>
    </row>
    <row r="348" spans="1:5" x14ac:dyDescent="0.25">
      <c r="A348" t="s">
        <v>71</v>
      </c>
      <c r="B348" t="s">
        <v>729</v>
      </c>
      <c r="C348" t="s">
        <v>219</v>
      </c>
      <c r="E348">
        <v>1</v>
      </c>
    </row>
    <row r="349" spans="1:5" x14ac:dyDescent="0.25">
      <c r="A349" t="s">
        <v>71</v>
      </c>
      <c r="B349" t="s">
        <v>729</v>
      </c>
      <c r="C349" t="s">
        <v>220</v>
      </c>
      <c r="E349">
        <v>1</v>
      </c>
    </row>
    <row r="350" spans="1:5" x14ac:dyDescent="0.25">
      <c r="A350" t="s">
        <v>71</v>
      </c>
      <c r="B350" t="s">
        <v>729</v>
      </c>
      <c r="C350" t="s">
        <v>221</v>
      </c>
      <c r="E350">
        <v>1</v>
      </c>
    </row>
    <row r="351" spans="1:5" x14ac:dyDescent="0.25">
      <c r="A351" t="s">
        <v>71</v>
      </c>
      <c r="B351" t="s">
        <v>729</v>
      </c>
      <c r="C351" t="s">
        <v>222</v>
      </c>
      <c r="E351">
        <v>1</v>
      </c>
    </row>
    <row r="352" spans="1:5" x14ac:dyDescent="0.25">
      <c r="A352" t="s">
        <v>71</v>
      </c>
      <c r="B352" t="s">
        <v>729</v>
      </c>
      <c r="C352" t="s">
        <v>223</v>
      </c>
      <c r="E352">
        <v>1</v>
      </c>
    </row>
    <row r="353" spans="1:5" x14ac:dyDescent="0.25">
      <c r="A353" t="s">
        <v>71</v>
      </c>
      <c r="B353" t="s">
        <v>730</v>
      </c>
      <c r="C353" t="s">
        <v>219</v>
      </c>
      <c r="D353">
        <v>0</v>
      </c>
      <c r="E353">
        <v>1</v>
      </c>
    </row>
    <row r="354" spans="1:5" x14ac:dyDescent="0.25">
      <c r="A354" t="s">
        <v>71</v>
      </c>
      <c r="B354" t="s">
        <v>730</v>
      </c>
      <c r="C354" t="s">
        <v>220</v>
      </c>
      <c r="D354">
        <v>0</v>
      </c>
      <c r="E354">
        <v>1</v>
      </c>
    </row>
    <row r="355" spans="1:5" x14ac:dyDescent="0.25">
      <c r="A355" t="s">
        <v>71</v>
      </c>
      <c r="B355" t="s">
        <v>730</v>
      </c>
      <c r="C355" t="s">
        <v>221</v>
      </c>
      <c r="D355">
        <v>37347.599999999999</v>
      </c>
      <c r="E355">
        <v>2</v>
      </c>
    </row>
    <row r="356" spans="1:5" x14ac:dyDescent="0.25">
      <c r="A356" t="s">
        <v>71</v>
      </c>
      <c r="B356" t="s">
        <v>730</v>
      </c>
      <c r="C356" t="s">
        <v>222</v>
      </c>
      <c r="D356">
        <v>56219.51</v>
      </c>
      <c r="E356">
        <v>2</v>
      </c>
    </row>
    <row r="357" spans="1:5" x14ac:dyDescent="0.25">
      <c r="A357" t="s">
        <v>71</v>
      </c>
      <c r="B357" t="s">
        <v>730</v>
      </c>
      <c r="C357" t="s">
        <v>223</v>
      </c>
      <c r="D357">
        <v>123988.8</v>
      </c>
      <c r="E357">
        <v>2</v>
      </c>
    </row>
    <row r="358" spans="1:5" x14ac:dyDescent="0.25">
      <c r="A358" t="s">
        <v>71</v>
      </c>
      <c r="B358" t="s">
        <v>731</v>
      </c>
      <c r="C358" t="s">
        <v>219</v>
      </c>
      <c r="E358">
        <v>1</v>
      </c>
    </row>
    <row r="359" spans="1:5" x14ac:dyDescent="0.25">
      <c r="A359" t="s">
        <v>71</v>
      </c>
      <c r="B359" t="s">
        <v>731</v>
      </c>
      <c r="C359" t="s">
        <v>220</v>
      </c>
      <c r="E359">
        <v>1</v>
      </c>
    </row>
    <row r="360" spans="1:5" x14ac:dyDescent="0.25">
      <c r="A360" t="s">
        <v>71</v>
      </c>
      <c r="B360" t="s">
        <v>731</v>
      </c>
      <c r="C360" t="s">
        <v>221</v>
      </c>
      <c r="E360">
        <v>1</v>
      </c>
    </row>
    <row r="361" spans="1:5" x14ac:dyDescent="0.25">
      <c r="A361" t="s">
        <v>71</v>
      </c>
      <c r="B361" t="s">
        <v>731</v>
      </c>
      <c r="C361" t="s">
        <v>222</v>
      </c>
      <c r="E361">
        <v>1</v>
      </c>
    </row>
    <row r="362" spans="1:5" x14ac:dyDescent="0.25">
      <c r="A362" t="s">
        <v>71</v>
      </c>
      <c r="B362" t="s">
        <v>731</v>
      </c>
      <c r="C362" t="s">
        <v>223</v>
      </c>
      <c r="E362">
        <v>1</v>
      </c>
    </row>
    <row r="363" spans="1:5" x14ac:dyDescent="0.25">
      <c r="A363" t="s">
        <v>71</v>
      </c>
      <c r="B363" t="s">
        <v>732</v>
      </c>
      <c r="C363" t="s">
        <v>219</v>
      </c>
      <c r="E363">
        <v>1</v>
      </c>
    </row>
    <row r="364" spans="1:5" x14ac:dyDescent="0.25">
      <c r="A364" t="s">
        <v>71</v>
      </c>
      <c r="B364" t="s">
        <v>732</v>
      </c>
      <c r="C364" t="s">
        <v>220</v>
      </c>
      <c r="E364">
        <v>1</v>
      </c>
    </row>
    <row r="365" spans="1:5" x14ac:dyDescent="0.25">
      <c r="A365" t="s">
        <v>71</v>
      </c>
      <c r="B365" t="s">
        <v>732</v>
      </c>
      <c r="C365" t="s">
        <v>221</v>
      </c>
      <c r="E365">
        <v>1</v>
      </c>
    </row>
    <row r="366" spans="1:5" x14ac:dyDescent="0.25">
      <c r="A366" t="s">
        <v>71</v>
      </c>
      <c r="B366" t="s">
        <v>732</v>
      </c>
      <c r="C366" t="s">
        <v>222</v>
      </c>
      <c r="E366">
        <v>1</v>
      </c>
    </row>
    <row r="367" spans="1:5" x14ac:dyDescent="0.25">
      <c r="A367" t="s">
        <v>71</v>
      </c>
      <c r="B367" t="s">
        <v>732</v>
      </c>
      <c r="C367" t="s">
        <v>223</v>
      </c>
      <c r="E367">
        <v>1</v>
      </c>
    </row>
    <row r="368" spans="1:5" x14ac:dyDescent="0.25">
      <c r="A368" t="s">
        <v>71</v>
      </c>
      <c r="B368" t="s">
        <v>733</v>
      </c>
      <c r="C368" t="s">
        <v>219</v>
      </c>
      <c r="D368">
        <v>30000</v>
      </c>
      <c r="E368">
        <v>2</v>
      </c>
    </row>
    <row r="369" spans="1:5" x14ac:dyDescent="0.25">
      <c r="A369" t="s">
        <v>71</v>
      </c>
      <c r="B369" t="s">
        <v>733</v>
      </c>
      <c r="C369" t="s">
        <v>220</v>
      </c>
      <c r="D369">
        <v>50000</v>
      </c>
      <c r="E369">
        <v>2</v>
      </c>
    </row>
    <row r="370" spans="1:5" x14ac:dyDescent="0.25">
      <c r="A370" t="s">
        <v>71</v>
      </c>
      <c r="B370" t="s">
        <v>733</v>
      </c>
      <c r="C370" t="s">
        <v>221</v>
      </c>
      <c r="D370">
        <v>0</v>
      </c>
      <c r="E370">
        <v>1</v>
      </c>
    </row>
    <row r="371" spans="1:5" x14ac:dyDescent="0.25">
      <c r="A371" t="s">
        <v>71</v>
      </c>
      <c r="B371" t="s">
        <v>733</v>
      </c>
      <c r="C371" t="s">
        <v>222</v>
      </c>
      <c r="D371">
        <v>73250</v>
      </c>
      <c r="E371">
        <v>2</v>
      </c>
    </row>
    <row r="372" spans="1:5" x14ac:dyDescent="0.25">
      <c r="A372" t="s">
        <v>71</v>
      </c>
      <c r="B372" t="s">
        <v>733</v>
      </c>
      <c r="C372" t="s">
        <v>223</v>
      </c>
      <c r="D372">
        <v>50000</v>
      </c>
      <c r="E372">
        <v>2</v>
      </c>
    </row>
    <row r="373" spans="1:5" x14ac:dyDescent="0.25">
      <c r="A373" t="s">
        <v>71</v>
      </c>
      <c r="B373" t="s">
        <v>734</v>
      </c>
      <c r="C373" t="s">
        <v>219</v>
      </c>
      <c r="D373">
        <v>0</v>
      </c>
      <c r="E373">
        <v>1</v>
      </c>
    </row>
    <row r="374" spans="1:5" x14ac:dyDescent="0.25">
      <c r="A374" t="s">
        <v>71</v>
      </c>
      <c r="B374" t="s">
        <v>734</v>
      </c>
      <c r="C374" t="s">
        <v>220</v>
      </c>
      <c r="D374">
        <v>0</v>
      </c>
      <c r="E374">
        <v>1</v>
      </c>
    </row>
    <row r="375" spans="1:5" x14ac:dyDescent="0.25">
      <c r="A375" t="s">
        <v>71</v>
      </c>
      <c r="B375" t="s">
        <v>734</v>
      </c>
      <c r="C375" t="s">
        <v>221</v>
      </c>
      <c r="D375">
        <v>0</v>
      </c>
      <c r="E375">
        <v>1</v>
      </c>
    </row>
    <row r="376" spans="1:5" x14ac:dyDescent="0.25">
      <c r="A376" t="s">
        <v>71</v>
      </c>
      <c r="B376" t="s">
        <v>734</v>
      </c>
      <c r="C376" t="s">
        <v>222</v>
      </c>
      <c r="D376">
        <v>0</v>
      </c>
      <c r="E376">
        <v>1</v>
      </c>
    </row>
    <row r="377" spans="1:5" x14ac:dyDescent="0.25">
      <c r="A377" t="s">
        <v>71</v>
      </c>
      <c r="B377" t="s">
        <v>734</v>
      </c>
      <c r="C377" t="s">
        <v>223</v>
      </c>
      <c r="D377">
        <v>0</v>
      </c>
      <c r="E377">
        <v>1</v>
      </c>
    </row>
    <row r="378" spans="1:5" x14ac:dyDescent="0.25">
      <c r="A378" t="s">
        <v>71</v>
      </c>
      <c r="B378" t="s">
        <v>735</v>
      </c>
      <c r="C378" t="s">
        <v>219</v>
      </c>
      <c r="D378">
        <v>0</v>
      </c>
      <c r="E378">
        <v>1</v>
      </c>
    </row>
    <row r="379" spans="1:5" x14ac:dyDescent="0.25">
      <c r="A379" t="s">
        <v>71</v>
      </c>
      <c r="B379" t="s">
        <v>735</v>
      </c>
      <c r="C379" t="s">
        <v>220</v>
      </c>
      <c r="D379">
        <v>0</v>
      </c>
      <c r="E379">
        <v>1</v>
      </c>
    </row>
    <row r="380" spans="1:5" x14ac:dyDescent="0.25">
      <c r="A380" t="s">
        <v>71</v>
      </c>
      <c r="B380" t="s">
        <v>735</v>
      </c>
      <c r="C380" t="s">
        <v>221</v>
      </c>
      <c r="D380">
        <v>0</v>
      </c>
      <c r="E380">
        <v>1</v>
      </c>
    </row>
    <row r="381" spans="1:5" x14ac:dyDescent="0.25">
      <c r="A381" t="s">
        <v>71</v>
      </c>
      <c r="B381" t="s">
        <v>735</v>
      </c>
      <c r="C381" t="s">
        <v>222</v>
      </c>
      <c r="D381">
        <v>0</v>
      </c>
      <c r="E381">
        <v>1</v>
      </c>
    </row>
    <row r="382" spans="1:5" x14ac:dyDescent="0.25">
      <c r="A382" t="s">
        <v>71</v>
      </c>
      <c r="B382" t="s">
        <v>735</v>
      </c>
      <c r="C382" t="s">
        <v>223</v>
      </c>
      <c r="D382">
        <v>0</v>
      </c>
      <c r="E382">
        <v>1</v>
      </c>
    </row>
    <row r="383" spans="1:5" x14ac:dyDescent="0.25">
      <c r="A383" t="s">
        <v>71</v>
      </c>
      <c r="B383" t="s">
        <v>736</v>
      </c>
      <c r="C383" t="s">
        <v>219</v>
      </c>
      <c r="D383">
        <v>0</v>
      </c>
      <c r="E383">
        <v>1</v>
      </c>
    </row>
    <row r="384" spans="1:5" x14ac:dyDescent="0.25">
      <c r="A384" t="s">
        <v>71</v>
      </c>
      <c r="B384" t="s">
        <v>736</v>
      </c>
      <c r="C384" t="s">
        <v>220</v>
      </c>
      <c r="D384">
        <v>0</v>
      </c>
      <c r="E384">
        <v>1</v>
      </c>
    </row>
    <row r="385" spans="1:5" x14ac:dyDescent="0.25">
      <c r="A385" t="s">
        <v>71</v>
      </c>
      <c r="B385" t="s">
        <v>736</v>
      </c>
      <c r="C385" t="s">
        <v>221</v>
      </c>
      <c r="D385">
        <v>0</v>
      </c>
      <c r="E385">
        <v>1</v>
      </c>
    </row>
    <row r="386" spans="1:5" x14ac:dyDescent="0.25">
      <c r="A386" t="s">
        <v>71</v>
      </c>
      <c r="B386" t="s">
        <v>736</v>
      </c>
      <c r="C386" t="s">
        <v>222</v>
      </c>
      <c r="D386">
        <v>0</v>
      </c>
      <c r="E386">
        <v>1</v>
      </c>
    </row>
    <row r="387" spans="1:5" x14ac:dyDescent="0.25">
      <c r="A387" t="s">
        <v>71</v>
      </c>
      <c r="B387" t="s">
        <v>736</v>
      </c>
      <c r="C387" t="s">
        <v>223</v>
      </c>
      <c r="D387">
        <v>0</v>
      </c>
      <c r="E387">
        <v>1</v>
      </c>
    </row>
    <row r="388" spans="1:5" x14ac:dyDescent="0.25">
      <c r="A388" t="s">
        <v>71</v>
      </c>
      <c r="B388" t="s">
        <v>737</v>
      </c>
      <c r="C388" t="s">
        <v>219</v>
      </c>
      <c r="D388">
        <v>0</v>
      </c>
      <c r="E388">
        <v>1</v>
      </c>
    </row>
    <row r="389" spans="1:5" x14ac:dyDescent="0.25">
      <c r="A389" t="s">
        <v>71</v>
      </c>
      <c r="B389" t="s">
        <v>737</v>
      </c>
      <c r="C389" t="s">
        <v>220</v>
      </c>
      <c r="D389">
        <v>0</v>
      </c>
      <c r="E389">
        <v>1</v>
      </c>
    </row>
    <row r="390" spans="1:5" x14ac:dyDescent="0.25">
      <c r="A390" t="s">
        <v>71</v>
      </c>
      <c r="B390" t="s">
        <v>737</v>
      </c>
      <c r="C390" t="s">
        <v>221</v>
      </c>
      <c r="D390">
        <v>0</v>
      </c>
      <c r="E390">
        <v>1</v>
      </c>
    </row>
    <row r="391" spans="1:5" x14ac:dyDescent="0.25">
      <c r="A391" t="s">
        <v>71</v>
      </c>
      <c r="B391" t="s">
        <v>737</v>
      </c>
      <c r="C391" t="s">
        <v>222</v>
      </c>
      <c r="D391">
        <v>0</v>
      </c>
      <c r="E391">
        <v>1</v>
      </c>
    </row>
    <row r="392" spans="1:5" x14ac:dyDescent="0.25">
      <c r="A392" t="s">
        <v>71</v>
      </c>
      <c r="B392" t="s">
        <v>737</v>
      </c>
      <c r="C392" t="s">
        <v>223</v>
      </c>
      <c r="D392">
        <v>0</v>
      </c>
      <c r="E392">
        <v>1</v>
      </c>
    </row>
    <row r="393" spans="1:5" x14ac:dyDescent="0.25">
      <c r="A393" t="s">
        <v>71</v>
      </c>
      <c r="B393" t="s">
        <v>738</v>
      </c>
      <c r="C393" t="s">
        <v>219</v>
      </c>
      <c r="D393">
        <v>0</v>
      </c>
      <c r="E393">
        <v>1</v>
      </c>
    </row>
    <row r="394" spans="1:5" x14ac:dyDescent="0.25">
      <c r="A394" t="s">
        <v>71</v>
      </c>
      <c r="B394" t="s">
        <v>738</v>
      </c>
      <c r="C394" t="s">
        <v>220</v>
      </c>
      <c r="D394">
        <v>0</v>
      </c>
      <c r="E394">
        <v>1</v>
      </c>
    </row>
    <row r="395" spans="1:5" x14ac:dyDescent="0.25">
      <c r="A395" t="s">
        <v>71</v>
      </c>
      <c r="B395" t="s">
        <v>738</v>
      </c>
      <c r="C395" t="s">
        <v>221</v>
      </c>
      <c r="D395">
        <v>0</v>
      </c>
      <c r="E395">
        <v>1</v>
      </c>
    </row>
    <row r="396" spans="1:5" x14ac:dyDescent="0.25">
      <c r="A396" t="s">
        <v>71</v>
      </c>
      <c r="B396" t="s">
        <v>738</v>
      </c>
      <c r="C396" t="s">
        <v>222</v>
      </c>
      <c r="D396">
        <v>0</v>
      </c>
      <c r="E396">
        <v>1</v>
      </c>
    </row>
    <row r="397" spans="1:5" x14ac:dyDescent="0.25">
      <c r="A397" t="s">
        <v>71</v>
      </c>
      <c r="B397" t="s">
        <v>738</v>
      </c>
      <c r="C397" t="s">
        <v>223</v>
      </c>
      <c r="D397">
        <v>0</v>
      </c>
      <c r="E397">
        <v>1</v>
      </c>
    </row>
    <row r="398" spans="1:5" x14ac:dyDescent="0.25">
      <c r="A398" t="s">
        <v>71</v>
      </c>
      <c r="B398" t="s">
        <v>739</v>
      </c>
      <c r="C398" t="s">
        <v>219</v>
      </c>
      <c r="D398">
        <v>8634527.9000000004</v>
      </c>
      <c r="E398">
        <v>2</v>
      </c>
    </row>
    <row r="399" spans="1:5" x14ac:dyDescent="0.25">
      <c r="A399" t="s">
        <v>71</v>
      </c>
      <c r="B399" t="s">
        <v>739</v>
      </c>
      <c r="C399" t="s">
        <v>220</v>
      </c>
      <c r="D399">
        <v>12220513.68</v>
      </c>
      <c r="E399">
        <v>2</v>
      </c>
    </row>
    <row r="400" spans="1:5" x14ac:dyDescent="0.25">
      <c r="A400" t="s">
        <v>71</v>
      </c>
      <c r="B400" t="s">
        <v>739</v>
      </c>
      <c r="C400" t="s">
        <v>221</v>
      </c>
      <c r="D400">
        <v>5286673.5999999996</v>
      </c>
      <c r="E400">
        <v>2</v>
      </c>
    </row>
    <row r="401" spans="1:5" x14ac:dyDescent="0.25">
      <c r="A401" t="s">
        <v>71</v>
      </c>
      <c r="B401" t="s">
        <v>739</v>
      </c>
      <c r="C401" t="s">
        <v>222</v>
      </c>
      <c r="D401">
        <v>2121552.09</v>
      </c>
      <c r="E401">
        <v>2</v>
      </c>
    </row>
    <row r="402" spans="1:5" x14ac:dyDescent="0.25">
      <c r="A402" t="s">
        <v>71</v>
      </c>
      <c r="B402" t="s">
        <v>739</v>
      </c>
      <c r="C402" t="s">
        <v>223</v>
      </c>
      <c r="D402">
        <v>4972977.25</v>
      </c>
      <c r="E402">
        <v>2</v>
      </c>
    </row>
    <row r="403" spans="1:5" x14ac:dyDescent="0.25">
      <c r="A403" t="s">
        <v>71</v>
      </c>
      <c r="B403" t="s">
        <v>740</v>
      </c>
      <c r="C403" t="s">
        <v>219</v>
      </c>
      <c r="D403">
        <v>0</v>
      </c>
      <c r="E403">
        <v>1</v>
      </c>
    </row>
    <row r="404" spans="1:5" x14ac:dyDescent="0.25">
      <c r="A404" t="s">
        <v>71</v>
      </c>
      <c r="B404" t="s">
        <v>740</v>
      </c>
      <c r="C404" t="s">
        <v>220</v>
      </c>
      <c r="D404">
        <v>0</v>
      </c>
      <c r="E404">
        <v>1</v>
      </c>
    </row>
    <row r="405" spans="1:5" x14ac:dyDescent="0.25">
      <c r="A405" t="s">
        <v>71</v>
      </c>
      <c r="B405" t="s">
        <v>740</v>
      </c>
      <c r="C405" t="s">
        <v>221</v>
      </c>
      <c r="D405">
        <v>0</v>
      </c>
      <c r="E405">
        <v>1</v>
      </c>
    </row>
    <row r="406" spans="1:5" x14ac:dyDescent="0.25">
      <c r="A406" t="s">
        <v>71</v>
      </c>
      <c r="B406" t="s">
        <v>740</v>
      </c>
      <c r="C406" t="s">
        <v>222</v>
      </c>
      <c r="D406">
        <v>0</v>
      </c>
      <c r="E406">
        <v>1</v>
      </c>
    </row>
    <row r="407" spans="1:5" x14ac:dyDescent="0.25">
      <c r="A407" t="s">
        <v>71</v>
      </c>
      <c r="B407" t="s">
        <v>740</v>
      </c>
      <c r="C407" t="s">
        <v>223</v>
      </c>
      <c r="D407">
        <v>0</v>
      </c>
      <c r="E407">
        <v>1</v>
      </c>
    </row>
    <row r="408" spans="1:5" x14ac:dyDescent="0.25">
      <c r="A408" t="s">
        <v>71</v>
      </c>
      <c r="B408" t="s">
        <v>741</v>
      </c>
      <c r="C408" t="s">
        <v>219</v>
      </c>
      <c r="D408">
        <v>70000</v>
      </c>
      <c r="E408">
        <v>2</v>
      </c>
    </row>
    <row r="409" spans="1:5" x14ac:dyDescent="0.25">
      <c r="A409" t="s">
        <v>71</v>
      </c>
      <c r="B409" t="s">
        <v>741</v>
      </c>
      <c r="C409" t="s">
        <v>220</v>
      </c>
      <c r="D409">
        <v>100000</v>
      </c>
      <c r="E409">
        <v>2</v>
      </c>
    </row>
    <row r="410" spans="1:5" x14ac:dyDescent="0.25">
      <c r="A410" t="s">
        <v>71</v>
      </c>
      <c r="B410" t="s">
        <v>741</v>
      </c>
      <c r="C410" t="s">
        <v>221</v>
      </c>
      <c r="D410">
        <v>120000</v>
      </c>
      <c r="E410">
        <v>2</v>
      </c>
    </row>
    <row r="411" spans="1:5" x14ac:dyDescent="0.25">
      <c r="A411" t="s">
        <v>71</v>
      </c>
      <c r="B411" t="s">
        <v>741</v>
      </c>
      <c r="C411" t="s">
        <v>222</v>
      </c>
      <c r="D411">
        <v>145000</v>
      </c>
      <c r="E411">
        <v>2</v>
      </c>
    </row>
    <row r="412" spans="1:5" x14ac:dyDescent="0.25">
      <c r="A412" t="s">
        <v>71</v>
      </c>
      <c r="B412" t="s">
        <v>741</v>
      </c>
      <c r="C412" t="s">
        <v>223</v>
      </c>
      <c r="D412">
        <v>155000</v>
      </c>
      <c r="E412">
        <v>2</v>
      </c>
    </row>
    <row r="413" spans="1:5" x14ac:dyDescent="0.25">
      <c r="A413" t="s">
        <v>71</v>
      </c>
      <c r="B413" t="s">
        <v>742</v>
      </c>
      <c r="C413" t="s">
        <v>219</v>
      </c>
      <c r="D413">
        <v>0</v>
      </c>
      <c r="E413">
        <v>1</v>
      </c>
    </row>
    <row r="414" spans="1:5" x14ac:dyDescent="0.25">
      <c r="A414" t="s">
        <v>71</v>
      </c>
      <c r="B414" t="s">
        <v>742</v>
      </c>
      <c r="C414" t="s">
        <v>220</v>
      </c>
      <c r="D414">
        <v>0</v>
      </c>
      <c r="E414">
        <v>1</v>
      </c>
    </row>
    <row r="415" spans="1:5" x14ac:dyDescent="0.25">
      <c r="A415" t="s">
        <v>71</v>
      </c>
      <c r="B415" t="s">
        <v>742</v>
      </c>
      <c r="C415" t="s">
        <v>221</v>
      </c>
      <c r="D415">
        <v>0</v>
      </c>
      <c r="E415">
        <v>1</v>
      </c>
    </row>
    <row r="416" spans="1:5" x14ac:dyDescent="0.25">
      <c r="A416" t="s">
        <v>71</v>
      </c>
      <c r="B416" t="s">
        <v>742</v>
      </c>
      <c r="C416" t="s">
        <v>222</v>
      </c>
      <c r="D416">
        <v>0</v>
      </c>
      <c r="E416">
        <v>1</v>
      </c>
    </row>
    <row r="417" spans="1:5" x14ac:dyDescent="0.25">
      <c r="A417" t="s">
        <v>71</v>
      </c>
      <c r="B417" t="s">
        <v>742</v>
      </c>
      <c r="C417" t="s">
        <v>223</v>
      </c>
      <c r="D417">
        <v>0</v>
      </c>
      <c r="E417">
        <v>1</v>
      </c>
    </row>
    <row r="418" spans="1:5" x14ac:dyDescent="0.25">
      <c r="A418" t="s">
        <v>71</v>
      </c>
      <c r="B418" t="s">
        <v>743</v>
      </c>
      <c r="C418" t="s">
        <v>219</v>
      </c>
      <c r="D418">
        <v>0</v>
      </c>
      <c r="E418">
        <v>1</v>
      </c>
    </row>
    <row r="419" spans="1:5" x14ac:dyDescent="0.25">
      <c r="A419" t="s">
        <v>71</v>
      </c>
      <c r="B419" t="s">
        <v>743</v>
      </c>
      <c r="C419" t="s">
        <v>220</v>
      </c>
      <c r="D419">
        <v>0</v>
      </c>
      <c r="E419">
        <v>1</v>
      </c>
    </row>
    <row r="420" spans="1:5" x14ac:dyDescent="0.25">
      <c r="A420" t="s">
        <v>71</v>
      </c>
      <c r="B420" t="s">
        <v>743</v>
      </c>
      <c r="C420" t="s">
        <v>221</v>
      </c>
      <c r="D420">
        <v>0</v>
      </c>
      <c r="E420">
        <v>1</v>
      </c>
    </row>
    <row r="421" spans="1:5" x14ac:dyDescent="0.25">
      <c r="A421" t="s">
        <v>71</v>
      </c>
      <c r="B421" t="s">
        <v>743</v>
      </c>
      <c r="C421" t="s">
        <v>222</v>
      </c>
      <c r="D421">
        <v>0</v>
      </c>
      <c r="E421">
        <v>1</v>
      </c>
    </row>
    <row r="422" spans="1:5" x14ac:dyDescent="0.25">
      <c r="A422" t="s">
        <v>71</v>
      </c>
      <c r="B422" t="s">
        <v>743</v>
      </c>
      <c r="C422" t="s">
        <v>223</v>
      </c>
      <c r="D422">
        <v>0</v>
      </c>
      <c r="E422">
        <v>1</v>
      </c>
    </row>
    <row r="423" spans="1:5" x14ac:dyDescent="0.25">
      <c r="A423" t="s">
        <v>71</v>
      </c>
      <c r="B423" t="s">
        <v>744</v>
      </c>
      <c r="C423" t="s">
        <v>219</v>
      </c>
      <c r="D423">
        <v>0</v>
      </c>
      <c r="E423">
        <v>1</v>
      </c>
    </row>
    <row r="424" spans="1:5" x14ac:dyDescent="0.25">
      <c r="A424" t="s">
        <v>71</v>
      </c>
      <c r="B424" t="s">
        <v>744</v>
      </c>
      <c r="C424" t="s">
        <v>220</v>
      </c>
      <c r="D424">
        <v>0</v>
      </c>
      <c r="E424">
        <v>1</v>
      </c>
    </row>
    <row r="425" spans="1:5" x14ac:dyDescent="0.25">
      <c r="A425" t="s">
        <v>71</v>
      </c>
      <c r="B425" t="s">
        <v>744</v>
      </c>
      <c r="C425" t="s">
        <v>221</v>
      </c>
      <c r="D425">
        <v>0</v>
      </c>
      <c r="E425">
        <v>1</v>
      </c>
    </row>
    <row r="426" spans="1:5" x14ac:dyDescent="0.25">
      <c r="A426" t="s">
        <v>71</v>
      </c>
      <c r="B426" t="s">
        <v>744</v>
      </c>
      <c r="C426" t="s">
        <v>222</v>
      </c>
      <c r="D426">
        <v>0</v>
      </c>
      <c r="E426">
        <v>1</v>
      </c>
    </row>
    <row r="427" spans="1:5" x14ac:dyDescent="0.25">
      <c r="A427" t="s">
        <v>71</v>
      </c>
      <c r="B427" t="s">
        <v>744</v>
      </c>
      <c r="C427" t="s">
        <v>223</v>
      </c>
      <c r="D427">
        <v>0</v>
      </c>
      <c r="E427">
        <v>1</v>
      </c>
    </row>
    <row r="428" spans="1:5" x14ac:dyDescent="0.25">
      <c r="A428" t="s">
        <v>71</v>
      </c>
      <c r="B428" t="s">
        <v>745</v>
      </c>
      <c r="C428" t="s">
        <v>219</v>
      </c>
      <c r="D428">
        <v>0</v>
      </c>
      <c r="E428">
        <v>1</v>
      </c>
    </row>
    <row r="429" spans="1:5" x14ac:dyDescent="0.25">
      <c r="A429" t="s">
        <v>71</v>
      </c>
      <c r="B429" t="s">
        <v>745</v>
      </c>
      <c r="C429" t="s">
        <v>220</v>
      </c>
      <c r="D429">
        <v>0</v>
      </c>
      <c r="E429">
        <v>1</v>
      </c>
    </row>
    <row r="430" spans="1:5" x14ac:dyDescent="0.25">
      <c r="A430" t="s">
        <v>71</v>
      </c>
      <c r="B430" t="s">
        <v>745</v>
      </c>
      <c r="C430" t="s">
        <v>221</v>
      </c>
      <c r="D430">
        <v>0</v>
      </c>
      <c r="E430">
        <v>1</v>
      </c>
    </row>
    <row r="431" spans="1:5" x14ac:dyDescent="0.25">
      <c r="A431" t="s">
        <v>71</v>
      </c>
      <c r="B431" t="s">
        <v>745</v>
      </c>
      <c r="C431" t="s">
        <v>222</v>
      </c>
      <c r="D431">
        <v>0</v>
      </c>
      <c r="E431">
        <v>1</v>
      </c>
    </row>
    <row r="432" spans="1:5" x14ac:dyDescent="0.25">
      <c r="A432" t="s">
        <v>71</v>
      </c>
      <c r="B432" t="s">
        <v>745</v>
      </c>
      <c r="C432" t="s">
        <v>223</v>
      </c>
      <c r="D432">
        <v>0</v>
      </c>
      <c r="E432">
        <v>1</v>
      </c>
    </row>
    <row r="433" spans="1:5" x14ac:dyDescent="0.25">
      <c r="A433" t="s">
        <v>71</v>
      </c>
      <c r="B433" t="s">
        <v>746</v>
      </c>
      <c r="C433" t="s">
        <v>219</v>
      </c>
      <c r="D433">
        <v>0</v>
      </c>
      <c r="E433">
        <v>1</v>
      </c>
    </row>
    <row r="434" spans="1:5" x14ac:dyDescent="0.25">
      <c r="A434" t="s">
        <v>71</v>
      </c>
      <c r="B434" t="s">
        <v>746</v>
      </c>
      <c r="C434" t="s">
        <v>220</v>
      </c>
      <c r="D434">
        <v>0</v>
      </c>
      <c r="E434">
        <v>1</v>
      </c>
    </row>
    <row r="435" spans="1:5" x14ac:dyDescent="0.25">
      <c r="A435" t="s">
        <v>71</v>
      </c>
      <c r="B435" t="s">
        <v>746</v>
      </c>
      <c r="C435" t="s">
        <v>221</v>
      </c>
      <c r="D435">
        <v>0</v>
      </c>
      <c r="E435">
        <v>1</v>
      </c>
    </row>
    <row r="436" spans="1:5" x14ac:dyDescent="0.25">
      <c r="A436" t="s">
        <v>71</v>
      </c>
      <c r="B436" t="s">
        <v>746</v>
      </c>
      <c r="C436" t="s">
        <v>222</v>
      </c>
      <c r="D436">
        <v>0</v>
      </c>
      <c r="E436">
        <v>1</v>
      </c>
    </row>
    <row r="437" spans="1:5" x14ac:dyDescent="0.25">
      <c r="A437" t="s">
        <v>71</v>
      </c>
      <c r="B437" t="s">
        <v>746</v>
      </c>
      <c r="C437" t="s">
        <v>223</v>
      </c>
      <c r="D437">
        <v>0</v>
      </c>
      <c r="E437">
        <v>1</v>
      </c>
    </row>
    <row r="438" spans="1:5" x14ac:dyDescent="0.25">
      <c r="A438" t="s">
        <v>71</v>
      </c>
      <c r="B438" t="s">
        <v>747</v>
      </c>
      <c r="C438" t="s">
        <v>219</v>
      </c>
      <c r="D438">
        <v>0</v>
      </c>
      <c r="E438">
        <v>1</v>
      </c>
    </row>
    <row r="439" spans="1:5" x14ac:dyDescent="0.25">
      <c r="A439" t="s">
        <v>71</v>
      </c>
      <c r="B439" t="s">
        <v>747</v>
      </c>
      <c r="C439" t="s">
        <v>220</v>
      </c>
      <c r="D439">
        <v>0</v>
      </c>
      <c r="E439">
        <v>1</v>
      </c>
    </row>
    <row r="440" spans="1:5" x14ac:dyDescent="0.25">
      <c r="A440" t="s">
        <v>71</v>
      </c>
      <c r="B440" t="s">
        <v>747</v>
      </c>
      <c r="C440" t="s">
        <v>221</v>
      </c>
      <c r="D440">
        <v>0</v>
      </c>
      <c r="E440">
        <v>1</v>
      </c>
    </row>
    <row r="441" spans="1:5" x14ac:dyDescent="0.25">
      <c r="A441" t="s">
        <v>71</v>
      </c>
      <c r="B441" t="s">
        <v>747</v>
      </c>
      <c r="C441" t="s">
        <v>222</v>
      </c>
      <c r="D441">
        <v>0</v>
      </c>
      <c r="E441">
        <v>1</v>
      </c>
    </row>
    <row r="442" spans="1:5" x14ac:dyDescent="0.25">
      <c r="A442" t="s">
        <v>71</v>
      </c>
      <c r="B442" t="s">
        <v>747</v>
      </c>
      <c r="C442" t="s">
        <v>223</v>
      </c>
      <c r="D442">
        <v>0</v>
      </c>
      <c r="E442">
        <v>1</v>
      </c>
    </row>
    <row r="443" spans="1:5" x14ac:dyDescent="0.25">
      <c r="A443" t="s">
        <v>71</v>
      </c>
      <c r="B443" t="s">
        <v>748</v>
      </c>
      <c r="C443" t="s">
        <v>219</v>
      </c>
      <c r="D443">
        <v>0</v>
      </c>
      <c r="E443">
        <v>1</v>
      </c>
    </row>
    <row r="444" spans="1:5" x14ac:dyDescent="0.25">
      <c r="A444" t="s">
        <v>71</v>
      </c>
      <c r="B444" t="s">
        <v>748</v>
      </c>
      <c r="C444" t="s">
        <v>220</v>
      </c>
      <c r="D444">
        <v>0</v>
      </c>
      <c r="E444">
        <v>1</v>
      </c>
    </row>
    <row r="445" spans="1:5" x14ac:dyDescent="0.25">
      <c r="A445" t="s">
        <v>71</v>
      </c>
      <c r="B445" t="s">
        <v>748</v>
      </c>
      <c r="C445" t="s">
        <v>221</v>
      </c>
      <c r="D445">
        <v>0</v>
      </c>
      <c r="E445">
        <v>1</v>
      </c>
    </row>
    <row r="446" spans="1:5" x14ac:dyDescent="0.25">
      <c r="A446" t="s">
        <v>71</v>
      </c>
      <c r="B446" t="s">
        <v>748</v>
      </c>
      <c r="C446" t="s">
        <v>222</v>
      </c>
      <c r="D446">
        <v>0</v>
      </c>
      <c r="E446">
        <v>1</v>
      </c>
    </row>
    <row r="447" spans="1:5" x14ac:dyDescent="0.25">
      <c r="A447" t="s">
        <v>71</v>
      </c>
      <c r="B447" t="s">
        <v>748</v>
      </c>
      <c r="C447" t="s">
        <v>223</v>
      </c>
      <c r="D447">
        <v>0</v>
      </c>
      <c r="E447">
        <v>1</v>
      </c>
    </row>
    <row r="448" spans="1:5" x14ac:dyDescent="0.25">
      <c r="A448" t="s">
        <v>71</v>
      </c>
      <c r="B448" t="s">
        <v>749</v>
      </c>
      <c r="C448" t="s">
        <v>219</v>
      </c>
      <c r="E448">
        <v>1</v>
      </c>
    </row>
    <row r="449" spans="1:5" x14ac:dyDescent="0.25">
      <c r="A449" t="s">
        <v>71</v>
      </c>
      <c r="B449" t="s">
        <v>749</v>
      </c>
      <c r="C449" t="s">
        <v>220</v>
      </c>
      <c r="E449">
        <v>1</v>
      </c>
    </row>
    <row r="450" spans="1:5" x14ac:dyDescent="0.25">
      <c r="A450" t="s">
        <v>71</v>
      </c>
      <c r="B450" t="s">
        <v>749</v>
      </c>
      <c r="C450" t="s">
        <v>221</v>
      </c>
      <c r="E450">
        <v>1</v>
      </c>
    </row>
    <row r="451" spans="1:5" x14ac:dyDescent="0.25">
      <c r="A451" t="s">
        <v>71</v>
      </c>
      <c r="B451" t="s">
        <v>749</v>
      </c>
      <c r="C451" t="s">
        <v>222</v>
      </c>
      <c r="E451">
        <v>1</v>
      </c>
    </row>
    <row r="452" spans="1:5" x14ac:dyDescent="0.25">
      <c r="A452" t="s">
        <v>71</v>
      </c>
      <c r="B452" t="s">
        <v>749</v>
      </c>
      <c r="C452" t="s">
        <v>223</v>
      </c>
      <c r="E452">
        <v>1</v>
      </c>
    </row>
    <row r="453" spans="1:5" x14ac:dyDescent="0.25">
      <c r="A453" t="s">
        <v>71</v>
      </c>
      <c r="B453" t="s">
        <v>750</v>
      </c>
      <c r="C453" t="s">
        <v>219</v>
      </c>
      <c r="D453">
        <v>0</v>
      </c>
      <c r="E453">
        <v>1</v>
      </c>
    </row>
    <row r="454" spans="1:5" x14ac:dyDescent="0.25">
      <c r="A454" t="s">
        <v>71</v>
      </c>
      <c r="B454" t="s">
        <v>750</v>
      </c>
      <c r="C454" t="s">
        <v>220</v>
      </c>
      <c r="D454">
        <v>0</v>
      </c>
      <c r="E454">
        <v>1</v>
      </c>
    </row>
    <row r="455" spans="1:5" x14ac:dyDescent="0.25">
      <c r="A455" t="s">
        <v>71</v>
      </c>
      <c r="B455" t="s">
        <v>750</v>
      </c>
      <c r="C455" t="s">
        <v>221</v>
      </c>
      <c r="D455">
        <v>0</v>
      </c>
      <c r="E455">
        <v>1</v>
      </c>
    </row>
    <row r="456" spans="1:5" x14ac:dyDescent="0.25">
      <c r="A456" t="s">
        <v>71</v>
      </c>
      <c r="B456" t="s">
        <v>750</v>
      </c>
      <c r="C456" t="s">
        <v>222</v>
      </c>
      <c r="D456">
        <v>0</v>
      </c>
      <c r="E456">
        <v>1</v>
      </c>
    </row>
    <row r="457" spans="1:5" x14ac:dyDescent="0.25">
      <c r="A457" t="s">
        <v>71</v>
      </c>
      <c r="B457" t="s">
        <v>750</v>
      </c>
      <c r="C457" t="s">
        <v>223</v>
      </c>
      <c r="D457">
        <v>0</v>
      </c>
      <c r="E457">
        <v>1</v>
      </c>
    </row>
    <row r="458" spans="1:5" x14ac:dyDescent="0.25">
      <c r="A458" t="s">
        <v>71</v>
      </c>
      <c r="B458" t="s">
        <v>751</v>
      </c>
      <c r="C458" t="s">
        <v>219</v>
      </c>
      <c r="E458">
        <v>1</v>
      </c>
    </row>
    <row r="459" spans="1:5" x14ac:dyDescent="0.25">
      <c r="A459" t="s">
        <v>71</v>
      </c>
      <c r="B459" t="s">
        <v>751</v>
      </c>
      <c r="C459" t="s">
        <v>220</v>
      </c>
      <c r="E459">
        <v>1</v>
      </c>
    </row>
    <row r="460" spans="1:5" x14ac:dyDescent="0.25">
      <c r="A460" t="s">
        <v>71</v>
      </c>
      <c r="B460" t="s">
        <v>751</v>
      </c>
      <c r="C460" t="s">
        <v>221</v>
      </c>
      <c r="E460">
        <v>1</v>
      </c>
    </row>
    <row r="461" spans="1:5" x14ac:dyDescent="0.25">
      <c r="A461" t="s">
        <v>71</v>
      </c>
      <c r="B461" t="s">
        <v>751</v>
      </c>
      <c r="C461" t="s">
        <v>222</v>
      </c>
      <c r="E461">
        <v>1</v>
      </c>
    </row>
    <row r="462" spans="1:5" x14ac:dyDescent="0.25">
      <c r="A462" t="s">
        <v>71</v>
      </c>
      <c r="B462" t="s">
        <v>751</v>
      </c>
      <c r="C462" t="s">
        <v>223</v>
      </c>
      <c r="E462">
        <v>1</v>
      </c>
    </row>
    <row r="463" spans="1:5" x14ac:dyDescent="0.25">
      <c r="A463" t="s">
        <v>71</v>
      </c>
      <c r="B463" t="s">
        <v>752</v>
      </c>
      <c r="C463" t="s">
        <v>219</v>
      </c>
      <c r="D463">
        <v>14000</v>
      </c>
      <c r="E463">
        <v>2</v>
      </c>
    </row>
    <row r="464" spans="1:5" x14ac:dyDescent="0.25">
      <c r="A464" t="s">
        <v>71</v>
      </c>
      <c r="B464" t="s">
        <v>752</v>
      </c>
      <c r="C464" t="s">
        <v>220</v>
      </c>
      <c r="D464">
        <v>15000</v>
      </c>
      <c r="E464">
        <v>2</v>
      </c>
    </row>
    <row r="465" spans="1:5" x14ac:dyDescent="0.25">
      <c r="A465" t="s">
        <v>71</v>
      </c>
      <c r="B465" t="s">
        <v>752</v>
      </c>
      <c r="C465" t="s">
        <v>221</v>
      </c>
      <c r="D465">
        <v>15000</v>
      </c>
      <c r="E465">
        <v>2</v>
      </c>
    </row>
    <row r="466" spans="1:5" x14ac:dyDescent="0.25">
      <c r="A466" t="s">
        <v>71</v>
      </c>
      <c r="B466" t="s">
        <v>752</v>
      </c>
      <c r="C466" t="s">
        <v>222</v>
      </c>
      <c r="D466">
        <v>15000</v>
      </c>
      <c r="E466">
        <v>2</v>
      </c>
    </row>
    <row r="467" spans="1:5" x14ac:dyDescent="0.25">
      <c r="A467" t="s">
        <v>71</v>
      </c>
      <c r="B467" t="s">
        <v>752</v>
      </c>
      <c r="C467" t="s">
        <v>223</v>
      </c>
      <c r="D467">
        <v>15000</v>
      </c>
      <c r="E467">
        <v>2</v>
      </c>
    </row>
    <row r="468" spans="1:5" x14ac:dyDescent="0.25">
      <c r="A468" t="s">
        <v>71</v>
      </c>
      <c r="B468" t="s">
        <v>753</v>
      </c>
      <c r="C468" t="s">
        <v>219</v>
      </c>
      <c r="D468">
        <v>1764706</v>
      </c>
      <c r="E468">
        <v>2</v>
      </c>
    </row>
    <row r="469" spans="1:5" x14ac:dyDescent="0.25">
      <c r="A469" t="s">
        <v>71</v>
      </c>
      <c r="B469" t="s">
        <v>753</v>
      </c>
      <c r="C469" t="s">
        <v>220</v>
      </c>
      <c r="D469">
        <v>3075000</v>
      </c>
      <c r="E469">
        <v>2</v>
      </c>
    </row>
    <row r="470" spans="1:5" x14ac:dyDescent="0.25">
      <c r="A470" t="s">
        <v>71</v>
      </c>
      <c r="B470" t="s">
        <v>753</v>
      </c>
      <c r="C470" t="s">
        <v>221</v>
      </c>
      <c r="D470">
        <v>2500000</v>
      </c>
      <c r="E470">
        <v>2</v>
      </c>
    </row>
    <row r="471" spans="1:5" x14ac:dyDescent="0.25">
      <c r="A471" t="s">
        <v>71</v>
      </c>
      <c r="B471" t="s">
        <v>753</v>
      </c>
      <c r="C471" t="s">
        <v>222</v>
      </c>
      <c r="D471">
        <v>2650000</v>
      </c>
      <c r="E471">
        <v>2</v>
      </c>
    </row>
    <row r="472" spans="1:5" x14ac:dyDescent="0.25">
      <c r="A472" t="s">
        <v>71</v>
      </c>
      <c r="B472" t="s">
        <v>753</v>
      </c>
      <c r="C472" t="s">
        <v>223</v>
      </c>
      <c r="D472">
        <v>26100000</v>
      </c>
      <c r="E472">
        <v>2</v>
      </c>
    </row>
    <row r="473" spans="1:5" x14ac:dyDescent="0.25">
      <c r="A473" t="s">
        <v>71</v>
      </c>
      <c r="B473" t="s">
        <v>754</v>
      </c>
      <c r="C473" t="s">
        <v>219</v>
      </c>
      <c r="D473">
        <v>0</v>
      </c>
      <c r="E473">
        <v>1</v>
      </c>
    </row>
    <row r="474" spans="1:5" x14ac:dyDescent="0.25">
      <c r="A474" t="s">
        <v>71</v>
      </c>
      <c r="B474" t="s">
        <v>754</v>
      </c>
      <c r="C474" t="s">
        <v>220</v>
      </c>
      <c r="D474">
        <v>0</v>
      </c>
      <c r="E474">
        <v>1</v>
      </c>
    </row>
    <row r="475" spans="1:5" x14ac:dyDescent="0.25">
      <c r="A475" t="s">
        <v>71</v>
      </c>
      <c r="B475" t="s">
        <v>754</v>
      </c>
      <c r="C475" t="s">
        <v>221</v>
      </c>
      <c r="D475">
        <v>0</v>
      </c>
      <c r="E475">
        <v>1</v>
      </c>
    </row>
    <row r="476" spans="1:5" x14ac:dyDescent="0.25">
      <c r="A476" t="s">
        <v>71</v>
      </c>
      <c r="B476" t="s">
        <v>754</v>
      </c>
      <c r="C476" t="s">
        <v>222</v>
      </c>
      <c r="D476">
        <v>0</v>
      </c>
      <c r="E476">
        <v>1</v>
      </c>
    </row>
    <row r="477" spans="1:5" x14ac:dyDescent="0.25">
      <c r="A477" t="s">
        <v>71</v>
      </c>
      <c r="B477" t="s">
        <v>754</v>
      </c>
      <c r="C477" t="s">
        <v>223</v>
      </c>
      <c r="D477">
        <v>0</v>
      </c>
      <c r="E477">
        <v>1</v>
      </c>
    </row>
    <row r="478" spans="1:5" x14ac:dyDescent="0.25">
      <c r="A478" t="s">
        <v>71</v>
      </c>
      <c r="B478" t="s">
        <v>755</v>
      </c>
      <c r="C478" t="s">
        <v>219</v>
      </c>
      <c r="D478">
        <v>0</v>
      </c>
      <c r="E478">
        <v>1</v>
      </c>
    </row>
    <row r="479" spans="1:5" x14ac:dyDescent="0.25">
      <c r="A479" t="s">
        <v>71</v>
      </c>
      <c r="B479" t="s">
        <v>755</v>
      </c>
      <c r="C479" t="s">
        <v>220</v>
      </c>
      <c r="D479">
        <v>0</v>
      </c>
      <c r="E479">
        <v>1</v>
      </c>
    </row>
    <row r="480" spans="1:5" x14ac:dyDescent="0.25">
      <c r="A480" t="s">
        <v>71</v>
      </c>
      <c r="B480" t="s">
        <v>755</v>
      </c>
      <c r="C480" t="s">
        <v>221</v>
      </c>
      <c r="D480">
        <v>0</v>
      </c>
      <c r="E480">
        <v>1</v>
      </c>
    </row>
    <row r="481" spans="1:5" x14ac:dyDescent="0.25">
      <c r="A481" t="s">
        <v>71</v>
      </c>
      <c r="B481" t="s">
        <v>755</v>
      </c>
      <c r="C481" t="s">
        <v>222</v>
      </c>
      <c r="D481">
        <v>0</v>
      </c>
      <c r="E481">
        <v>1</v>
      </c>
    </row>
    <row r="482" spans="1:5" x14ac:dyDescent="0.25">
      <c r="A482" t="s">
        <v>71</v>
      </c>
      <c r="B482" t="s">
        <v>755</v>
      </c>
      <c r="C482" t="s">
        <v>223</v>
      </c>
      <c r="D482">
        <v>0</v>
      </c>
      <c r="E482">
        <v>1</v>
      </c>
    </row>
    <row r="483" spans="1:5" x14ac:dyDescent="0.25">
      <c r="A483" t="s">
        <v>71</v>
      </c>
      <c r="B483" t="s">
        <v>756</v>
      </c>
      <c r="C483" t="s">
        <v>219</v>
      </c>
      <c r="D483">
        <v>0</v>
      </c>
      <c r="E483">
        <v>1</v>
      </c>
    </row>
    <row r="484" spans="1:5" x14ac:dyDescent="0.25">
      <c r="A484" t="s">
        <v>71</v>
      </c>
      <c r="B484" t="s">
        <v>756</v>
      </c>
      <c r="C484" t="s">
        <v>220</v>
      </c>
      <c r="D484">
        <v>0</v>
      </c>
      <c r="E484">
        <v>1</v>
      </c>
    </row>
    <row r="485" spans="1:5" x14ac:dyDescent="0.25">
      <c r="A485" t="s">
        <v>71</v>
      </c>
      <c r="B485" t="s">
        <v>756</v>
      </c>
      <c r="C485" t="s">
        <v>221</v>
      </c>
      <c r="D485">
        <v>0</v>
      </c>
      <c r="E485">
        <v>1</v>
      </c>
    </row>
    <row r="486" spans="1:5" x14ac:dyDescent="0.25">
      <c r="A486" t="s">
        <v>71</v>
      </c>
      <c r="B486" t="s">
        <v>756</v>
      </c>
      <c r="C486" t="s">
        <v>222</v>
      </c>
      <c r="D486">
        <v>0</v>
      </c>
      <c r="E486">
        <v>1</v>
      </c>
    </row>
    <row r="487" spans="1:5" x14ac:dyDescent="0.25">
      <c r="A487" t="s">
        <v>71</v>
      </c>
      <c r="B487" t="s">
        <v>756</v>
      </c>
      <c r="C487" t="s">
        <v>223</v>
      </c>
      <c r="D487">
        <v>20000</v>
      </c>
      <c r="E487">
        <v>2</v>
      </c>
    </row>
    <row r="488" spans="1:5" x14ac:dyDescent="0.25">
      <c r="A488" t="s">
        <v>71</v>
      </c>
      <c r="B488" t="s">
        <v>757</v>
      </c>
      <c r="C488" t="s">
        <v>219</v>
      </c>
      <c r="D488">
        <v>0</v>
      </c>
      <c r="E488">
        <v>1</v>
      </c>
    </row>
    <row r="489" spans="1:5" x14ac:dyDescent="0.25">
      <c r="A489" t="s">
        <v>71</v>
      </c>
      <c r="B489" t="s">
        <v>757</v>
      </c>
      <c r="C489" t="s">
        <v>220</v>
      </c>
      <c r="D489">
        <v>0</v>
      </c>
      <c r="E489">
        <v>1</v>
      </c>
    </row>
    <row r="490" spans="1:5" x14ac:dyDescent="0.25">
      <c r="A490" t="s">
        <v>71</v>
      </c>
      <c r="B490" t="s">
        <v>757</v>
      </c>
      <c r="C490" t="s">
        <v>221</v>
      </c>
      <c r="D490">
        <v>0</v>
      </c>
      <c r="E490">
        <v>1</v>
      </c>
    </row>
    <row r="491" spans="1:5" x14ac:dyDescent="0.25">
      <c r="A491" t="s">
        <v>71</v>
      </c>
      <c r="B491" t="s">
        <v>757</v>
      </c>
      <c r="C491" t="s">
        <v>222</v>
      </c>
      <c r="D491">
        <v>0</v>
      </c>
      <c r="E491">
        <v>1</v>
      </c>
    </row>
    <row r="492" spans="1:5" x14ac:dyDescent="0.25">
      <c r="A492" t="s">
        <v>71</v>
      </c>
      <c r="B492" t="s">
        <v>757</v>
      </c>
      <c r="C492" t="s">
        <v>223</v>
      </c>
      <c r="D492">
        <v>0</v>
      </c>
      <c r="E492">
        <v>1</v>
      </c>
    </row>
    <row r="493" spans="1:5" x14ac:dyDescent="0.25">
      <c r="A493" t="s">
        <v>71</v>
      </c>
      <c r="B493" t="s">
        <v>758</v>
      </c>
      <c r="C493" t="s">
        <v>219</v>
      </c>
      <c r="D493">
        <v>0</v>
      </c>
      <c r="E493">
        <v>1</v>
      </c>
    </row>
    <row r="494" spans="1:5" x14ac:dyDescent="0.25">
      <c r="A494" t="s">
        <v>71</v>
      </c>
      <c r="B494" t="s">
        <v>758</v>
      </c>
      <c r="C494" t="s">
        <v>220</v>
      </c>
      <c r="D494">
        <v>0</v>
      </c>
      <c r="E494">
        <v>1</v>
      </c>
    </row>
    <row r="495" spans="1:5" x14ac:dyDescent="0.25">
      <c r="A495" t="s">
        <v>71</v>
      </c>
      <c r="B495" t="s">
        <v>758</v>
      </c>
      <c r="C495" t="s">
        <v>221</v>
      </c>
      <c r="D495">
        <v>0</v>
      </c>
      <c r="E495">
        <v>1</v>
      </c>
    </row>
    <row r="496" spans="1:5" x14ac:dyDescent="0.25">
      <c r="A496" t="s">
        <v>71</v>
      </c>
      <c r="B496" t="s">
        <v>758</v>
      </c>
      <c r="C496" t="s">
        <v>222</v>
      </c>
      <c r="D496">
        <v>0</v>
      </c>
      <c r="E496">
        <v>1</v>
      </c>
    </row>
    <row r="497" spans="1:5" x14ac:dyDescent="0.25">
      <c r="A497" t="s">
        <v>71</v>
      </c>
      <c r="B497" t="s">
        <v>758</v>
      </c>
      <c r="C497" t="s">
        <v>223</v>
      </c>
      <c r="D497">
        <v>0</v>
      </c>
      <c r="E497">
        <v>1</v>
      </c>
    </row>
    <row r="498" spans="1:5" x14ac:dyDescent="0.25">
      <c r="A498" t="s">
        <v>72</v>
      </c>
      <c r="B498" t="s">
        <v>759</v>
      </c>
      <c r="C498" t="s">
        <v>219</v>
      </c>
      <c r="D498">
        <v>0</v>
      </c>
      <c r="E498">
        <v>1</v>
      </c>
    </row>
    <row r="499" spans="1:5" x14ac:dyDescent="0.25">
      <c r="A499" t="s">
        <v>72</v>
      </c>
      <c r="B499" t="s">
        <v>759</v>
      </c>
      <c r="C499" t="s">
        <v>220</v>
      </c>
      <c r="D499">
        <v>0</v>
      </c>
      <c r="E499">
        <v>1</v>
      </c>
    </row>
    <row r="500" spans="1:5" x14ac:dyDescent="0.25">
      <c r="A500" t="s">
        <v>72</v>
      </c>
      <c r="B500" t="s">
        <v>759</v>
      </c>
      <c r="C500" t="s">
        <v>221</v>
      </c>
      <c r="D500">
        <v>0</v>
      </c>
      <c r="E500">
        <v>1</v>
      </c>
    </row>
    <row r="501" spans="1:5" x14ac:dyDescent="0.25">
      <c r="A501" t="s">
        <v>72</v>
      </c>
      <c r="B501" t="s">
        <v>759</v>
      </c>
      <c r="C501" t="s">
        <v>222</v>
      </c>
      <c r="D501">
        <v>0</v>
      </c>
      <c r="E501">
        <v>1</v>
      </c>
    </row>
    <row r="502" spans="1:5" x14ac:dyDescent="0.25">
      <c r="A502" t="s">
        <v>72</v>
      </c>
      <c r="B502" t="s">
        <v>759</v>
      </c>
      <c r="C502" t="s">
        <v>223</v>
      </c>
      <c r="D502">
        <v>0</v>
      </c>
      <c r="E502">
        <v>1</v>
      </c>
    </row>
    <row r="503" spans="1:5" x14ac:dyDescent="0.25">
      <c r="A503" t="s">
        <v>72</v>
      </c>
      <c r="B503" t="s">
        <v>760</v>
      </c>
      <c r="C503" t="s">
        <v>219</v>
      </c>
      <c r="D503">
        <v>0</v>
      </c>
      <c r="E503">
        <v>1</v>
      </c>
    </row>
    <row r="504" spans="1:5" x14ac:dyDescent="0.25">
      <c r="A504" t="s">
        <v>72</v>
      </c>
      <c r="B504" t="s">
        <v>760</v>
      </c>
      <c r="C504" t="s">
        <v>220</v>
      </c>
      <c r="D504">
        <v>0</v>
      </c>
      <c r="E504">
        <v>1</v>
      </c>
    </row>
    <row r="505" spans="1:5" x14ac:dyDescent="0.25">
      <c r="A505" t="s">
        <v>72</v>
      </c>
      <c r="B505" t="s">
        <v>760</v>
      </c>
      <c r="C505" t="s">
        <v>221</v>
      </c>
      <c r="D505">
        <v>0</v>
      </c>
      <c r="E505">
        <v>1</v>
      </c>
    </row>
    <row r="506" spans="1:5" x14ac:dyDescent="0.25">
      <c r="A506" t="s">
        <v>72</v>
      </c>
      <c r="B506" t="s">
        <v>760</v>
      </c>
      <c r="C506" t="s">
        <v>222</v>
      </c>
      <c r="D506">
        <v>0</v>
      </c>
      <c r="E506">
        <v>1</v>
      </c>
    </row>
    <row r="507" spans="1:5" x14ac:dyDescent="0.25">
      <c r="A507" t="s">
        <v>72</v>
      </c>
      <c r="B507" t="s">
        <v>760</v>
      </c>
      <c r="C507" t="s">
        <v>223</v>
      </c>
      <c r="D507">
        <v>0</v>
      </c>
      <c r="E507">
        <v>1</v>
      </c>
    </row>
    <row r="508" spans="1:5" x14ac:dyDescent="0.25">
      <c r="A508" t="s">
        <v>72</v>
      </c>
      <c r="B508" t="s">
        <v>761</v>
      </c>
      <c r="C508" t="s">
        <v>219</v>
      </c>
      <c r="D508">
        <v>0</v>
      </c>
      <c r="E508">
        <v>1</v>
      </c>
    </row>
    <row r="509" spans="1:5" x14ac:dyDescent="0.25">
      <c r="A509" t="s">
        <v>72</v>
      </c>
      <c r="B509" t="s">
        <v>761</v>
      </c>
      <c r="C509" t="s">
        <v>220</v>
      </c>
      <c r="D509">
        <v>0</v>
      </c>
      <c r="E509">
        <v>1</v>
      </c>
    </row>
    <row r="510" spans="1:5" x14ac:dyDescent="0.25">
      <c r="A510" t="s">
        <v>72</v>
      </c>
      <c r="B510" t="s">
        <v>761</v>
      </c>
      <c r="C510" t="s">
        <v>221</v>
      </c>
      <c r="D510">
        <v>0</v>
      </c>
      <c r="E510">
        <v>1</v>
      </c>
    </row>
    <row r="511" spans="1:5" x14ac:dyDescent="0.25">
      <c r="A511" t="s">
        <v>72</v>
      </c>
      <c r="B511" t="s">
        <v>761</v>
      </c>
      <c r="C511" t="s">
        <v>222</v>
      </c>
      <c r="D511">
        <v>0</v>
      </c>
      <c r="E511">
        <v>1</v>
      </c>
    </row>
    <row r="512" spans="1:5" x14ac:dyDescent="0.25">
      <c r="A512" t="s">
        <v>72</v>
      </c>
      <c r="B512" t="s">
        <v>761</v>
      </c>
      <c r="C512" t="s">
        <v>223</v>
      </c>
      <c r="D512">
        <v>0</v>
      </c>
      <c r="E512">
        <v>1</v>
      </c>
    </row>
    <row r="513" spans="1:5" x14ac:dyDescent="0.25">
      <c r="A513" t="s">
        <v>72</v>
      </c>
      <c r="B513" t="s">
        <v>762</v>
      </c>
      <c r="C513" t="s">
        <v>219</v>
      </c>
      <c r="E513">
        <v>1</v>
      </c>
    </row>
    <row r="514" spans="1:5" x14ac:dyDescent="0.25">
      <c r="A514" t="s">
        <v>72</v>
      </c>
      <c r="B514" t="s">
        <v>762</v>
      </c>
      <c r="C514" t="s">
        <v>220</v>
      </c>
      <c r="E514">
        <v>1</v>
      </c>
    </row>
    <row r="515" spans="1:5" x14ac:dyDescent="0.25">
      <c r="A515" t="s">
        <v>72</v>
      </c>
      <c r="B515" t="s">
        <v>762</v>
      </c>
      <c r="C515" t="s">
        <v>221</v>
      </c>
      <c r="E515">
        <v>1</v>
      </c>
    </row>
    <row r="516" spans="1:5" x14ac:dyDescent="0.25">
      <c r="A516" t="s">
        <v>72</v>
      </c>
      <c r="B516" t="s">
        <v>762</v>
      </c>
      <c r="C516" t="s">
        <v>222</v>
      </c>
      <c r="E516">
        <v>1</v>
      </c>
    </row>
    <row r="517" spans="1:5" x14ac:dyDescent="0.25">
      <c r="A517" t="s">
        <v>72</v>
      </c>
      <c r="B517" t="s">
        <v>762</v>
      </c>
      <c r="C517" t="s">
        <v>223</v>
      </c>
      <c r="E517">
        <v>1</v>
      </c>
    </row>
    <row r="518" spans="1:5" x14ac:dyDescent="0.25">
      <c r="A518" t="s">
        <v>72</v>
      </c>
      <c r="B518" t="s">
        <v>763</v>
      </c>
      <c r="C518" t="s">
        <v>219</v>
      </c>
      <c r="D518">
        <v>0</v>
      </c>
      <c r="E518">
        <v>1</v>
      </c>
    </row>
    <row r="519" spans="1:5" x14ac:dyDescent="0.25">
      <c r="A519" t="s">
        <v>72</v>
      </c>
      <c r="B519" t="s">
        <v>763</v>
      </c>
      <c r="C519" t="s">
        <v>220</v>
      </c>
      <c r="D519">
        <v>0</v>
      </c>
      <c r="E519">
        <v>1</v>
      </c>
    </row>
    <row r="520" spans="1:5" x14ac:dyDescent="0.25">
      <c r="A520" t="s">
        <v>72</v>
      </c>
      <c r="B520" t="s">
        <v>763</v>
      </c>
      <c r="C520" t="s">
        <v>221</v>
      </c>
      <c r="D520">
        <v>0</v>
      </c>
      <c r="E520">
        <v>1</v>
      </c>
    </row>
    <row r="521" spans="1:5" x14ac:dyDescent="0.25">
      <c r="A521" t="s">
        <v>72</v>
      </c>
      <c r="B521" t="s">
        <v>763</v>
      </c>
      <c r="C521" t="s">
        <v>222</v>
      </c>
      <c r="D521">
        <v>0</v>
      </c>
      <c r="E521">
        <v>1</v>
      </c>
    </row>
    <row r="522" spans="1:5" x14ac:dyDescent="0.25">
      <c r="A522" t="s">
        <v>72</v>
      </c>
      <c r="B522" t="s">
        <v>763</v>
      </c>
      <c r="C522" t="s">
        <v>223</v>
      </c>
      <c r="D522">
        <v>0</v>
      </c>
      <c r="E522">
        <v>1</v>
      </c>
    </row>
    <row r="523" spans="1:5" x14ac:dyDescent="0.25">
      <c r="A523" t="s">
        <v>72</v>
      </c>
      <c r="B523" t="s">
        <v>764</v>
      </c>
      <c r="C523" t="s">
        <v>219</v>
      </c>
      <c r="D523">
        <v>0</v>
      </c>
      <c r="E523">
        <v>1</v>
      </c>
    </row>
    <row r="524" spans="1:5" x14ac:dyDescent="0.25">
      <c r="A524" t="s">
        <v>72</v>
      </c>
      <c r="B524" t="s">
        <v>764</v>
      </c>
      <c r="C524" t="s">
        <v>220</v>
      </c>
      <c r="D524">
        <v>0</v>
      </c>
      <c r="E524">
        <v>1</v>
      </c>
    </row>
    <row r="525" spans="1:5" x14ac:dyDescent="0.25">
      <c r="A525" t="s">
        <v>72</v>
      </c>
      <c r="B525" t="s">
        <v>764</v>
      </c>
      <c r="C525" t="s">
        <v>221</v>
      </c>
      <c r="D525">
        <v>0</v>
      </c>
      <c r="E525">
        <v>1</v>
      </c>
    </row>
    <row r="526" spans="1:5" x14ac:dyDescent="0.25">
      <c r="A526" t="s">
        <v>72</v>
      </c>
      <c r="B526" t="s">
        <v>764</v>
      </c>
      <c r="C526" t="s">
        <v>222</v>
      </c>
      <c r="D526">
        <v>0</v>
      </c>
      <c r="E526">
        <v>1</v>
      </c>
    </row>
    <row r="527" spans="1:5" x14ac:dyDescent="0.25">
      <c r="A527" t="s">
        <v>72</v>
      </c>
      <c r="B527" t="s">
        <v>764</v>
      </c>
      <c r="C527" t="s">
        <v>223</v>
      </c>
      <c r="D527">
        <v>0</v>
      </c>
      <c r="E527">
        <v>1</v>
      </c>
    </row>
    <row r="528" spans="1:5" x14ac:dyDescent="0.25">
      <c r="A528" t="s">
        <v>72</v>
      </c>
      <c r="B528" t="s">
        <v>765</v>
      </c>
      <c r="C528" t="s">
        <v>219</v>
      </c>
      <c r="E528">
        <v>1</v>
      </c>
    </row>
    <row r="529" spans="1:5" x14ac:dyDescent="0.25">
      <c r="A529" t="s">
        <v>72</v>
      </c>
      <c r="B529" t="s">
        <v>765</v>
      </c>
      <c r="C529" t="s">
        <v>220</v>
      </c>
      <c r="E529">
        <v>1</v>
      </c>
    </row>
    <row r="530" spans="1:5" x14ac:dyDescent="0.25">
      <c r="A530" t="s">
        <v>72</v>
      </c>
      <c r="B530" t="s">
        <v>765</v>
      </c>
      <c r="C530" t="s">
        <v>221</v>
      </c>
      <c r="E530">
        <v>1</v>
      </c>
    </row>
    <row r="531" spans="1:5" x14ac:dyDescent="0.25">
      <c r="A531" t="s">
        <v>72</v>
      </c>
      <c r="B531" t="s">
        <v>765</v>
      </c>
      <c r="C531" t="s">
        <v>222</v>
      </c>
      <c r="E531">
        <v>1</v>
      </c>
    </row>
    <row r="532" spans="1:5" x14ac:dyDescent="0.25">
      <c r="A532" t="s">
        <v>72</v>
      </c>
      <c r="B532" t="s">
        <v>765</v>
      </c>
      <c r="C532" t="s">
        <v>223</v>
      </c>
      <c r="E532">
        <v>1</v>
      </c>
    </row>
    <row r="533" spans="1:5" x14ac:dyDescent="0.25">
      <c r="A533" t="s">
        <v>72</v>
      </c>
      <c r="B533" t="s">
        <v>766</v>
      </c>
      <c r="C533" t="s">
        <v>219</v>
      </c>
      <c r="D533">
        <v>0</v>
      </c>
      <c r="E533">
        <v>1</v>
      </c>
    </row>
    <row r="534" spans="1:5" x14ac:dyDescent="0.25">
      <c r="A534" t="s">
        <v>72</v>
      </c>
      <c r="B534" t="s">
        <v>766</v>
      </c>
      <c r="C534" t="s">
        <v>220</v>
      </c>
      <c r="D534">
        <v>0</v>
      </c>
      <c r="E534">
        <v>1</v>
      </c>
    </row>
    <row r="535" spans="1:5" x14ac:dyDescent="0.25">
      <c r="A535" t="s">
        <v>72</v>
      </c>
      <c r="B535" t="s">
        <v>766</v>
      </c>
      <c r="C535" t="s">
        <v>221</v>
      </c>
      <c r="D535">
        <v>0</v>
      </c>
      <c r="E535">
        <v>1</v>
      </c>
    </row>
    <row r="536" spans="1:5" x14ac:dyDescent="0.25">
      <c r="A536" t="s">
        <v>72</v>
      </c>
      <c r="B536" t="s">
        <v>766</v>
      </c>
      <c r="C536" t="s">
        <v>222</v>
      </c>
      <c r="D536">
        <v>0</v>
      </c>
      <c r="E536">
        <v>1</v>
      </c>
    </row>
    <row r="537" spans="1:5" x14ac:dyDescent="0.25">
      <c r="A537" t="s">
        <v>72</v>
      </c>
      <c r="B537" t="s">
        <v>766</v>
      </c>
      <c r="C537" t="s">
        <v>223</v>
      </c>
      <c r="D537">
        <v>0</v>
      </c>
      <c r="E537">
        <v>1</v>
      </c>
    </row>
    <row r="538" spans="1:5" x14ac:dyDescent="0.25">
      <c r="A538" t="s">
        <v>72</v>
      </c>
      <c r="B538" t="s">
        <v>767</v>
      </c>
      <c r="C538" t="s">
        <v>219</v>
      </c>
      <c r="D538">
        <v>0</v>
      </c>
      <c r="E538">
        <v>1</v>
      </c>
    </row>
    <row r="539" spans="1:5" x14ac:dyDescent="0.25">
      <c r="A539" t="s">
        <v>72</v>
      </c>
      <c r="B539" t="s">
        <v>767</v>
      </c>
      <c r="C539" t="s">
        <v>220</v>
      </c>
      <c r="D539">
        <v>0</v>
      </c>
      <c r="E539">
        <v>1</v>
      </c>
    </row>
    <row r="540" spans="1:5" x14ac:dyDescent="0.25">
      <c r="A540" t="s">
        <v>72</v>
      </c>
      <c r="B540" t="s">
        <v>767</v>
      </c>
      <c r="C540" t="s">
        <v>221</v>
      </c>
      <c r="D540">
        <v>0</v>
      </c>
      <c r="E540">
        <v>1</v>
      </c>
    </row>
    <row r="541" spans="1:5" x14ac:dyDescent="0.25">
      <c r="A541" t="s">
        <v>72</v>
      </c>
      <c r="B541" t="s">
        <v>767</v>
      </c>
      <c r="C541" t="s">
        <v>222</v>
      </c>
      <c r="D541">
        <v>0</v>
      </c>
      <c r="E541">
        <v>1</v>
      </c>
    </row>
    <row r="542" spans="1:5" x14ac:dyDescent="0.25">
      <c r="A542" t="s">
        <v>72</v>
      </c>
      <c r="B542" t="s">
        <v>767</v>
      </c>
      <c r="C542" t="s">
        <v>223</v>
      </c>
      <c r="D542">
        <v>0</v>
      </c>
      <c r="E542">
        <v>1</v>
      </c>
    </row>
    <row r="543" spans="1:5" x14ac:dyDescent="0.25">
      <c r="A543" t="s">
        <v>72</v>
      </c>
      <c r="B543" t="s">
        <v>768</v>
      </c>
      <c r="C543" t="s">
        <v>219</v>
      </c>
      <c r="D543">
        <v>0</v>
      </c>
      <c r="E543">
        <v>1</v>
      </c>
    </row>
    <row r="544" spans="1:5" x14ac:dyDescent="0.25">
      <c r="A544" t="s">
        <v>72</v>
      </c>
      <c r="B544" t="s">
        <v>768</v>
      </c>
      <c r="C544" t="s">
        <v>220</v>
      </c>
      <c r="D544">
        <v>0</v>
      </c>
      <c r="E544">
        <v>1</v>
      </c>
    </row>
    <row r="545" spans="1:5" x14ac:dyDescent="0.25">
      <c r="A545" t="s">
        <v>72</v>
      </c>
      <c r="B545" t="s">
        <v>768</v>
      </c>
      <c r="C545" t="s">
        <v>221</v>
      </c>
      <c r="D545">
        <v>0</v>
      </c>
      <c r="E545">
        <v>1</v>
      </c>
    </row>
    <row r="546" spans="1:5" x14ac:dyDescent="0.25">
      <c r="A546" t="s">
        <v>72</v>
      </c>
      <c r="B546" t="s">
        <v>768</v>
      </c>
      <c r="C546" t="s">
        <v>222</v>
      </c>
      <c r="D546">
        <v>0</v>
      </c>
      <c r="E546">
        <v>1</v>
      </c>
    </row>
    <row r="547" spans="1:5" x14ac:dyDescent="0.25">
      <c r="A547" t="s">
        <v>72</v>
      </c>
      <c r="B547" t="s">
        <v>768</v>
      </c>
      <c r="C547" t="s">
        <v>223</v>
      </c>
      <c r="D547">
        <v>0</v>
      </c>
      <c r="E547">
        <v>1</v>
      </c>
    </row>
    <row r="548" spans="1:5" x14ac:dyDescent="0.25">
      <c r="A548" t="s">
        <v>72</v>
      </c>
      <c r="B548" t="s">
        <v>769</v>
      </c>
      <c r="C548" t="s">
        <v>219</v>
      </c>
      <c r="D548">
        <v>0</v>
      </c>
      <c r="E548">
        <v>1</v>
      </c>
    </row>
    <row r="549" spans="1:5" x14ac:dyDescent="0.25">
      <c r="A549" t="s">
        <v>72</v>
      </c>
      <c r="B549" t="s">
        <v>769</v>
      </c>
      <c r="C549" t="s">
        <v>220</v>
      </c>
      <c r="D549">
        <v>0</v>
      </c>
      <c r="E549">
        <v>1</v>
      </c>
    </row>
    <row r="550" spans="1:5" x14ac:dyDescent="0.25">
      <c r="A550" t="s">
        <v>72</v>
      </c>
      <c r="B550" t="s">
        <v>769</v>
      </c>
      <c r="C550" t="s">
        <v>221</v>
      </c>
      <c r="D550">
        <v>0</v>
      </c>
      <c r="E550">
        <v>1</v>
      </c>
    </row>
    <row r="551" spans="1:5" x14ac:dyDescent="0.25">
      <c r="A551" t="s">
        <v>72</v>
      </c>
      <c r="B551" t="s">
        <v>769</v>
      </c>
      <c r="C551" t="s">
        <v>222</v>
      </c>
      <c r="D551">
        <v>0</v>
      </c>
      <c r="E551">
        <v>1</v>
      </c>
    </row>
    <row r="552" spans="1:5" x14ac:dyDescent="0.25">
      <c r="A552" t="s">
        <v>72</v>
      </c>
      <c r="B552" t="s">
        <v>769</v>
      </c>
      <c r="C552" t="s">
        <v>223</v>
      </c>
      <c r="D552">
        <v>0</v>
      </c>
      <c r="E552">
        <v>1</v>
      </c>
    </row>
    <row r="553" spans="1:5" x14ac:dyDescent="0.25">
      <c r="A553" t="s">
        <v>72</v>
      </c>
      <c r="B553" t="s">
        <v>770</v>
      </c>
      <c r="C553" t="s">
        <v>219</v>
      </c>
      <c r="D553">
        <v>0</v>
      </c>
      <c r="E553">
        <v>1</v>
      </c>
    </row>
    <row r="554" spans="1:5" x14ac:dyDescent="0.25">
      <c r="A554" t="s">
        <v>72</v>
      </c>
      <c r="B554" t="s">
        <v>770</v>
      </c>
      <c r="C554" t="s">
        <v>220</v>
      </c>
      <c r="D554">
        <v>0</v>
      </c>
      <c r="E554">
        <v>1</v>
      </c>
    </row>
    <row r="555" spans="1:5" x14ac:dyDescent="0.25">
      <c r="A555" t="s">
        <v>72</v>
      </c>
      <c r="B555" t="s">
        <v>770</v>
      </c>
      <c r="C555" t="s">
        <v>221</v>
      </c>
      <c r="D555">
        <v>0</v>
      </c>
      <c r="E555">
        <v>1</v>
      </c>
    </row>
    <row r="556" spans="1:5" x14ac:dyDescent="0.25">
      <c r="A556" t="s">
        <v>72</v>
      </c>
      <c r="B556" t="s">
        <v>770</v>
      </c>
      <c r="C556" t="s">
        <v>222</v>
      </c>
      <c r="D556">
        <v>0</v>
      </c>
      <c r="E556">
        <v>1</v>
      </c>
    </row>
    <row r="557" spans="1:5" x14ac:dyDescent="0.25">
      <c r="A557" t="s">
        <v>72</v>
      </c>
      <c r="B557" t="s">
        <v>770</v>
      </c>
      <c r="C557" t="s">
        <v>223</v>
      </c>
      <c r="D557">
        <v>0</v>
      </c>
      <c r="E557">
        <v>1</v>
      </c>
    </row>
    <row r="558" spans="1:5" x14ac:dyDescent="0.25">
      <c r="A558" t="s">
        <v>72</v>
      </c>
      <c r="B558" t="s">
        <v>771</v>
      </c>
      <c r="C558" t="s">
        <v>219</v>
      </c>
      <c r="E558">
        <v>1</v>
      </c>
    </row>
    <row r="559" spans="1:5" x14ac:dyDescent="0.25">
      <c r="A559" t="s">
        <v>72</v>
      </c>
      <c r="B559" t="s">
        <v>771</v>
      </c>
      <c r="C559" t="s">
        <v>220</v>
      </c>
      <c r="E559">
        <v>1</v>
      </c>
    </row>
    <row r="560" spans="1:5" x14ac:dyDescent="0.25">
      <c r="A560" t="s">
        <v>72</v>
      </c>
      <c r="B560" t="s">
        <v>771</v>
      </c>
      <c r="C560" t="s">
        <v>221</v>
      </c>
      <c r="E560">
        <v>1</v>
      </c>
    </row>
    <row r="561" spans="1:5" x14ac:dyDescent="0.25">
      <c r="A561" t="s">
        <v>72</v>
      </c>
      <c r="B561" t="s">
        <v>771</v>
      </c>
      <c r="C561" t="s">
        <v>222</v>
      </c>
      <c r="E561">
        <v>1</v>
      </c>
    </row>
    <row r="562" spans="1:5" x14ac:dyDescent="0.25">
      <c r="A562" t="s">
        <v>72</v>
      </c>
      <c r="B562" t="s">
        <v>771</v>
      </c>
      <c r="C562" t="s">
        <v>223</v>
      </c>
      <c r="E562">
        <v>1</v>
      </c>
    </row>
    <row r="563" spans="1:5" x14ac:dyDescent="0.25">
      <c r="A563" t="s">
        <v>72</v>
      </c>
      <c r="B563" t="s">
        <v>772</v>
      </c>
      <c r="C563" t="s">
        <v>219</v>
      </c>
      <c r="E563">
        <v>1</v>
      </c>
    </row>
    <row r="564" spans="1:5" x14ac:dyDescent="0.25">
      <c r="A564" t="s">
        <v>72</v>
      </c>
      <c r="B564" t="s">
        <v>772</v>
      </c>
      <c r="C564" t="s">
        <v>220</v>
      </c>
      <c r="E564">
        <v>1</v>
      </c>
    </row>
    <row r="565" spans="1:5" x14ac:dyDescent="0.25">
      <c r="A565" t="s">
        <v>72</v>
      </c>
      <c r="B565" t="s">
        <v>772</v>
      </c>
      <c r="C565" t="s">
        <v>221</v>
      </c>
      <c r="E565">
        <v>1</v>
      </c>
    </row>
    <row r="566" spans="1:5" x14ac:dyDescent="0.25">
      <c r="A566" t="s">
        <v>72</v>
      </c>
      <c r="B566" t="s">
        <v>772</v>
      </c>
      <c r="C566" t="s">
        <v>222</v>
      </c>
      <c r="E566">
        <v>1</v>
      </c>
    </row>
    <row r="567" spans="1:5" x14ac:dyDescent="0.25">
      <c r="A567" t="s">
        <v>72</v>
      </c>
      <c r="B567" t="s">
        <v>772</v>
      </c>
      <c r="C567" t="s">
        <v>223</v>
      </c>
      <c r="E567">
        <v>1</v>
      </c>
    </row>
    <row r="568" spans="1:5" x14ac:dyDescent="0.25">
      <c r="A568" t="s">
        <v>72</v>
      </c>
      <c r="B568" t="s">
        <v>773</v>
      </c>
      <c r="C568" t="s">
        <v>219</v>
      </c>
      <c r="D568">
        <v>0</v>
      </c>
      <c r="E568">
        <v>1</v>
      </c>
    </row>
    <row r="569" spans="1:5" x14ac:dyDescent="0.25">
      <c r="A569" t="s">
        <v>72</v>
      </c>
      <c r="B569" t="s">
        <v>773</v>
      </c>
      <c r="C569" t="s">
        <v>220</v>
      </c>
      <c r="D569">
        <v>0</v>
      </c>
      <c r="E569">
        <v>1</v>
      </c>
    </row>
    <row r="570" spans="1:5" x14ac:dyDescent="0.25">
      <c r="A570" t="s">
        <v>72</v>
      </c>
      <c r="B570" t="s">
        <v>773</v>
      </c>
      <c r="C570" t="s">
        <v>221</v>
      </c>
      <c r="D570">
        <v>0</v>
      </c>
      <c r="E570">
        <v>1</v>
      </c>
    </row>
    <row r="571" spans="1:5" x14ac:dyDescent="0.25">
      <c r="A571" t="s">
        <v>72</v>
      </c>
      <c r="B571" t="s">
        <v>773</v>
      </c>
      <c r="C571" t="s">
        <v>222</v>
      </c>
      <c r="D571">
        <v>0</v>
      </c>
      <c r="E571">
        <v>1</v>
      </c>
    </row>
    <row r="572" spans="1:5" x14ac:dyDescent="0.25">
      <c r="A572" t="s">
        <v>72</v>
      </c>
      <c r="B572" t="s">
        <v>773</v>
      </c>
      <c r="C572" t="s">
        <v>223</v>
      </c>
      <c r="D572">
        <v>0</v>
      </c>
      <c r="E572">
        <v>1</v>
      </c>
    </row>
    <row r="573" spans="1:5" x14ac:dyDescent="0.25">
      <c r="A573" t="s">
        <v>72</v>
      </c>
      <c r="B573" t="s">
        <v>774</v>
      </c>
      <c r="C573" t="s">
        <v>219</v>
      </c>
      <c r="D573">
        <v>0</v>
      </c>
      <c r="E573">
        <v>1</v>
      </c>
    </row>
    <row r="574" spans="1:5" x14ac:dyDescent="0.25">
      <c r="A574" t="s">
        <v>72</v>
      </c>
      <c r="B574" t="s">
        <v>774</v>
      </c>
      <c r="C574" t="s">
        <v>220</v>
      </c>
      <c r="D574">
        <v>0</v>
      </c>
      <c r="E574">
        <v>1</v>
      </c>
    </row>
    <row r="575" spans="1:5" x14ac:dyDescent="0.25">
      <c r="A575" t="s">
        <v>72</v>
      </c>
      <c r="B575" t="s">
        <v>774</v>
      </c>
      <c r="C575" t="s">
        <v>221</v>
      </c>
      <c r="D575">
        <v>0</v>
      </c>
      <c r="E575">
        <v>1</v>
      </c>
    </row>
    <row r="576" spans="1:5" x14ac:dyDescent="0.25">
      <c r="A576" t="s">
        <v>72</v>
      </c>
      <c r="B576" t="s">
        <v>774</v>
      </c>
      <c r="C576" t="s">
        <v>222</v>
      </c>
      <c r="D576">
        <v>0</v>
      </c>
      <c r="E576">
        <v>1</v>
      </c>
    </row>
    <row r="577" spans="1:5" x14ac:dyDescent="0.25">
      <c r="A577" t="s">
        <v>72</v>
      </c>
      <c r="B577" t="s">
        <v>774</v>
      </c>
      <c r="C577" t="s">
        <v>223</v>
      </c>
      <c r="D577">
        <v>0</v>
      </c>
      <c r="E577">
        <v>1</v>
      </c>
    </row>
    <row r="578" spans="1:5" x14ac:dyDescent="0.25">
      <c r="A578" t="s">
        <v>72</v>
      </c>
      <c r="B578" t="s">
        <v>775</v>
      </c>
      <c r="C578" t="s">
        <v>219</v>
      </c>
      <c r="D578">
        <v>0</v>
      </c>
      <c r="E578">
        <v>1</v>
      </c>
    </row>
    <row r="579" spans="1:5" x14ac:dyDescent="0.25">
      <c r="A579" t="s">
        <v>72</v>
      </c>
      <c r="B579" t="s">
        <v>775</v>
      </c>
      <c r="C579" t="s">
        <v>220</v>
      </c>
      <c r="D579">
        <v>0</v>
      </c>
      <c r="E579">
        <v>1</v>
      </c>
    </row>
    <row r="580" spans="1:5" x14ac:dyDescent="0.25">
      <c r="A580" t="s">
        <v>72</v>
      </c>
      <c r="B580" t="s">
        <v>775</v>
      </c>
      <c r="C580" t="s">
        <v>221</v>
      </c>
      <c r="D580">
        <v>0</v>
      </c>
      <c r="E580">
        <v>1</v>
      </c>
    </row>
    <row r="581" spans="1:5" x14ac:dyDescent="0.25">
      <c r="A581" t="s">
        <v>72</v>
      </c>
      <c r="B581" t="s">
        <v>775</v>
      </c>
      <c r="C581" t="s">
        <v>222</v>
      </c>
      <c r="D581">
        <v>0</v>
      </c>
      <c r="E581">
        <v>1</v>
      </c>
    </row>
    <row r="582" spans="1:5" x14ac:dyDescent="0.25">
      <c r="A582" t="s">
        <v>72</v>
      </c>
      <c r="B582" t="s">
        <v>775</v>
      </c>
      <c r="C582" t="s">
        <v>223</v>
      </c>
      <c r="D582">
        <v>0</v>
      </c>
      <c r="E582">
        <v>1</v>
      </c>
    </row>
    <row r="583" spans="1:5" x14ac:dyDescent="0.25">
      <c r="A583" t="s">
        <v>72</v>
      </c>
      <c r="B583" t="s">
        <v>776</v>
      </c>
      <c r="C583" t="s">
        <v>219</v>
      </c>
      <c r="D583">
        <v>0</v>
      </c>
      <c r="E583">
        <v>1</v>
      </c>
    </row>
    <row r="584" spans="1:5" x14ac:dyDescent="0.25">
      <c r="A584" t="s">
        <v>72</v>
      </c>
      <c r="B584" t="s">
        <v>776</v>
      </c>
      <c r="C584" t="s">
        <v>220</v>
      </c>
      <c r="D584">
        <v>0</v>
      </c>
      <c r="E584">
        <v>1</v>
      </c>
    </row>
    <row r="585" spans="1:5" x14ac:dyDescent="0.25">
      <c r="A585" t="s">
        <v>72</v>
      </c>
      <c r="B585" t="s">
        <v>776</v>
      </c>
      <c r="C585" t="s">
        <v>221</v>
      </c>
      <c r="D585">
        <v>0</v>
      </c>
      <c r="E585">
        <v>1</v>
      </c>
    </row>
    <row r="586" spans="1:5" x14ac:dyDescent="0.25">
      <c r="A586" t="s">
        <v>72</v>
      </c>
      <c r="B586" t="s">
        <v>776</v>
      </c>
      <c r="C586" t="s">
        <v>222</v>
      </c>
      <c r="D586">
        <v>0</v>
      </c>
      <c r="E586">
        <v>1</v>
      </c>
    </row>
    <row r="587" spans="1:5" x14ac:dyDescent="0.25">
      <c r="A587" t="s">
        <v>72</v>
      </c>
      <c r="B587" t="s">
        <v>776</v>
      </c>
      <c r="C587" t="s">
        <v>223</v>
      </c>
      <c r="D587">
        <v>0</v>
      </c>
      <c r="E587">
        <v>1</v>
      </c>
    </row>
    <row r="588" spans="1:5" x14ac:dyDescent="0.25">
      <c r="A588" t="s">
        <v>72</v>
      </c>
      <c r="B588" t="s">
        <v>777</v>
      </c>
      <c r="C588" t="s">
        <v>219</v>
      </c>
      <c r="E588">
        <v>1</v>
      </c>
    </row>
    <row r="589" spans="1:5" x14ac:dyDescent="0.25">
      <c r="A589" t="s">
        <v>72</v>
      </c>
      <c r="B589" t="s">
        <v>777</v>
      </c>
      <c r="C589" t="s">
        <v>220</v>
      </c>
      <c r="E589">
        <v>1</v>
      </c>
    </row>
    <row r="590" spans="1:5" x14ac:dyDescent="0.25">
      <c r="A590" t="s">
        <v>72</v>
      </c>
      <c r="B590" t="s">
        <v>777</v>
      </c>
      <c r="C590" t="s">
        <v>221</v>
      </c>
      <c r="E590">
        <v>1</v>
      </c>
    </row>
    <row r="591" spans="1:5" x14ac:dyDescent="0.25">
      <c r="A591" t="s">
        <v>72</v>
      </c>
      <c r="B591" t="s">
        <v>777</v>
      </c>
      <c r="C591" t="s">
        <v>222</v>
      </c>
      <c r="E591">
        <v>1</v>
      </c>
    </row>
    <row r="592" spans="1:5" x14ac:dyDescent="0.25">
      <c r="A592" t="s">
        <v>72</v>
      </c>
      <c r="B592" t="s">
        <v>777</v>
      </c>
      <c r="C592" t="s">
        <v>223</v>
      </c>
      <c r="E592">
        <v>1</v>
      </c>
    </row>
    <row r="593" spans="1:5" x14ac:dyDescent="0.25">
      <c r="A593" t="s">
        <v>72</v>
      </c>
      <c r="B593" t="s">
        <v>778</v>
      </c>
      <c r="C593" t="s">
        <v>219</v>
      </c>
      <c r="E593">
        <v>1</v>
      </c>
    </row>
    <row r="594" spans="1:5" x14ac:dyDescent="0.25">
      <c r="A594" t="s">
        <v>72</v>
      </c>
      <c r="B594" t="s">
        <v>778</v>
      </c>
      <c r="C594" t="s">
        <v>220</v>
      </c>
      <c r="E594">
        <v>1</v>
      </c>
    </row>
    <row r="595" spans="1:5" x14ac:dyDescent="0.25">
      <c r="A595" t="s">
        <v>72</v>
      </c>
      <c r="B595" t="s">
        <v>778</v>
      </c>
      <c r="C595" t="s">
        <v>221</v>
      </c>
      <c r="E595">
        <v>1</v>
      </c>
    </row>
    <row r="596" spans="1:5" x14ac:dyDescent="0.25">
      <c r="A596" t="s">
        <v>72</v>
      </c>
      <c r="B596" t="s">
        <v>778</v>
      </c>
      <c r="C596" t="s">
        <v>222</v>
      </c>
      <c r="E596">
        <v>1</v>
      </c>
    </row>
    <row r="597" spans="1:5" x14ac:dyDescent="0.25">
      <c r="A597" t="s">
        <v>72</v>
      </c>
      <c r="B597" t="s">
        <v>778</v>
      </c>
      <c r="C597" t="s">
        <v>223</v>
      </c>
      <c r="E597">
        <v>1</v>
      </c>
    </row>
    <row r="598" spans="1:5" x14ac:dyDescent="0.25">
      <c r="A598" t="s">
        <v>72</v>
      </c>
      <c r="B598" t="s">
        <v>779</v>
      </c>
      <c r="C598" t="s">
        <v>219</v>
      </c>
      <c r="D598">
        <v>0</v>
      </c>
      <c r="E598">
        <v>1</v>
      </c>
    </row>
    <row r="599" spans="1:5" x14ac:dyDescent="0.25">
      <c r="A599" t="s">
        <v>72</v>
      </c>
      <c r="B599" t="s">
        <v>779</v>
      </c>
      <c r="C599" t="s">
        <v>220</v>
      </c>
      <c r="D599">
        <v>0</v>
      </c>
      <c r="E599">
        <v>1</v>
      </c>
    </row>
    <row r="600" spans="1:5" x14ac:dyDescent="0.25">
      <c r="A600" t="s">
        <v>72</v>
      </c>
      <c r="B600" t="s">
        <v>779</v>
      </c>
      <c r="C600" t="s">
        <v>221</v>
      </c>
      <c r="D600">
        <v>0</v>
      </c>
      <c r="E600">
        <v>1</v>
      </c>
    </row>
    <row r="601" spans="1:5" x14ac:dyDescent="0.25">
      <c r="A601" t="s">
        <v>72</v>
      </c>
      <c r="B601" t="s">
        <v>779</v>
      </c>
      <c r="C601" t="s">
        <v>222</v>
      </c>
      <c r="D601">
        <v>0</v>
      </c>
      <c r="E601">
        <v>1</v>
      </c>
    </row>
    <row r="602" spans="1:5" x14ac:dyDescent="0.25">
      <c r="A602" t="s">
        <v>72</v>
      </c>
      <c r="B602" t="s">
        <v>779</v>
      </c>
      <c r="C602" t="s">
        <v>223</v>
      </c>
      <c r="D602">
        <v>0</v>
      </c>
      <c r="E602">
        <v>1</v>
      </c>
    </row>
    <row r="603" spans="1:5" x14ac:dyDescent="0.25">
      <c r="A603" t="s">
        <v>72</v>
      </c>
      <c r="B603" t="s">
        <v>780</v>
      </c>
      <c r="C603" t="s">
        <v>219</v>
      </c>
      <c r="E603">
        <v>1</v>
      </c>
    </row>
    <row r="604" spans="1:5" x14ac:dyDescent="0.25">
      <c r="A604" t="s">
        <v>72</v>
      </c>
      <c r="B604" t="s">
        <v>780</v>
      </c>
      <c r="C604" t="s">
        <v>220</v>
      </c>
      <c r="E604">
        <v>1</v>
      </c>
    </row>
    <row r="605" spans="1:5" x14ac:dyDescent="0.25">
      <c r="A605" t="s">
        <v>72</v>
      </c>
      <c r="B605" t="s">
        <v>780</v>
      </c>
      <c r="C605" t="s">
        <v>221</v>
      </c>
      <c r="E605">
        <v>1</v>
      </c>
    </row>
    <row r="606" spans="1:5" x14ac:dyDescent="0.25">
      <c r="A606" t="s">
        <v>72</v>
      </c>
      <c r="B606" t="s">
        <v>780</v>
      </c>
      <c r="C606" t="s">
        <v>222</v>
      </c>
      <c r="E606">
        <v>1</v>
      </c>
    </row>
    <row r="607" spans="1:5" x14ac:dyDescent="0.25">
      <c r="A607" t="s">
        <v>72</v>
      </c>
      <c r="B607" t="s">
        <v>780</v>
      </c>
      <c r="C607" t="s">
        <v>223</v>
      </c>
      <c r="E607">
        <v>1</v>
      </c>
    </row>
    <row r="608" spans="1:5" x14ac:dyDescent="0.25">
      <c r="A608" t="s">
        <v>72</v>
      </c>
      <c r="B608" t="s">
        <v>781</v>
      </c>
      <c r="C608" t="s">
        <v>219</v>
      </c>
      <c r="D608">
        <v>0</v>
      </c>
      <c r="E608">
        <v>1</v>
      </c>
    </row>
    <row r="609" spans="1:5" x14ac:dyDescent="0.25">
      <c r="A609" t="s">
        <v>72</v>
      </c>
      <c r="B609" t="s">
        <v>781</v>
      </c>
      <c r="C609" t="s">
        <v>220</v>
      </c>
      <c r="D609">
        <v>0</v>
      </c>
      <c r="E609">
        <v>1</v>
      </c>
    </row>
    <row r="610" spans="1:5" x14ac:dyDescent="0.25">
      <c r="A610" t="s">
        <v>72</v>
      </c>
      <c r="B610" t="s">
        <v>781</v>
      </c>
      <c r="C610" t="s">
        <v>221</v>
      </c>
      <c r="D610">
        <v>0</v>
      </c>
      <c r="E610">
        <v>1</v>
      </c>
    </row>
    <row r="611" spans="1:5" x14ac:dyDescent="0.25">
      <c r="A611" t="s">
        <v>72</v>
      </c>
      <c r="B611" t="s">
        <v>781</v>
      </c>
      <c r="C611" t="s">
        <v>222</v>
      </c>
      <c r="D611">
        <v>0</v>
      </c>
      <c r="E611">
        <v>1</v>
      </c>
    </row>
    <row r="612" spans="1:5" x14ac:dyDescent="0.25">
      <c r="A612" t="s">
        <v>72</v>
      </c>
      <c r="B612" t="s">
        <v>781</v>
      </c>
      <c r="C612" t="s">
        <v>223</v>
      </c>
      <c r="D612">
        <v>0</v>
      </c>
      <c r="E612">
        <v>1</v>
      </c>
    </row>
    <row r="613" spans="1:5" x14ac:dyDescent="0.25">
      <c r="A613" t="s">
        <v>72</v>
      </c>
      <c r="B613" t="s">
        <v>782</v>
      </c>
      <c r="C613" t="s">
        <v>219</v>
      </c>
      <c r="E613">
        <v>1</v>
      </c>
    </row>
    <row r="614" spans="1:5" x14ac:dyDescent="0.25">
      <c r="A614" t="s">
        <v>72</v>
      </c>
      <c r="B614" t="s">
        <v>782</v>
      </c>
      <c r="C614" t="s">
        <v>220</v>
      </c>
      <c r="E614">
        <v>1</v>
      </c>
    </row>
    <row r="615" spans="1:5" x14ac:dyDescent="0.25">
      <c r="A615" t="s">
        <v>72</v>
      </c>
      <c r="B615" t="s">
        <v>782</v>
      </c>
      <c r="C615" t="s">
        <v>221</v>
      </c>
      <c r="E615">
        <v>1</v>
      </c>
    </row>
    <row r="616" spans="1:5" x14ac:dyDescent="0.25">
      <c r="A616" t="s">
        <v>72</v>
      </c>
      <c r="B616" t="s">
        <v>782</v>
      </c>
      <c r="C616" t="s">
        <v>222</v>
      </c>
      <c r="E616">
        <v>1</v>
      </c>
    </row>
    <row r="617" spans="1:5" x14ac:dyDescent="0.25">
      <c r="A617" t="s">
        <v>72</v>
      </c>
      <c r="B617" t="s">
        <v>782</v>
      </c>
      <c r="C617" t="s">
        <v>223</v>
      </c>
      <c r="E617">
        <v>1</v>
      </c>
    </row>
    <row r="618" spans="1:5" x14ac:dyDescent="0.25">
      <c r="A618" t="s">
        <v>72</v>
      </c>
      <c r="B618" t="s">
        <v>783</v>
      </c>
      <c r="C618" t="s">
        <v>219</v>
      </c>
      <c r="D618">
        <v>0</v>
      </c>
      <c r="E618">
        <v>1</v>
      </c>
    </row>
    <row r="619" spans="1:5" x14ac:dyDescent="0.25">
      <c r="A619" t="s">
        <v>72</v>
      </c>
      <c r="B619" t="s">
        <v>783</v>
      </c>
      <c r="C619" t="s">
        <v>220</v>
      </c>
      <c r="D619">
        <v>0</v>
      </c>
      <c r="E619">
        <v>1</v>
      </c>
    </row>
    <row r="620" spans="1:5" x14ac:dyDescent="0.25">
      <c r="A620" t="s">
        <v>72</v>
      </c>
      <c r="B620" t="s">
        <v>783</v>
      </c>
      <c r="C620" t="s">
        <v>221</v>
      </c>
      <c r="D620">
        <v>0</v>
      </c>
      <c r="E620">
        <v>1</v>
      </c>
    </row>
    <row r="621" spans="1:5" x14ac:dyDescent="0.25">
      <c r="A621" t="s">
        <v>72</v>
      </c>
      <c r="B621" t="s">
        <v>783</v>
      </c>
      <c r="C621" t="s">
        <v>222</v>
      </c>
      <c r="D621">
        <v>0</v>
      </c>
      <c r="E621">
        <v>1</v>
      </c>
    </row>
    <row r="622" spans="1:5" x14ac:dyDescent="0.25">
      <c r="A622" t="s">
        <v>72</v>
      </c>
      <c r="B622" t="s">
        <v>783</v>
      </c>
      <c r="C622" t="s">
        <v>223</v>
      </c>
      <c r="D622">
        <v>0</v>
      </c>
      <c r="E622">
        <v>1</v>
      </c>
    </row>
    <row r="623" spans="1:5" x14ac:dyDescent="0.25">
      <c r="A623" t="s">
        <v>72</v>
      </c>
      <c r="B623" t="s">
        <v>784</v>
      </c>
      <c r="C623" t="s">
        <v>219</v>
      </c>
      <c r="D623">
        <v>0</v>
      </c>
      <c r="E623">
        <v>1</v>
      </c>
    </row>
    <row r="624" spans="1:5" x14ac:dyDescent="0.25">
      <c r="A624" t="s">
        <v>72</v>
      </c>
      <c r="B624" t="s">
        <v>784</v>
      </c>
      <c r="C624" t="s">
        <v>220</v>
      </c>
      <c r="D624">
        <v>0</v>
      </c>
      <c r="E624">
        <v>1</v>
      </c>
    </row>
    <row r="625" spans="1:5" x14ac:dyDescent="0.25">
      <c r="A625" t="s">
        <v>72</v>
      </c>
      <c r="B625" t="s">
        <v>784</v>
      </c>
      <c r="C625" t="s">
        <v>221</v>
      </c>
      <c r="D625">
        <v>0</v>
      </c>
      <c r="E625">
        <v>1</v>
      </c>
    </row>
    <row r="626" spans="1:5" x14ac:dyDescent="0.25">
      <c r="A626" t="s">
        <v>72</v>
      </c>
      <c r="B626" t="s">
        <v>784</v>
      </c>
      <c r="C626" t="s">
        <v>222</v>
      </c>
      <c r="D626">
        <v>0</v>
      </c>
      <c r="E626">
        <v>1</v>
      </c>
    </row>
    <row r="627" spans="1:5" x14ac:dyDescent="0.25">
      <c r="A627" t="s">
        <v>72</v>
      </c>
      <c r="B627" t="s">
        <v>784</v>
      </c>
      <c r="C627" t="s">
        <v>223</v>
      </c>
      <c r="D627">
        <v>0</v>
      </c>
      <c r="E627">
        <v>1</v>
      </c>
    </row>
    <row r="628" spans="1:5" x14ac:dyDescent="0.25">
      <c r="A628" t="s">
        <v>72</v>
      </c>
      <c r="B628" t="s">
        <v>785</v>
      </c>
      <c r="C628" t="s">
        <v>219</v>
      </c>
      <c r="D628">
        <v>0</v>
      </c>
      <c r="E628">
        <v>1</v>
      </c>
    </row>
    <row r="629" spans="1:5" x14ac:dyDescent="0.25">
      <c r="A629" t="s">
        <v>72</v>
      </c>
      <c r="B629" t="s">
        <v>785</v>
      </c>
      <c r="C629" t="s">
        <v>220</v>
      </c>
      <c r="D629">
        <v>0</v>
      </c>
      <c r="E629">
        <v>1</v>
      </c>
    </row>
    <row r="630" spans="1:5" x14ac:dyDescent="0.25">
      <c r="A630" t="s">
        <v>72</v>
      </c>
      <c r="B630" t="s">
        <v>785</v>
      </c>
      <c r="C630" t="s">
        <v>221</v>
      </c>
      <c r="D630">
        <v>0</v>
      </c>
      <c r="E630">
        <v>1</v>
      </c>
    </row>
    <row r="631" spans="1:5" x14ac:dyDescent="0.25">
      <c r="A631" t="s">
        <v>72</v>
      </c>
      <c r="B631" t="s">
        <v>785</v>
      </c>
      <c r="C631" t="s">
        <v>222</v>
      </c>
      <c r="D631">
        <v>0</v>
      </c>
      <c r="E631">
        <v>1</v>
      </c>
    </row>
    <row r="632" spans="1:5" x14ac:dyDescent="0.25">
      <c r="A632" t="s">
        <v>72</v>
      </c>
      <c r="B632" t="s">
        <v>785</v>
      </c>
      <c r="C632" t="s">
        <v>223</v>
      </c>
      <c r="D632">
        <v>508915.4</v>
      </c>
      <c r="E632">
        <v>2</v>
      </c>
    </row>
    <row r="633" spans="1:5" x14ac:dyDescent="0.25">
      <c r="A633" t="s">
        <v>72</v>
      </c>
      <c r="B633" t="s">
        <v>786</v>
      </c>
      <c r="C633" t="s">
        <v>219</v>
      </c>
      <c r="D633">
        <v>0</v>
      </c>
      <c r="E633">
        <v>1</v>
      </c>
    </row>
    <row r="634" spans="1:5" x14ac:dyDescent="0.25">
      <c r="A634" t="s">
        <v>72</v>
      </c>
      <c r="B634" t="s">
        <v>786</v>
      </c>
      <c r="C634" t="s">
        <v>220</v>
      </c>
      <c r="D634">
        <v>0</v>
      </c>
      <c r="E634">
        <v>1</v>
      </c>
    </row>
    <row r="635" spans="1:5" x14ac:dyDescent="0.25">
      <c r="A635" t="s">
        <v>72</v>
      </c>
      <c r="B635" t="s">
        <v>786</v>
      </c>
      <c r="C635" t="s">
        <v>221</v>
      </c>
      <c r="D635">
        <v>0</v>
      </c>
      <c r="E635">
        <v>1</v>
      </c>
    </row>
    <row r="636" spans="1:5" x14ac:dyDescent="0.25">
      <c r="A636" t="s">
        <v>72</v>
      </c>
      <c r="B636" t="s">
        <v>786</v>
      </c>
      <c r="C636" t="s">
        <v>222</v>
      </c>
      <c r="D636">
        <v>0</v>
      </c>
      <c r="E636">
        <v>1</v>
      </c>
    </row>
    <row r="637" spans="1:5" x14ac:dyDescent="0.25">
      <c r="A637" t="s">
        <v>72</v>
      </c>
      <c r="B637" t="s">
        <v>786</v>
      </c>
      <c r="C637" t="s">
        <v>223</v>
      </c>
      <c r="D637">
        <v>0</v>
      </c>
      <c r="E637">
        <v>1</v>
      </c>
    </row>
    <row r="638" spans="1:5" x14ac:dyDescent="0.25">
      <c r="A638" t="s">
        <v>72</v>
      </c>
      <c r="B638" t="s">
        <v>787</v>
      </c>
      <c r="C638" t="s">
        <v>219</v>
      </c>
      <c r="E638">
        <v>1</v>
      </c>
    </row>
    <row r="639" spans="1:5" x14ac:dyDescent="0.25">
      <c r="A639" t="s">
        <v>72</v>
      </c>
      <c r="B639" t="s">
        <v>787</v>
      </c>
      <c r="C639" t="s">
        <v>220</v>
      </c>
      <c r="E639">
        <v>1</v>
      </c>
    </row>
    <row r="640" spans="1:5" x14ac:dyDescent="0.25">
      <c r="A640" t="s">
        <v>72</v>
      </c>
      <c r="B640" t="s">
        <v>787</v>
      </c>
      <c r="C640" t="s">
        <v>221</v>
      </c>
      <c r="E640">
        <v>1</v>
      </c>
    </row>
    <row r="641" spans="1:5" x14ac:dyDescent="0.25">
      <c r="A641" t="s">
        <v>72</v>
      </c>
      <c r="B641" t="s">
        <v>787</v>
      </c>
      <c r="C641" t="s">
        <v>222</v>
      </c>
      <c r="E641">
        <v>1</v>
      </c>
    </row>
    <row r="642" spans="1:5" x14ac:dyDescent="0.25">
      <c r="A642" t="s">
        <v>72</v>
      </c>
      <c r="B642" t="s">
        <v>787</v>
      </c>
      <c r="C642" t="s">
        <v>223</v>
      </c>
      <c r="E642">
        <v>1</v>
      </c>
    </row>
    <row r="643" spans="1:5" x14ac:dyDescent="0.25">
      <c r="A643" t="s">
        <v>72</v>
      </c>
      <c r="B643" t="s">
        <v>788</v>
      </c>
      <c r="C643" t="s">
        <v>219</v>
      </c>
      <c r="D643">
        <v>0</v>
      </c>
      <c r="E643">
        <v>1</v>
      </c>
    </row>
    <row r="644" spans="1:5" x14ac:dyDescent="0.25">
      <c r="A644" t="s">
        <v>72</v>
      </c>
      <c r="B644" t="s">
        <v>788</v>
      </c>
      <c r="C644" t="s">
        <v>220</v>
      </c>
      <c r="D644">
        <v>0</v>
      </c>
      <c r="E644">
        <v>1</v>
      </c>
    </row>
    <row r="645" spans="1:5" x14ac:dyDescent="0.25">
      <c r="A645" t="s">
        <v>72</v>
      </c>
      <c r="B645" t="s">
        <v>788</v>
      </c>
      <c r="C645" t="s">
        <v>221</v>
      </c>
      <c r="D645">
        <v>0</v>
      </c>
      <c r="E645">
        <v>1</v>
      </c>
    </row>
    <row r="646" spans="1:5" x14ac:dyDescent="0.25">
      <c r="A646" t="s">
        <v>72</v>
      </c>
      <c r="B646" t="s">
        <v>788</v>
      </c>
      <c r="C646" t="s">
        <v>222</v>
      </c>
      <c r="D646">
        <v>0</v>
      </c>
      <c r="E646">
        <v>1</v>
      </c>
    </row>
    <row r="647" spans="1:5" x14ac:dyDescent="0.25">
      <c r="A647" t="s">
        <v>72</v>
      </c>
      <c r="B647" t="s">
        <v>788</v>
      </c>
      <c r="C647" t="s">
        <v>223</v>
      </c>
      <c r="D647">
        <v>0</v>
      </c>
      <c r="E647">
        <v>1</v>
      </c>
    </row>
    <row r="648" spans="1:5" x14ac:dyDescent="0.25">
      <c r="A648" t="s">
        <v>72</v>
      </c>
      <c r="B648" t="s">
        <v>789</v>
      </c>
      <c r="C648" t="s">
        <v>219</v>
      </c>
      <c r="D648">
        <v>0</v>
      </c>
      <c r="E648">
        <v>1</v>
      </c>
    </row>
    <row r="649" spans="1:5" x14ac:dyDescent="0.25">
      <c r="A649" t="s">
        <v>72</v>
      </c>
      <c r="B649" t="s">
        <v>789</v>
      </c>
      <c r="C649" t="s">
        <v>220</v>
      </c>
      <c r="D649">
        <v>0</v>
      </c>
      <c r="E649">
        <v>1</v>
      </c>
    </row>
    <row r="650" spans="1:5" x14ac:dyDescent="0.25">
      <c r="A650" t="s">
        <v>72</v>
      </c>
      <c r="B650" t="s">
        <v>789</v>
      </c>
      <c r="C650" t="s">
        <v>221</v>
      </c>
      <c r="D650">
        <v>0</v>
      </c>
      <c r="E650">
        <v>1</v>
      </c>
    </row>
    <row r="651" spans="1:5" x14ac:dyDescent="0.25">
      <c r="A651" t="s">
        <v>72</v>
      </c>
      <c r="B651" t="s">
        <v>789</v>
      </c>
      <c r="C651" t="s">
        <v>222</v>
      </c>
      <c r="D651">
        <v>0</v>
      </c>
      <c r="E651">
        <v>1</v>
      </c>
    </row>
    <row r="652" spans="1:5" x14ac:dyDescent="0.25">
      <c r="A652" t="s">
        <v>72</v>
      </c>
      <c r="B652" t="s">
        <v>789</v>
      </c>
      <c r="C652" t="s">
        <v>223</v>
      </c>
      <c r="D652">
        <v>0</v>
      </c>
      <c r="E652">
        <v>1</v>
      </c>
    </row>
    <row r="653" spans="1:5" x14ac:dyDescent="0.25">
      <c r="A653" t="s">
        <v>72</v>
      </c>
      <c r="B653" t="s">
        <v>790</v>
      </c>
      <c r="C653" t="s">
        <v>219</v>
      </c>
      <c r="D653">
        <v>0</v>
      </c>
      <c r="E653">
        <v>1</v>
      </c>
    </row>
    <row r="654" spans="1:5" x14ac:dyDescent="0.25">
      <c r="A654" t="s">
        <v>72</v>
      </c>
      <c r="B654" t="s">
        <v>790</v>
      </c>
      <c r="C654" t="s">
        <v>220</v>
      </c>
      <c r="D654">
        <v>0</v>
      </c>
      <c r="E654">
        <v>1</v>
      </c>
    </row>
    <row r="655" spans="1:5" x14ac:dyDescent="0.25">
      <c r="A655" t="s">
        <v>72</v>
      </c>
      <c r="B655" t="s">
        <v>790</v>
      </c>
      <c r="C655" t="s">
        <v>221</v>
      </c>
      <c r="D655">
        <v>0</v>
      </c>
      <c r="E655">
        <v>1</v>
      </c>
    </row>
    <row r="656" spans="1:5" x14ac:dyDescent="0.25">
      <c r="A656" t="s">
        <v>72</v>
      </c>
      <c r="B656" t="s">
        <v>790</v>
      </c>
      <c r="C656" t="s">
        <v>222</v>
      </c>
      <c r="D656">
        <v>0</v>
      </c>
      <c r="E656">
        <v>1</v>
      </c>
    </row>
    <row r="657" spans="1:5" x14ac:dyDescent="0.25">
      <c r="A657" t="s">
        <v>72</v>
      </c>
      <c r="B657" t="s">
        <v>790</v>
      </c>
      <c r="C657" t="s">
        <v>223</v>
      </c>
      <c r="D657">
        <v>0</v>
      </c>
      <c r="E657">
        <v>1</v>
      </c>
    </row>
    <row r="658" spans="1:5" x14ac:dyDescent="0.25">
      <c r="A658" t="s">
        <v>72</v>
      </c>
      <c r="B658" t="s">
        <v>791</v>
      </c>
      <c r="C658" t="s">
        <v>219</v>
      </c>
      <c r="D658">
        <v>0</v>
      </c>
      <c r="E658">
        <v>1</v>
      </c>
    </row>
    <row r="659" spans="1:5" x14ac:dyDescent="0.25">
      <c r="A659" t="s">
        <v>72</v>
      </c>
      <c r="B659" t="s">
        <v>791</v>
      </c>
      <c r="C659" t="s">
        <v>220</v>
      </c>
      <c r="D659">
        <v>0</v>
      </c>
      <c r="E659">
        <v>1</v>
      </c>
    </row>
    <row r="660" spans="1:5" x14ac:dyDescent="0.25">
      <c r="A660" t="s">
        <v>72</v>
      </c>
      <c r="B660" t="s">
        <v>791</v>
      </c>
      <c r="C660" t="s">
        <v>221</v>
      </c>
      <c r="D660">
        <v>0</v>
      </c>
      <c r="E660">
        <v>1</v>
      </c>
    </row>
    <row r="661" spans="1:5" x14ac:dyDescent="0.25">
      <c r="A661" t="s">
        <v>72</v>
      </c>
      <c r="B661" t="s">
        <v>791</v>
      </c>
      <c r="C661" t="s">
        <v>222</v>
      </c>
      <c r="D661">
        <v>0</v>
      </c>
      <c r="E661">
        <v>1</v>
      </c>
    </row>
    <row r="662" spans="1:5" x14ac:dyDescent="0.25">
      <c r="A662" t="s">
        <v>72</v>
      </c>
      <c r="B662" t="s">
        <v>791</v>
      </c>
      <c r="C662" t="s">
        <v>223</v>
      </c>
      <c r="D662">
        <v>0</v>
      </c>
      <c r="E662">
        <v>1</v>
      </c>
    </row>
    <row r="663" spans="1:5" x14ac:dyDescent="0.25">
      <c r="A663" t="s">
        <v>72</v>
      </c>
      <c r="B663" t="s">
        <v>792</v>
      </c>
      <c r="C663" t="s">
        <v>219</v>
      </c>
      <c r="D663">
        <v>0</v>
      </c>
      <c r="E663">
        <v>1</v>
      </c>
    </row>
    <row r="664" spans="1:5" x14ac:dyDescent="0.25">
      <c r="A664" t="s">
        <v>72</v>
      </c>
      <c r="B664" t="s">
        <v>792</v>
      </c>
      <c r="C664" t="s">
        <v>220</v>
      </c>
      <c r="D664">
        <v>0</v>
      </c>
      <c r="E664">
        <v>1</v>
      </c>
    </row>
    <row r="665" spans="1:5" x14ac:dyDescent="0.25">
      <c r="A665" t="s">
        <v>72</v>
      </c>
      <c r="B665" t="s">
        <v>792</v>
      </c>
      <c r="C665" t="s">
        <v>221</v>
      </c>
      <c r="D665">
        <v>0</v>
      </c>
      <c r="E665">
        <v>1</v>
      </c>
    </row>
    <row r="666" spans="1:5" x14ac:dyDescent="0.25">
      <c r="A666" t="s">
        <v>72</v>
      </c>
      <c r="B666" t="s">
        <v>792</v>
      </c>
      <c r="C666" t="s">
        <v>222</v>
      </c>
      <c r="D666">
        <v>0</v>
      </c>
      <c r="E666">
        <v>1</v>
      </c>
    </row>
    <row r="667" spans="1:5" x14ac:dyDescent="0.25">
      <c r="A667" t="s">
        <v>72</v>
      </c>
      <c r="B667" t="s">
        <v>792</v>
      </c>
      <c r="C667" t="s">
        <v>223</v>
      </c>
      <c r="D667">
        <v>0</v>
      </c>
      <c r="E667">
        <v>1</v>
      </c>
    </row>
    <row r="668" spans="1:5" x14ac:dyDescent="0.25">
      <c r="A668" t="s">
        <v>72</v>
      </c>
      <c r="B668" t="s">
        <v>793</v>
      </c>
      <c r="C668" t="s">
        <v>219</v>
      </c>
      <c r="D668">
        <v>159994</v>
      </c>
      <c r="E668">
        <v>2</v>
      </c>
    </row>
    <row r="669" spans="1:5" x14ac:dyDescent="0.25">
      <c r="A669" t="s">
        <v>72</v>
      </c>
      <c r="B669" t="s">
        <v>793</v>
      </c>
      <c r="C669" t="s">
        <v>220</v>
      </c>
      <c r="D669">
        <v>313999</v>
      </c>
      <c r="E669">
        <v>2</v>
      </c>
    </row>
    <row r="670" spans="1:5" x14ac:dyDescent="0.25">
      <c r="A670" t="s">
        <v>72</v>
      </c>
      <c r="B670" t="s">
        <v>793</v>
      </c>
      <c r="C670" t="s">
        <v>221</v>
      </c>
      <c r="D670">
        <v>815388</v>
      </c>
      <c r="E670">
        <v>2</v>
      </c>
    </row>
    <row r="671" spans="1:5" x14ac:dyDescent="0.25">
      <c r="A671" t="s">
        <v>72</v>
      </c>
      <c r="B671" t="s">
        <v>793</v>
      </c>
      <c r="C671" t="s">
        <v>222</v>
      </c>
      <c r="D671">
        <v>902705</v>
      </c>
      <c r="E671">
        <v>2</v>
      </c>
    </row>
    <row r="672" spans="1:5" x14ac:dyDescent="0.25">
      <c r="A672" t="s">
        <v>72</v>
      </c>
      <c r="B672" t="s">
        <v>793</v>
      </c>
      <c r="C672" t="s">
        <v>223</v>
      </c>
      <c r="D672">
        <v>926519</v>
      </c>
      <c r="E672">
        <v>2</v>
      </c>
    </row>
    <row r="673" spans="1:5" x14ac:dyDescent="0.25">
      <c r="A673" t="s">
        <v>72</v>
      </c>
      <c r="B673" t="s">
        <v>794</v>
      </c>
      <c r="C673" t="s">
        <v>219</v>
      </c>
      <c r="D673">
        <v>0</v>
      </c>
      <c r="E673">
        <v>1</v>
      </c>
    </row>
    <row r="674" spans="1:5" x14ac:dyDescent="0.25">
      <c r="A674" t="s">
        <v>72</v>
      </c>
      <c r="B674" t="s">
        <v>794</v>
      </c>
      <c r="C674" t="s">
        <v>220</v>
      </c>
      <c r="D674">
        <v>0</v>
      </c>
      <c r="E674">
        <v>1</v>
      </c>
    </row>
    <row r="675" spans="1:5" x14ac:dyDescent="0.25">
      <c r="A675" t="s">
        <v>72</v>
      </c>
      <c r="B675" t="s">
        <v>794</v>
      </c>
      <c r="C675" t="s">
        <v>221</v>
      </c>
      <c r="D675">
        <v>0</v>
      </c>
      <c r="E675">
        <v>1</v>
      </c>
    </row>
    <row r="676" spans="1:5" x14ac:dyDescent="0.25">
      <c r="A676" t="s">
        <v>72</v>
      </c>
      <c r="B676" t="s">
        <v>794</v>
      </c>
      <c r="C676" t="s">
        <v>222</v>
      </c>
      <c r="D676">
        <v>0</v>
      </c>
      <c r="E676">
        <v>1</v>
      </c>
    </row>
    <row r="677" spans="1:5" x14ac:dyDescent="0.25">
      <c r="A677" t="s">
        <v>72</v>
      </c>
      <c r="B677" t="s">
        <v>794</v>
      </c>
      <c r="C677" t="s">
        <v>223</v>
      </c>
      <c r="D677">
        <v>0</v>
      </c>
      <c r="E677">
        <v>1</v>
      </c>
    </row>
    <row r="678" spans="1:5" x14ac:dyDescent="0.25">
      <c r="A678" t="s">
        <v>72</v>
      </c>
      <c r="B678" t="s">
        <v>795</v>
      </c>
      <c r="C678" t="s">
        <v>219</v>
      </c>
      <c r="D678">
        <v>0</v>
      </c>
      <c r="E678">
        <v>1</v>
      </c>
    </row>
    <row r="679" spans="1:5" x14ac:dyDescent="0.25">
      <c r="A679" t="s">
        <v>72</v>
      </c>
      <c r="B679" t="s">
        <v>795</v>
      </c>
      <c r="C679" t="s">
        <v>220</v>
      </c>
      <c r="D679">
        <v>0</v>
      </c>
      <c r="E679">
        <v>1</v>
      </c>
    </row>
    <row r="680" spans="1:5" x14ac:dyDescent="0.25">
      <c r="A680" t="s">
        <v>72</v>
      </c>
      <c r="B680" t="s">
        <v>795</v>
      </c>
      <c r="C680" t="s">
        <v>221</v>
      </c>
      <c r="D680">
        <v>0</v>
      </c>
      <c r="E680">
        <v>1</v>
      </c>
    </row>
    <row r="681" spans="1:5" x14ac:dyDescent="0.25">
      <c r="A681" t="s">
        <v>72</v>
      </c>
      <c r="B681" t="s">
        <v>795</v>
      </c>
      <c r="C681" t="s">
        <v>222</v>
      </c>
      <c r="D681">
        <v>0</v>
      </c>
      <c r="E681">
        <v>1</v>
      </c>
    </row>
    <row r="682" spans="1:5" x14ac:dyDescent="0.25">
      <c r="A682" t="s">
        <v>72</v>
      </c>
      <c r="B682" t="s">
        <v>795</v>
      </c>
      <c r="C682" t="s">
        <v>223</v>
      </c>
      <c r="D682">
        <v>0</v>
      </c>
      <c r="E682">
        <v>1</v>
      </c>
    </row>
    <row r="683" spans="1:5" x14ac:dyDescent="0.25">
      <c r="A683" t="s">
        <v>72</v>
      </c>
      <c r="B683" t="s">
        <v>796</v>
      </c>
      <c r="C683" t="s">
        <v>219</v>
      </c>
      <c r="D683">
        <v>0</v>
      </c>
      <c r="E683">
        <v>1</v>
      </c>
    </row>
    <row r="684" spans="1:5" x14ac:dyDescent="0.25">
      <c r="A684" t="s">
        <v>72</v>
      </c>
      <c r="B684" t="s">
        <v>796</v>
      </c>
      <c r="C684" t="s">
        <v>220</v>
      </c>
      <c r="D684">
        <v>0</v>
      </c>
      <c r="E684">
        <v>1</v>
      </c>
    </row>
    <row r="685" spans="1:5" x14ac:dyDescent="0.25">
      <c r="A685" t="s">
        <v>72</v>
      </c>
      <c r="B685" t="s">
        <v>796</v>
      </c>
      <c r="C685" t="s">
        <v>221</v>
      </c>
      <c r="D685">
        <v>0</v>
      </c>
      <c r="E685">
        <v>1</v>
      </c>
    </row>
    <row r="686" spans="1:5" x14ac:dyDescent="0.25">
      <c r="A686" t="s">
        <v>72</v>
      </c>
      <c r="B686" t="s">
        <v>796</v>
      </c>
      <c r="C686" t="s">
        <v>222</v>
      </c>
      <c r="D686">
        <v>0</v>
      </c>
      <c r="E686">
        <v>1</v>
      </c>
    </row>
    <row r="687" spans="1:5" x14ac:dyDescent="0.25">
      <c r="A687" t="s">
        <v>72</v>
      </c>
      <c r="B687" t="s">
        <v>796</v>
      </c>
      <c r="C687" t="s">
        <v>223</v>
      </c>
      <c r="D687">
        <v>0</v>
      </c>
      <c r="E687">
        <v>1</v>
      </c>
    </row>
    <row r="688" spans="1:5" x14ac:dyDescent="0.25">
      <c r="A688" t="s">
        <v>72</v>
      </c>
      <c r="B688" t="s">
        <v>797</v>
      </c>
      <c r="C688" t="s">
        <v>219</v>
      </c>
      <c r="E688">
        <v>1</v>
      </c>
    </row>
    <row r="689" spans="1:5" x14ac:dyDescent="0.25">
      <c r="A689" t="s">
        <v>72</v>
      </c>
      <c r="B689" t="s">
        <v>797</v>
      </c>
      <c r="C689" t="s">
        <v>220</v>
      </c>
      <c r="E689">
        <v>1</v>
      </c>
    </row>
    <row r="690" spans="1:5" x14ac:dyDescent="0.25">
      <c r="A690" t="s">
        <v>72</v>
      </c>
      <c r="B690" t="s">
        <v>797</v>
      </c>
      <c r="C690" t="s">
        <v>221</v>
      </c>
      <c r="E690">
        <v>1</v>
      </c>
    </row>
    <row r="691" spans="1:5" x14ac:dyDescent="0.25">
      <c r="A691" t="s">
        <v>72</v>
      </c>
      <c r="B691" t="s">
        <v>797</v>
      </c>
      <c r="C691" t="s">
        <v>222</v>
      </c>
      <c r="E691">
        <v>1</v>
      </c>
    </row>
    <row r="692" spans="1:5" x14ac:dyDescent="0.25">
      <c r="A692" t="s">
        <v>72</v>
      </c>
      <c r="B692" t="s">
        <v>797</v>
      </c>
      <c r="C692" t="s">
        <v>223</v>
      </c>
      <c r="E692">
        <v>1</v>
      </c>
    </row>
    <row r="693" spans="1:5" x14ac:dyDescent="0.25">
      <c r="A693" t="s">
        <v>72</v>
      </c>
      <c r="B693" t="s">
        <v>798</v>
      </c>
      <c r="C693" t="s">
        <v>219</v>
      </c>
      <c r="E693">
        <v>1</v>
      </c>
    </row>
    <row r="694" spans="1:5" x14ac:dyDescent="0.25">
      <c r="A694" t="s">
        <v>72</v>
      </c>
      <c r="B694" t="s">
        <v>798</v>
      </c>
      <c r="C694" t="s">
        <v>220</v>
      </c>
      <c r="E694">
        <v>1</v>
      </c>
    </row>
    <row r="695" spans="1:5" x14ac:dyDescent="0.25">
      <c r="A695" t="s">
        <v>72</v>
      </c>
      <c r="B695" t="s">
        <v>798</v>
      </c>
      <c r="C695" t="s">
        <v>221</v>
      </c>
      <c r="E695">
        <v>1</v>
      </c>
    </row>
    <row r="696" spans="1:5" x14ac:dyDescent="0.25">
      <c r="A696" t="s">
        <v>72</v>
      </c>
      <c r="B696" t="s">
        <v>798</v>
      </c>
      <c r="C696" t="s">
        <v>222</v>
      </c>
      <c r="D696">
        <v>0</v>
      </c>
      <c r="E696">
        <v>1</v>
      </c>
    </row>
    <row r="697" spans="1:5" x14ac:dyDescent="0.25">
      <c r="A697" t="s">
        <v>72</v>
      </c>
      <c r="B697" t="s">
        <v>798</v>
      </c>
      <c r="C697" t="s">
        <v>223</v>
      </c>
      <c r="D697">
        <v>0</v>
      </c>
      <c r="E697">
        <v>1</v>
      </c>
    </row>
    <row r="698" spans="1:5" x14ac:dyDescent="0.25">
      <c r="A698" t="s">
        <v>72</v>
      </c>
      <c r="B698" t="s">
        <v>799</v>
      </c>
      <c r="C698" t="s">
        <v>219</v>
      </c>
      <c r="D698">
        <v>0</v>
      </c>
      <c r="E698">
        <v>1</v>
      </c>
    </row>
    <row r="699" spans="1:5" x14ac:dyDescent="0.25">
      <c r="A699" t="s">
        <v>72</v>
      </c>
      <c r="B699" t="s">
        <v>799</v>
      </c>
      <c r="C699" t="s">
        <v>220</v>
      </c>
      <c r="D699">
        <v>0</v>
      </c>
      <c r="E699">
        <v>1</v>
      </c>
    </row>
    <row r="700" spans="1:5" x14ac:dyDescent="0.25">
      <c r="A700" t="s">
        <v>72</v>
      </c>
      <c r="B700" t="s">
        <v>799</v>
      </c>
      <c r="C700" t="s">
        <v>221</v>
      </c>
      <c r="D700">
        <v>123580</v>
      </c>
      <c r="E700">
        <v>2</v>
      </c>
    </row>
    <row r="701" spans="1:5" x14ac:dyDescent="0.25">
      <c r="A701" t="s">
        <v>72</v>
      </c>
      <c r="B701" t="s">
        <v>799</v>
      </c>
      <c r="C701" t="s">
        <v>222</v>
      </c>
      <c r="D701">
        <v>18743</v>
      </c>
      <c r="E701">
        <v>2</v>
      </c>
    </row>
    <row r="702" spans="1:5" x14ac:dyDescent="0.25">
      <c r="A702" t="s">
        <v>72</v>
      </c>
      <c r="B702" t="s">
        <v>799</v>
      </c>
      <c r="C702" t="s">
        <v>223</v>
      </c>
      <c r="D702">
        <v>21888</v>
      </c>
      <c r="E702">
        <v>2</v>
      </c>
    </row>
    <row r="703" spans="1:5" x14ac:dyDescent="0.25">
      <c r="A703" t="s">
        <v>72</v>
      </c>
      <c r="B703" t="s">
        <v>800</v>
      </c>
      <c r="C703" t="s">
        <v>219</v>
      </c>
      <c r="D703">
        <v>0</v>
      </c>
      <c r="E703">
        <v>1</v>
      </c>
    </row>
    <row r="704" spans="1:5" x14ac:dyDescent="0.25">
      <c r="A704" t="s">
        <v>72</v>
      </c>
      <c r="B704" t="s">
        <v>800</v>
      </c>
      <c r="C704" t="s">
        <v>220</v>
      </c>
      <c r="D704">
        <v>0</v>
      </c>
      <c r="E704">
        <v>1</v>
      </c>
    </row>
    <row r="705" spans="1:5" x14ac:dyDescent="0.25">
      <c r="A705" t="s">
        <v>72</v>
      </c>
      <c r="B705" t="s">
        <v>800</v>
      </c>
      <c r="C705" t="s">
        <v>221</v>
      </c>
      <c r="D705">
        <v>0</v>
      </c>
      <c r="E705">
        <v>1</v>
      </c>
    </row>
    <row r="706" spans="1:5" x14ac:dyDescent="0.25">
      <c r="A706" t="s">
        <v>72</v>
      </c>
      <c r="B706" t="s">
        <v>800</v>
      </c>
      <c r="C706" t="s">
        <v>222</v>
      </c>
      <c r="D706">
        <v>0</v>
      </c>
      <c r="E706">
        <v>1</v>
      </c>
    </row>
    <row r="707" spans="1:5" x14ac:dyDescent="0.25">
      <c r="A707" t="s">
        <v>72</v>
      </c>
      <c r="B707" t="s">
        <v>800</v>
      </c>
      <c r="C707" t="s">
        <v>223</v>
      </c>
      <c r="D707">
        <v>0</v>
      </c>
      <c r="E707">
        <v>1</v>
      </c>
    </row>
    <row r="708" spans="1:5" x14ac:dyDescent="0.25">
      <c r="A708" t="s">
        <v>72</v>
      </c>
      <c r="B708" t="s">
        <v>801</v>
      </c>
      <c r="C708" t="s">
        <v>219</v>
      </c>
      <c r="D708">
        <v>0</v>
      </c>
      <c r="E708">
        <v>1</v>
      </c>
    </row>
    <row r="709" spans="1:5" x14ac:dyDescent="0.25">
      <c r="A709" t="s">
        <v>72</v>
      </c>
      <c r="B709" t="s">
        <v>801</v>
      </c>
      <c r="C709" t="s">
        <v>220</v>
      </c>
      <c r="D709">
        <v>0</v>
      </c>
      <c r="E709">
        <v>1</v>
      </c>
    </row>
    <row r="710" spans="1:5" x14ac:dyDescent="0.25">
      <c r="A710" t="s">
        <v>72</v>
      </c>
      <c r="B710" t="s">
        <v>801</v>
      </c>
      <c r="C710" t="s">
        <v>221</v>
      </c>
      <c r="D710">
        <v>0</v>
      </c>
      <c r="E710">
        <v>1</v>
      </c>
    </row>
    <row r="711" spans="1:5" x14ac:dyDescent="0.25">
      <c r="A711" t="s">
        <v>72</v>
      </c>
      <c r="B711" t="s">
        <v>801</v>
      </c>
      <c r="C711" t="s">
        <v>222</v>
      </c>
      <c r="D711">
        <v>0</v>
      </c>
      <c r="E711">
        <v>1</v>
      </c>
    </row>
    <row r="712" spans="1:5" x14ac:dyDescent="0.25">
      <c r="A712" t="s">
        <v>72</v>
      </c>
      <c r="B712" t="s">
        <v>801</v>
      </c>
      <c r="C712" t="s">
        <v>223</v>
      </c>
      <c r="D712">
        <v>0</v>
      </c>
      <c r="E712">
        <v>1</v>
      </c>
    </row>
    <row r="713" spans="1:5" x14ac:dyDescent="0.25">
      <c r="A713" t="s">
        <v>72</v>
      </c>
      <c r="B713" t="s">
        <v>802</v>
      </c>
      <c r="C713" t="s">
        <v>219</v>
      </c>
      <c r="E713">
        <v>1</v>
      </c>
    </row>
    <row r="714" spans="1:5" x14ac:dyDescent="0.25">
      <c r="A714" t="s">
        <v>72</v>
      </c>
      <c r="B714" t="s">
        <v>802</v>
      </c>
      <c r="C714" t="s">
        <v>220</v>
      </c>
      <c r="E714">
        <v>1</v>
      </c>
    </row>
    <row r="715" spans="1:5" x14ac:dyDescent="0.25">
      <c r="A715" t="s">
        <v>72</v>
      </c>
      <c r="B715" t="s">
        <v>802</v>
      </c>
      <c r="C715" t="s">
        <v>221</v>
      </c>
      <c r="E715">
        <v>1</v>
      </c>
    </row>
    <row r="716" spans="1:5" x14ac:dyDescent="0.25">
      <c r="A716" t="s">
        <v>72</v>
      </c>
      <c r="B716" t="s">
        <v>802</v>
      </c>
      <c r="C716" t="s">
        <v>222</v>
      </c>
      <c r="E716">
        <v>1</v>
      </c>
    </row>
    <row r="717" spans="1:5" x14ac:dyDescent="0.25">
      <c r="A717" t="s">
        <v>72</v>
      </c>
      <c r="B717" t="s">
        <v>802</v>
      </c>
      <c r="C717" t="s">
        <v>223</v>
      </c>
      <c r="E717">
        <v>1</v>
      </c>
    </row>
    <row r="718" spans="1:5" x14ac:dyDescent="0.25">
      <c r="A718" t="s">
        <v>72</v>
      </c>
      <c r="B718" t="s">
        <v>803</v>
      </c>
      <c r="C718" t="s">
        <v>219</v>
      </c>
      <c r="E718">
        <v>1</v>
      </c>
    </row>
    <row r="719" spans="1:5" x14ac:dyDescent="0.25">
      <c r="A719" t="s">
        <v>72</v>
      </c>
      <c r="B719" t="s">
        <v>803</v>
      </c>
      <c r="C719" t="s">
        <v>220</v>
      </c>
      <c r="E719">
        <v>1</v>
      </c>
    </row>
    <row r="720" spans="1:5" x14ac:dyDescent="0.25">
      <c r="A720" t="s">
        <v>72</v>
      </c>
      <c r="B720" t="s">
        <v>803</v>
      </c>
      <c r="C720" t="s">
        <v>221</v>
      </c>
      <c r="E720">
        <v>1</v>
      </c>
    </row>
    <row r="721" spans="1:5" x14ac:dyDescent="0.25">
      <c r="A721" t="s">
        <v>72</v>
      </c>
      <c r="B721" t="s">
        <v>803</v>
      </c>
      <c r="C721" t="s">
        <v>222</v>
      </c>
      <c r="E721">
        <v>1</v>
      </c>
    </row>
    <row r="722" spans="1:5" x14ac:dyDescent="0.25">
      <c r="A722" t="s">
        <v>72</v>
      </c>
      <c r="B722" t="s">
        <v>803</v>
      </c>
      <c r="C722" t="s">
        <v>223</v>
      </c>
      <c r="E722">
        <v>1</v>
      </c>
    </row>
    <row r="723" spans="1:5" x14ac:dyDescent="0.25">
      <c r="A723" t="s">
        <v>72</v>
      </c>
      <c r="B723" t="s">
        <v>804</v>
      </c>
      <c r="C723" t="s">
        <v>219</v>
      </c>
      <c r="D723">
        <v>0</v>
      </c>
      <c r="E723">
        <v>1</v>
      </c>
    </row>
    <row r="724" spans="1:5" x14ac:dyDescent="0.25">
      <c r="A724" t="s">
        <v>72</v>
      </c>
      <c r="B724" t="s">
        <v>804</v>
      </c>
      <c r="C724" t="s">
        <v>220</v>
      </c>
      <c r="D724">
        <v>0</v>
      </c>
      <c r="E724">
        <v>1</v>
      </c>
    </row>
    <row r="725" spans="1:5" x14ac:dyDescent="0.25">
      <c r="A725" t="s">
        <v>72</v>
      </c>
      <c r="B725" t="s">
        <v>804</v>
      </c>
      <c r="C725" t="s">
        <v>221</v>
      </c>
      <c r="D725">
        <v>0</v>
      </c>
      <c r="E725">
        <v>1</v>
      </c>
    </row>
    <row r="726" spans="1:5" x14ac:dyDescent="0.25">
      <c r="A726" t="s">
        <v>72</v>
      </c>
      <c r="B726" t="s">
        <v>804</v>
      </c>
      <c r="C726" t="s">
        <v>222</v>
      </c>
      <c r="D726">
        <v>0</v>
      </c>
      <c r="E726">
        <v>1</v>
      </c>
    </row>
    <row r="727" spans="1:5" x14ac:dyDescent="0.25">
      <c r="A727" t="s">
        <v>72</v>
      </c>
      <c r="B727" t="s">
        <v>804</v>
      </c>
      <c r="C727" t="s">
        <v>223</v>
      </c>
      <c r="D727">
        <v>0</v>
      </c>
      <c r="E727">
        <v>1</v>
      </c>
    </row>
    <row r="728" spans="1:5" x14ac:dyDescent="0.25">
      <c r="A728" t="s">
        <v>72</v>
      </c>
      <c r="B728" t="s">
        <v>805</v>
      </c>
      <c r="C728" t="s">
        <v>219</v>
      </c>
      <c r="E728">
        <v>1</v>
      </c>
    </row>
    <row r="729" spans="1:5" x14ac:dyDescent="0.25">
      <c r="A729" t="s">
        <v>72</v>
      </c>
      <c r="B729" t="s">
        <v>805</v>
      </c>
      <c r="C729" t="s">
        <v>220</v>
      </c>
      <c r="E729">
        <v>1</v>
      </c>
    </row>
    <row r="730" spans="1:5" x14ac:dyDescent="0.25">
      <c r="A730" t="s">
        <v>72</v>
      </c>
      <c r="B730" t="s">
        <v>805</v>
      </c>
      <c r="C730" t="s">
        <v>221</v>
      </c>
      <c r="E730">
        <v>1</v>
      </c>
    </row>
    <row r="731" spans="1:5" x14ac:dyDescent="0.25">
      <c r="A731" t="s">
        <v>72</v>
      </c>
      <c r="B731" t="s">
        <v>805</v>
      </c>
      <c r="C731" t="s">
        <v>222</v>
      </c>
      <c r="E731">
        <v>1</v>
      </c>
    </row>
    <row r="732" spans="1:5" x14ac:dyDescent="0.25">
      <c r="A732" t="s">
        <v>72</v>
      </c>
      <c r="B732" t="s">
        <v>805</v>
      </c>
      <c r="C732" t="s">
        <v>223</v>
      </c>
      <c r="E732">
        <v>1</v>
      </c>
    </row>
    <row r="733" spans="1:5" x14ac:dyDescent="0.25">
      <c r="A733" t="s">
        <v>72</v>
      </c>
      <c r="B733" t="s">
        <v>806</v>
      </c>
      <c r="C733" t="s">
        <v>219</v>
      </c>
      <c r="D733">
        <v>0</v>
      </c>
      <c r="E733">
        <v>1</v>
      </c>
    </row>
    <row r="734" spans="1:5" x14ac:dyDescent="0.25">
      <c r="A734" t="s">
        <v>72</v>
      </c>
      <c r="B734" t="s">
        <v>806</v>
      </c>
      <c r="C734" t="s">
        <v>220</v>
      </c>
      <c r="D734">
        <v>0</v>
      </c>
      <c r="E734">
        <v>1</v>
      </c>
    </row>
    <row r="735" spans="1:5" x14ac:dyDescent="0.25">
      <c r="A735" t="s">
        <v>72</v>
      </c>
      <c r="B735" t="s">
        <v>806</v>
      </c>
      <c r="C735" t="s">
        <v>221</v>
      </c>
      <c r="D735">
        <v>0</v>
      </c>
      <c r="E735">
        <v>1</v>
      </c>
    </row>
    <row r="736" spans="1:5" x14ac:dyDescent="0.25">
      <c r="A736" t="s">
        <v>72</v>
      </c>
      <c r="B736" t="s">
        <v>806</v>
      </c>
      <c r="C736" t="s">
        <v>222</v>
      </c>
      <c r="D736">
        <v>0</v>
      </c>
      <c r="E736">
        <v>1</v>
      </c>
    </row>
    <row r="737" spans="1:5" x14ac:dyDescent="0.25">
      <c r="A737" t="s">
        <v>72</v>
      </c>
      <c r="B737" t="s">
        <v>806</v>
      </c>
      <c r="C737" t="s">
        <v>223</v>
      </c>
      <c r="D737">
        <v>0</v>
      </c>
      <c r="E737">
        <v>1</v>
      </c>
    </row>
    <row r="738" spans="1:5" x14ac:dyDescent="0.25">
      <c r="A738" t="s">
        <v>72</v>
      </c>
      <c r="B738" t="s">
        <v>807</v>
      </c>
      <c r="C738" t="s">
        <v>219</v>
      </c>
      <c r="D738">
        <v>0</v>
      </c>
      <c r="E738">
        <v>1</v>
      </c>
    </row>
    <row r="739" spans="1:5" x14ac:dyDescent="0.25">
      <c r="A739" t="s">
        <v>72</v>
      </c>
      <c r="B739" t="s">
        <v>807</v>
      </c>
      <c r="C739" t="s">
        <v>220</v>
      </c>
      <c r="D739">
        <v>0</v>
      </c>
      <c r="E739">
        <v>1</v>
      </c>
    </row>
    <row r="740" spans="1:5" x14ac:dyDescent="0.25">
      <c r="A740" t="s">
        <v>72</v>
      </c>
      <c r="B740" t="s">
        <v>807</v>
      </c>
      <c r="C740" t="s">
        <v>221</v>
      </c>
      <c r="D740">
        <v>0</v>
      </c>
      <c r="E740">
        <v>1</v>
      </c>
    </row>
    <row r="741" spans="1:5" x14ac:dyDescent="0.25">
      <c r="A741" t="s">
        <v>72</v>
      </c>
      <c r="B741" t="s">
        <v>807</v>
      </c>
      <c r="C741" t="s">
        <v>222</v>
      </c>
      <c r="D741">
        <v>0</v>
      </c>
      <c r="E741">
        <v>1</v>
      </c>
    </row>
    <row r="742" spans="1:5" x14ac:dyDescent="0.25">
      <c r="A742" t="s">
        <v>72</v>
      </c>
      <c r="B742" t="s">
        <v>807</v>
      </c>
      <c r="C742" t="s">
        <v>223</v>
      </c>
      <c r="D742">
        <v>0</v>
      </c>
      <c r="E742">
        <v>1</v>
      </c>
    </row>
    <row r="743" spans="1:5" x14ac:dyDescent="0.25">
      <c r="A743" t="s">
        <v>72</v>
      </c>
      <c r="B743" t="s">
        <v>808</v>
      </c>
      <c r="C743" t="s">
        <v>219</v>
      </c>
      <c r="D743">
        <v>0</v>
      </c>
      <c r="E743">
        <v>1</v>
      </c>
    </row>
    <row r="744" spans="1:5" x14ac:dyDescent="0.25">
      <c r="A744" t="s">
        <v>72</v>
      </c>
      <c r="B744" t="s">
        <v>808</v>
      </c>
      <c r="C744" t="s">
        <v>220</v>
      </c>
      <c r="D744">
        <v>0</v>
      </c>
      <c r="E744">
        <v>1</v>
      </c>
    </row>
    <row r="745" spans="1:5" x14ac:dyDescent="0.25">
      <c r="A745" t="s">
        <v>72</v>
      </c>
      <c r="B745" t="s">
        <v>808</v>
      </c>
      <c r="C745" t="s">
        <v>221</v>
      </c>
      <c r="D745">
        <v>0</v>
      </c>
      <c r="E745">
        <v>1</v>
      </c>
    </row>
    <row r="746" spans="1:5" x14ac:dyDescent="0.25">
      <c r="A746" t="s">
        <v>72</v>
      </c>
      <c r="B746" t="s">
        <v>808</v>
      </c>
      <c r="C746" t="s">
        <v>222</v>
      </c>
      <c r="D746">
        <v>0</v>
      </c>
      <c r="E746">
        <v>1</v>
      </c>
    </row>
    <row r="747" spans="1:5" x14ac:dyDescent="0.25">
      <c r="A747" t="s">
        <v>72</v>
      </c>
      <c r="B747" t="s">
        <v>808</v>
      </c>
      <c r="C747" t="s">
        <v>223</v>
      </c>
      <c r="D747">
        <v>95383</v>
      </c>
      <c r="E747">
        <v>2</v>
      </c>
    </row>
    <row r="748" spans="1:5" x14ac:dyDescent="0.25">
      <c r="A748" t="s">
        <v>72</v>
      </c>
      <c r="B748" t="s">
        <v>809</v>
      </c>
      <c r="C748" t="s">
        <v>219</v>
      </c>
      <c r="D748">
        <v>0</v>
      </c>
      <c r="E748">
        <v>1</v>
      </c>
    </row>
    <row r="749" spans="1:5" x14ac:dyDescent="0.25">
      <c r="A749" t="s">
        <v>72</v>
      </c>
      <c r="B749" t="s">
        <v>809</v>
      </c>
      <c r="C749" t="s">
        <v>220</v>
      </c>
      <c r="D749">
        <v>0</v>
      </c>
      <c r="E749">
        <v>1</v>
      </c>
    </row>
    <row r="750" spans="1:5" x14ac:dyDescent="0.25">
      <c r="A750" t="s">
        <v>72</v>
      </c>
      <c r="B750" t="s">
        <v>809</v>
      </c>
      <c r="C750" t="s">
        <v>221</v>
      </c>
      <c r="D750">
        <v>0</v>
      </c>
      <c r="E750">
        <v>1</v>
      </c>
    </row>
    <row r="751" spans="1:5" x14ac:dyDescent="0.25">
      <c r="A751" t="s">
        <v>72</v>
      </c>
      <c r="B751" t="s">
        <v>809</v>
      </c>
      <c r="C751" t="s">
        <v>222</v>
      </c>
      <c r="D751">
        <v>0</v>
      </c>
      <c r="E751">
        <v>1</v>
      </c>
    </row>
    <row r="752" spans="1:5" x14ac:dyDescent="0.25">
      <c r="A752" t="s">
        <v>72</v>
      </c>
      <c r="B752" t="s">
        <v>809</v>
      </c>
      <c r="C752" t="s">
        <v>223</v>
      </c>
      <c r="D752">
        <v>0</v>
      </c>
      <c r="E752">
        <v>1</v>
      </c>
    </row>
    <row r="753" spans="1:5" x14ac:dyDescent="0.25">
      <c r="A753" t="s">
        <v>72</v>
      </c>
      <c r="B753" t="s">
        <v>810</v>
      </c>
      <c r="C753" t="s">
        <v>219</v>
      </c>
      <c r="E753">
        <v>1</v>
      </c>
    </row>
    <row r="754" spans="1:5" x14ac:dyDescent="0.25">
      <c r="A754" t="s">
        <v>72</v>
      </c>
      <c r="B754" t="s">
        <v>810</v>
      </c>
      <c r="C754" t="s">
        <v>220</v>
      </c>
      <c r="E754">
        <v>1</v>
      </c>
    </row>
    <row r="755" spans="1:5" x14ac:dyDescent="0.25">
      <c r="A755" t="s">
        <v>72</v>
      </c>
      <c r="B755" t="s">
        <v>810</v>
      </c>
      <c r="C755" t="s">
        <v>221</v>
      </c>
      <c r="E755">
        <v>1</v>
      </c>
    </row>
    <row r="756" spans="1:5" x14ac:dyDescent="0.25">
      <c r="A756" t="s">
        <v>72</v>
      </c>
      <c r="B756" t="s">
        <v>810</v>
      </c>
      <c r="C756" t="s">
        <v>222</v>
      </c>
      <c r="E756">
        <v>1</v>
      </c>
    </row>
    <row r="757" spans="1:5" x14ac:dyDescent="0.25">
      <c r="A757" t="s">
        <v>72</v>
      </c>
      <c r="B757" t="s">
        <v>810</v>
      </c>
      <c r="C757" t="s">
        <v>223</v>
      </c>
      <c r="E757">
        <v>1</v>
      </c>
    </row>
    <row r="758" spans="1:5" x14ac:dyDescent="0.25">
      <c r="A758" t="s">
        <v>72</v>
      </c>
      <c r="B758" t="s">
        <v>811</v>
      </c>
      <c r="C758" t="s">
        <v>219</v>
      </c>
      <c r="E758">
        <v>1</v>
      </c>
    </row>
    <row r="759" spans="1:5" x14ac:dyDescent="0.25">
      <c r="A759" t="s">
        <v>72</v>
      </c>
      <c r="B759" t="s">
        <v>811</v>
      </c>
      <c r="C759" t="s">
        <v>220</v>
      </c>
      <c r="E759">
        <v>1</v>
      </c>
    </row>
    <row r="760" spans="1:5" x14ac:dyDescent="0.25">
      <c r="A760" t="s">
        <v>72</v>
      </c>
      <c r="B760" t="s">
        <v>811</v>
      </c>
      <c r="C760" t="s">
        <v>221</v>
      </c>
      <c r="E760">
        <v>1</v>
      </c>
    </row>
    <row r="761" spans="1:5" x14ac:dyDescent="0.25">
      <c r="A761" t="s">
        <v>72</v>
      </c>
      <c r="B761" t="s">
        <v>811</v>
      </c>
      <c r="C761" t="s">
        <v>222</v>
      </c>
      <c r="E761">
        <v>1</v>
      </c>
    </row>
    <row r="762" spans="1:5" x14ac:dyDescent="0.25">
      <c r="A762" t="s">
        <v>72</v>
      </c>
      <c r="B762" t="s">
        <v>811</v>
      </c>
      <c r="C762" t="s">
        <v>223</v>
      </c>
      <c r="E762">
        <v>1</v>
      </c>
    </row>
    <row r="763" spans="1:5" x14ac:dyDescent="0.25">
      <c r="A763" t="s">
        <v>72</v>
      </c>
      <c r="B763" t="s">
        <v>812</v>
      </c>
      <c r="C763" t="s">
        <v>219</v>
      </c>
      <c r="D763">
        <v>0</v>
      </c>
      <c r="E763">
        <v>1</v>
      </c>
    </row>
    <row r="764" spans="1:5" x14ac:dyDescent="0.25">
      <c r="A764" t="s">
        <v>72</v>
      </c>
      <c r="B764" t="s">
        <v>812</v>
      </c>
      <c r="C764" t="s">
        <v>220</v>
      </c>
      <c r="D764">
        <v>0</v>
      </c>
      <c r="E764">
        <v>1</v>
      </c>
    </row>
    <row r="765" spans="1:5" x14ac:dyDescent="0.25">
      <c r="A765" t="s">
        <v>72</v>
      </c>
      <c r="B765" t="s">
        <v>812</v>
      </c>
      <c r="C765" t="s">
        <v>221</v>
      </c>
      <c r="D765">
        <v>0</v>
      </c>
      <c r="E765">
        <v>1</v>
      </c>
    </row>
    <row r="766" spans="1:5" x14ac:dyDescent="0.25">
      <c r="A766" t="s">
        <v>72</v>
      </c>
      <c r="B766" t="s">
        <v>812</v>
      </c>
      <c r="C766" t="s">
        <v>222</v>
      </c>
      <c r="D766">
        <v>0</v>
      </c>
      <c r="E766">
        <v>1</v>
      </c>
    </row>
    <row r="767" spans="1:5" x14ac:dyDescent="0.25">
      <c r="A767" t="s">
        <v>72</v>
      </c>
      <c r="B767" t="s">
        <v>812</v>
      </c>
      <c r="C767" t="s">
        <v>223</v>
      </c>
      <c r="D767">
        <v>0</v>
      </c>
      <c r="E767">
        <v>1</v>
      </c>
    </row>
    <row r="768" spans="1:5" x14ac:dyDescent="0.25">
      <c r="A768" t="s">
        <v>72</v>
      </c>
      <c r="B768" t="s">
        <v>813</v>
      </c>
      <c r="C768" t="s">
        <v>219</v>
      </c>
      <c r="D768">
        <v>0</v>
      </c>
      <c r="E768">
        <v>1</v>
      </c>
    </row>
    <row r="769" spans="1:5" x14ac:dyDescent="0.25">
      <c r="A769" t="s">
        <v>72</v>
      </c>
      <c r="B769" t="s">
        <v>813</v>
      </c>
      <c r="C769" t="s">
        <v>220</v>
      </c>
      <c r="D769">
        <v>0</v>
      </c>
      <c r="E769">
        <v>1</v>
      </c>
    </row>
    <row r="770" spans="1:5" x14ac:dyDescent="0.25">
      <c r="A770" t="s">
        <v>72</v>
      </c>
      <c r="B770" t="s">
        <v>813</v>
      </c>
      <c r="C770" t="s">
        <v>221</v>
      </c>
      <c r="D770">
        <v>3480000</v>
      </c>
      <c r="E770">
        <v>2</v>
      </c>
    </row>
    <row r="771" spans="1:5" x14ac:dyDescent="0.25">
      <c r="A771" t="s">
        <v>72</v>
      </c>
      <c r="B771" t="s">
        <v>813</v>
      </c>
      <c r="C771" t="s">
        <v>222</v>
      </c>
      <c r="D771">
        <v>0</v>
      </c>
      <c r="E771">
        <v>1</v>
      </c>
    </row>
    <row r="772" spans="1:5" x14ac:dyDescent="0.25">
      <c r="A772" t="s">
        <v>72</v>
      </c>
      <c r="B772" t="s">
        <v>813</v>
      </c>
      <c r="C772" t="s">
        <v>223</v>
      </c>
      <c r="D772">
        <v>2469250</v>
      </c>
      <c r="E772">
        <v>2</v>
      </c>
    </row>
    <row r="773" spans="1:5" x14ac:dyDescent="0.25">
      <c r="A773" t="s">
        <v>72</v>
      </c>
      <c r="B773" t="s">
        <v>814</v>
      </c>
      <c r="C773" t="s">
        <v>219</v>
      </c>
      <c r="E773">
        <v>1</v>
      </c>
    </row>
    <row r="774" spans="1:5" x14ac:dyDescent="0.25">
      <c r="A774" t="s">
        <v>72</v>
      </c>
      <c r="B774" t="s">
        <v>814</v>
      </c>
      <c r="C774" t="s">
        <v>220</v>
      </c>
      <c r="E774">
        <v>1</v>
      </c>
    </row>
    <row r="775" spans="1:5" x14ac:dyDescent="0.25">
      <c r="A775" t="s">
        <v>72</v>
      </c>
      <c r="B775" t="s">
        <v>814</v>
      </c>
      <c r="C775" t="s">
        <v>221</v>
      </c>
      <c r="E775">
        <v>1</v>
      </c>
    </row>
    <row r="776" spans="1:5" x14ac:dyDescent="0.25">
      <c r="A776" t="s">
        <v>72</v>
      </c>
      <c r="B776" t="s">
        <v>814</v>
      </c>
      <c r="C776" t="s">
        <v>222</v>
      </c>
      <c r="E776">
        <v>1</v>
      </c>
    </row>
    <row r="777" spans="1:5" x14ac:dyDescent="0.25">
      <c r="A777" t="s">
        <v>72</v>
      </c>
      <c r="B777" t="s">
        <v>814</v>
      </c>
      <c r="C777" t="s">
        <v>223</v>
      </c>
      <c r="D777">
        <v>0</v>
      </c>
      <c r="E777">
        <v>1</v>
      </c>
    </row>
    <row r="778" spans="1:5" x14ac:dyDescent="0.25">
      <c r="A778" t="s">
        <v>72</v>
      </c>
      <c r="B778" t="s">
        <v>815</v>
      </c>
      <c r="C778" t="s">
        <v>219</v>
      </c>
      <c r="D778">
        <v>0</v>
      </c>
      <c r="E778">
        <v>1</v>
      </c>
    </row>
    <row r="779" spans="1:5" x14ac:dyDescent="0.25">
      <c r="A779" t="s">
        <v>72</v>
      </c>
      <c r="B779" t="s">
        <v>815</v>
      </c>
      <c r="C779" t="s">
        <v>220</v>
      </c>
      <c r="D779">
        <v>0</v>
      </c>
      <c r="E779">
        <v>1</v>
      </c>
    </row>
    <row r="780" spans="1:5" x14ac:dyDescent="0.25">
      <c r="A780" t="s">
        <v>72</v>
      </c>
      <c r="B780" t="s">
        <v>815</v>
      </c>
      <c r="C780" t="s">
        <v>221</v>
      </c>
      <c r="D780">
        <v>0</v>
      </c>
      <c r="E780">
        <v>1</v>
      </c>
    </row>
    <row r="781" spans="1:5" x14ac:dyDescent="0.25">
      <c r="A781" t="s">
        <v>72</v>
      </c>
      <c r="B781" t="s">
        <v>815</v>
      </c>
      <c r="C781" t="s">
        <v>222</v>
      </c>
      <c r="D781">
        <v>0</v>
      </c>
      <c r="E781">
        <v>1</v>
      </c>
    </row>
    <row r="782" spans="1:5" x14ac:dyDescent="0.25">
      <c r="A782" t="s">
        <v>72</v>
      </c>
      <c r="B782" t="s">
        <v>815</v>
      </c>
      <c r="C782" t="s">
        <v>223</v>
      </c>
      <c r="D782">
        <v>0</v>
      </c>
      <c r="E782">
        <v>1</v>
      </c>
    </row>
    <row r="783" spans="1:5" x14ac:dyDescent="0.25">
      <c r="A783" t="s">
        <v>72</v>
      </c>
      <c r="B783" t="s">
        <v>816</v>
      </c>
      <c r="C783" t="s">
        <v>219</v>
      </c>
      <c r="D783">
        <v>0</v>
      </c>
      <c r="E783">
        <v>1</v>
      </c>
    </row>
    <row r="784" spans="1:5" x14ac:dyDescent="0.25">
      <c r="A784" t="s">
        <v>72</v>
      </c>
      <c r="B784" t="s">
        <v>816</v>
      </c>
      <c r="C784" t="s">
        <v>220</v>
      </c>
      <c r="D784">
        <v>0</v>
      </c>
      <c r="E784">
        <v>1</v>
      </c>
    </row>
    <row r="785" spans="1:5" x14ac:dyDescent="0.25">
      <c r="A785" t="s">
        <v>72</v>
      </c>
      <c r="B785" t="s">
        <v>816</v>
      </c>
      <c r="C785" t="s">
        <v>221</v>
      </c>
      <c r="D785">
        <v>0</v>
      </c>
      <c r="E785">
        <v>1</v>
      </c>
    </row>
    <row r="786" spans="1:5" x14ac:dyDescent="0.25">
      <c r="A786" t="s">
        <v>72</v>
      </c>
      <c r="B786" t="s">
        <v>816</v>
      </c>
      <c r="C786" t="s">
        <v>222</v>
      </c>
      <c r="D786">
        <v>0</v>
      </c>
      <c r="E786">
        <v>1</v>
      </c>
    </row>
    <row r="787" spans="1:5" x14ac:dyDescent="0.25">
      <c r="A787" t="s">
        <v>72</v>
      </c>
      <c r="B787" t="s">
        <v>816</v>
      </c>
      <c r="C787" t="s">
        <v>223</v>
      </c>
      <c r="D787">
        <v>0</v>
      </c>
      <c r="E787">
        <v>1</v>
      </c>
    </row>
    <row r="788" spans="1:5" x14ac:dyDescent="0.25">
      <c r="A788" t="s">
        <v>72</v>
      </c>
      <c r="B788" t="s">
        <v>817</v>
      </c>
      <c r="C788" t="s">
        <v>219</v>
      </c>
      <c r="D788">
        <v>0</v>
      </c>
      <c r="E788">
        <v>1</v>
      </c>
    </row>
    <row r="789" spans="1:5" x14ac:dyDescent="0.25">
      <c r="A789" t="s">
        <v>72</v>
      </c>
      <c r="B789" t="s">
        <v>817</v>
      </c>
      <c r="C789" t="s">
        <v>220</v>
      </c>
      <c r="D789">
        <v>0</v>
      </c>
      <c r="E789">
        <v>1</v>
      </c>
    </row>
    <row r="790" spans="1:5" x14ac:dyDescent="0.25">
      <c r="A790" t="s">
        <v>72</v>
      </c>
      <c r="B790" t="s">
        <v>817</v>
      </c>
      <c r="C790" t="s">
        <v>221</v>
      </c>
      <c r="D790">
        <v>0</v>
      </c>
      <c r="E790">
        <v>1</v>
      </c>
    </row>
    <row r="791" spans="1:5" x14ac:dyDescent="0.25">
      <c r="A791" t="s">
        <v>72</v>
      </c>
      <c r="B791" t="s">
        <v>817</v>
      </c>
      <c r="C791" t="s">
        <v>222</v>
      </c>
      <c r="D791">
        <v>0</v>
      </c>
      <c r="E791">
        <v>1</v>
      </c>
    </row>
    <row r="792" spans="1:5" x14ac:dyDescent="0.25">
      <c r="A792" t="s">
        <v>72</v>
      </c>
      <c r="B792" t="s">
        <v>817</v>
      </c>
      <c r="C792" t="s">
        <v>223</v>
      </c>
      <c r="D792">
        <v>0</v>
      </c>
      <c r="E792">
        <v>1</v>
      </c>
    </row>
    <row r="793" spans="1:5" x14ac:dyDescent="0.25">
      <c r="A793" t="s">
        <v>72</v>
      </c>
      <c r="B793" t="s">
        <v>818</v>
      </c>
      <c r="C793" t="s">
        <v>219</v>
      </c>
      <c r="E793">
        <v>1</v>
      </c>
    </row>
    <row r="794" spans="1:5" x14ac:dyDescent="0.25">
      <c r="A794" t="s">
        <v>72</v>
      </c>
      <c r="B794" t="s">
        <v>818</v>
      </c>
      <c r="C794" t="s">
        <v>220</v>
      </c>
      <c r="E794">
        <v>1</v>
      </c>
    </row>
    <row r="795" spans="1:5" x14ac:dyDescent="0.25">
      <c r="A795" t="s">
        <v>72</v>
      </c>
      <c r="B795" t="s">
        <v>818</v>
      </c>
      <c r="C795" t="s">
        <v>221</v>
      </c>
      <c r="E795">
        <v>1</v>
      </c>
    </row>
    <row r="796" spans="1:5" x14ac:dyDescent="0.25">
      <c r="A796" t="s">
        <v>72</v>
      </c>
      <c r="B796" t="s">
        <v>818</v>
      </c>
      <c r="C796" t="s">
        <v>222</v>
      </c>
      <c r="E796">
        <v>1</v>
      </c>
    </row>
    <row r="797" spans="1:5" x14ac:dyDescent="0.25">
      <c r="A797" t="s">
        <v>72</v>
      </c>
      <c r="B797" t="s">
        <v>818</v>
      </c>
      <c r="C797" t="s">
        <v>223</v>
      </c>
      <c r="E797">
        <v>1</v>
      </c>
    </row>
    <row r="798" spans="1:5" x14ac:dyDescent="0.25">
      <c r="A798" t="s">
        <v>72</v>
      </c>
      <c r="B798" t="s">
        <v>819</v>
      </c>
      <c r="C798" t="s">
        <v>219</v>
      </c>
      <c r="D798">
        <v>0</v>
      </c>
      <c r="E798">
        <v>1</v>
      </c>
    </row>
    <row r="799" spans="1:5" x14ac:dyDescent="0.25">
      <c r="A799" t="s">
        <v>72</v>
      </c>
      <c r="B799" t="s">
        <v>819</v>
      </c>
      <c r="C799" t="s">
        <v>220</v>
      </c>
      <c r="D799">
        <v>0</v>
      </c>
      <c r="E799">
        <v>1</v>
      </c>
    </row>
    <row r="800" spans="1:5" x14ac:dyDescent="0.25">
      <c r="A800" t="s">
        <v>72</v>
      </c>
      <c r="B800" t="s">
        <v>819</v>
      </c>
      <c r="C800" t="s">
        <v>221</v>
      </c>
      <c r="D800">
        <v>0</v>
      </c>
      <c r="E800">
        <v>1</v>
      </c>
    </row>
    <row r="801" spans="1:5" x14ac:dyDescent="0.25">
      <c r="A801" t="s">
        <v>72</v>
      </c>
      <c r="B801" t="s">
        <v>819</v>
      </c>
      <c r="C801" t="s">
        <v>222</v>
      </c>
      <c r="D801">
        <v>0</v>
      </c>
      <c r="E801">
        <v>1</v>
      </c>
    </row>
    <row r="802" spans="1:5" x14ac:dyDescent="0.25">
      <c r="A802" t="s">
        <v>72</v>
      </c>
      <c r="B802" t="s">
        <v>819</v>
      </c>
      <c r="C802" t="s">
        <v>223</v>
      </c>
      <c r="D802">
        <v>0</v>
      </c>
      <c r="E802">
        <v>1</v>
      </c>
    </row>
    <row r="803" spans="1:5" x14ac:dyDescent="0.25">
      <c r="A803" t="s">
        <v>72</v>
      </c>
      <c r="B803" t="s">
        <v>820</v>
      </c>
      <c r="C803" t="s">
        <v>219</v>
      </c>
      <c r="E803">
        <v>1</v>
      </c>
    </row>
    <row r="804" spans="1:5" x14ac:dyDescent="0.25">
      <c r="A804" t="s">
        <v>72</v>
      </c>
      <c r="B804" t="s">
        <v>820</v>
      </c>
      <c r="C804" t="s">
        <v>220</v>
      </c>
      <c r="E804">
        <v>1</v>
      </c>
    </row>
    <row r="805" spans="1:5" x14ac:dyDescent="0.25">
      <c r="A805" t="s">
        <v>72</v>
      </c>
      <c r="B805" t="s">
        <v>820</v>
      </c>
      <c r="C805" t="s">
        <v>221</v>
      </c>
      <c r="E805">
        <v>1</v>
      </c>
    </row>
    <row r="806" spans="1:5" x14ac:dyDescent="0.25">
      <c r="A806" t="s">
        <v>72</v>
      </c>
      <c r="B806" t="s">
        <v>820</v>
      </c>
      <c r="C806" t="s">
        <v>222</v>
      </c>
      <c r="E806">
        <v>1</v>
      </c>
    </row>
    <row r="807" spans="1:5" x14ac:dyDescent="0.25">
      <c r="A807" t="s">
        <v>72</v>
      </c>
      <c r="B807" t="s">
        <v>820</v>
      </c>
      <c r="C807" t="s">
        <v>223</v>
      </c>
      <c r="E807">
        <v>1</v>
      </c>
    </row>
    <row r="808" spans="1:5" x14ac:dyDescent="0.25">
      <c r="A808" t="s">
        <v>72</v>
      </c>
      <c r="B808" t="s">
        <v>821</v>
      </c>
      <c r="C808" t="s">
        <v>219</v>
      </c>
      <c r="D808">
        <v>0</v>
      </c>
      <c r="E808">
        <v>1</v>
      </c>
    </row>
    <row r="809" spans="1:5" x14ac:dyDescent="0.25">
      <c r="A809" t="s">
        <v>72</v>
      </c>
      <c r="B809" t="s">
        <v>821</v>
      </c>
      <c r="C809" t="s">
        <v>220</v>
      </c>
      <c r="D809">
        <v>0</v>
      </c>
      <c r="E809">
        <v>1</v>
      </c>
    </row>
    <row r="810" spans="1:5" x14ac:dyDescent="0.25">
      <c r="A810" t="s">
        <v>72</v>
      </c>
      <c r="B810" t="s">
        <v>821</v>
      </c>
      <c r="C810" t="s">
        <v>221</v>
      </c>
      <c r="D810">
        <v>0</v>
      </c>
      <c r="E810">
        <v>1</v>
      </c>
    </row>
    <row r="811" spans="1:5" x14ac:dyDescent="0.25">
      <c r="A811" t="s">
        <v>72</v>
      </c>
      <c r="B811" t="s">
        <v>821</v>
      </c>
      <c r="C811" t="s">
        <v>222</v>
      </c>
      <c r="D811">
        <v>0</v>
      </c>
      <c r="E811">
        <v>1</v>
      </c>
    </row>
    <row r="812" spans="1:5" x14ac:dyDescent="0.25">
      <c r="A812" t="s">
        <v>72</v>
      </c>
      <c r="B812" t="s">
        <v>821</v>
      </c>
      <c r="C812" t="s">
        <v>223</v>
      </c>
      <c r="D812">
        <v>0</v>
      </c>
      <c r="E812">
        <v>1</v>
      </c>
    </row>
    <row r="813" spans="1:5" x14ac:dyDescent="0.25">
      <c r="A813" t="s">
        <v>72</v>
      </c>
      <c r="B813" t="s">
        <v>822</v>
      </c>
      <c r="C813" t="s">
        <v>219</v>
      </c>
      <c r="E813">
        <v>1</v>
      </c>
    </row>
    <row r="814" spans="1:5" x14ac:dyDescent="0.25">
      <c r="A814" t="s">
        <v>72</v>
      </c>
      <c r="B814" t="s">
        <v>822</v>
      </c>
      <c r="C814" t="s">
        <v>220</v>
      </c>
      <c r="E814">
        <v>1</v>
      </c>
    </row>
    <row r="815" spans="1:5" x14ac:dyDescent="0.25">
      <c r="A815" t="s">
        <v>72</v>
      </c>
      <c r="B815" t="s">
        <v>822</v>
      </c>
      <c r="C815" t="s">
        <v>221</v>
      </c>
      <c r="E815">
        <v>1</v>
      </c>
    </row>
    <row r="816" spans="1:5" x14ac:dyDescent="0.25">
      <c r="A816" t="s">
        <v>72</v>
      </c>
      <c r="B816" t="s">
        <v>822</v>
      </c>
      <c r="C816" t="s">
        <v>222</v>
      </c>
      <c r="E816">
        <v>1</v>
      </c>
    </row>
    <row r="817" spans="1:5" x14ac:dyDescent="0.25">
      <c r="A817" t="s">
        <v>72</v>
      </c>
      <c r="B817" t="s">
        <v>822</v>
      </c>
      <c r="C817" t="s">
        <v>223</v>
      </c>
      <c r="E817">
        <v>1</v>
      </c>
    </row>
    <row r="818" spans="1:5" x14ac:dyDescent="0.25">
      <c r="A818" t="s">
        <v>72</v>
      </c>
      <c r="B818" t="s">
        <v>827</v>
      </c>
      <c r="C818" t="s">
        <v>219</v>
      </c>
      <c r="D818">
        <v>0</v>
      </c>
      <c r="E818">
        <v>1</v>
      </c>
    </row>
    <row r="819" spans="1:5" x14ac:dyDescent="0.25">
      <c r="A819" t="s">
        <v>72</v>
      </c>
      <c r="B819" t="s">
        <v>827</v>
      </c>
      <c r="C819" t="s">
        <v>220</v>
      </c>
      <c r="D819">
        <v>0</v>
      </c>
      <c r="E819">
        <v>1</v>
      </c>
    </row>
    <row r="820" spans="1:5" x14ac:dyDescent="0.25">
      <c r="A820" t="s">
        <v>72</v>
      </c>
      <c r="B820" t="s">
        <v>827</v>
      </c>
      <c r="C820" t="s">
        <v>221</v>
      </c>
      <c r="D820">
        <v>0</v>
      </c>
      <c r="E820">
        <v>1</v>
      </c>
    </row>
    <row r="821" spans="1:5" x14ac:dyDescent="0.25">
      <c r="A821" t="s">
        <v>72</v>
      </c>
      <c r="B821" t="s">
        <v>827</v>
      </c>
      <c r="C821" t="s">
        <v>222</v>
      </c>
      <c r="D821">
        <v>0</v>
      </c>
      <c r="E821">
        <v>1</v>
      </c>
    </row>
    <row r="822" spans="1:5" x14ac:dyDescent="0.25">
      <c r="A822" t="s">
        <v>72</v>
      </c>
      <c r="B822" t="s">
        <v>827</v>
      </c>
      <c r="C822" t="s">
        <v>223</v>
      </c>
      <c r="D822">
        <v>0</v>
      </c>
      <c r="E822">
        <v>1</v>
      </c>
    </row>
    <row r="823" spans="1:5" x14ac:dyDescent="0.25">
      <c r="A823" t="s">
        <v>72</v>
      </c>
      <c r="B823" t="s">
        <v>823</v>
      </c>
      <c r="C823" t="s">
        <v>219</v>
      </c>
      <c r="E823">
        <v>1</v>
      </c>
    </row>
    <row r="824" spans="1:5" x14ac:dyDescent="0.25">
      <c r="A824" t="s">
        <v>72</v>
      </c>
      <c r="B824" t="s">
        <v>823</v>
      </c>
      <c r="C824" t="s">
        <v>220</v>
      </c>
      <c r="E824">
        <v>1</v>
      </c>
    </row>
    <row r="825" spans="1:5" x14ac:dyDescent="0.25">
      <c r="A825" t="s">
        <v>72</v>
      </c>
      <c r="B825" t="s">
        <v>823</v>
      </c>
      <c r="C825" t="s">
        <v>221</v>
      </c>
      <c r="E825">
        <v>1</v>
      </c>
    </row>
    <row r="826" spans="1:5" x14ac:dyDescent="0.25">
      <c r="A826" t="s">
        <v>72</v>
      </c>
      <c r="B826" t="s">
        <v>823</v>
      </c>
      <c r="C826" t="s">
        <v>222</v>
      </c>
      <c r="E826">
        <v>1</v>
      </c>
    </row>
    <row r="827" spans="1:5" x14ac:dyDescent="0.25">
      <c r="A827" t="s">
        <v>72</v>
      </c>
      <c r="B827" t="s">
        <v>823</v>
      </c>
      <c r="C827" t="s">
        <v>223</v>
      </c>
      <c r="E827">
        <v>1</v>
      </c>
    </row>
    <row r="828" spans="1:5" x14ac:dyDescent="0.25">
      <c r="A828" t="s">
        <v>72</v>
      </c>
      <c r="B828" t="s">
        <v>824</v>
      </c>
      <c r="C828" t="s">
        <v>219</v>
      </c>
      <c r="E828">
        <v>1</v>
      </c>
    </row>
    <row r="829" spans="1:5" x14ac:dyDescent="0.25">
      <c r="A829" t="s">
        <v>72</v>
      </c>
      <c r="B829" t="s">
        <v>824</v>
      </c>
      <c r="C829" t="s">
        <v>220</v>
      </c>
      <c r="E829">
        <v>1</v>
      </c>
    </row>
    <row r="830" spans="1:5" x14ac:dyDescent="0.25">
      <c r="A830" t="s">
        <v>72</v>
      </c>
      <c r="B830" t="s">
        <v>824</v>
      </c>
      <c r="C830" t="s">
        <v>221</v>
      </c>
      <c r="E830">
        <v>1</v>
      </c>
    </row>
    <row r="831" spans="1:5" x14ac:dyDescent="0.25">
      <c r="A831" t="s">
        <v>72</v>
      </c>
      <c r="B831" t="s">
        <v>824</v>
      </c>
      <c r="C831" t="s">
        <v>222</v>
      </c>
      <c r="E831">
        <v>1</v>
      </c>
    </row>
    <row r="832" spans="1:5" x14ac:dyDescent="0.25">
      <c r="A832" t="s">
        <v>72</v>
      </c>
      <c r="B832" t="s">
        <v>824</v>
      </c>
      <c r="C832" t="s">
        <v>223</v>
      </c>
      <c r="E832">
        <v>1</v>
      </c>
    </row>
    <row r="833" spans="1:5" x14ac:dyDescent="0.25">
      <c r="A833" t="s">
        <v>72</v>
      </c>
      <c r="B833" t="s">
        <v>825</v>
      </c>
      <c r="C833" t="s">
        <v>219</v>
      </c>
      <c r="E833">
        <v>1</v>
      </c>
    </row>
    <row r="834" spans="1:5" x14ac:dyDescent="0.25">
      <c r="A834" t="s">
        <v>72</v>
      </c>
      <c r="B834" t="s">
        <v>825</v>
      </c>
      <c r="C834" t="s">
        <v>220</v>
      </c>
      <c r="E834">
        <v>1</v>
      </c>
    </row>
    <row r="835" spans="1:5" x14ac:dyDescent="0.25">
      <c r="A835" t="s">
        <v>72</v>
      </c>
      <c r="B835" t="s">
        <v>825</v>
      </c>
      <c r="C835" t="s">
        <v>221</v>
      </c>
      <c r="E835">
        <v>1</v>
      </c>
    </row>
    <row r="836" spans="1:5" x14ac:dyDescent="0.25">
      <c r="A836" t="s">
        <v>72</v>
      </c>
      <c r="B836" t="s">
        <v>825</v>
      </c>
      <c r="C836" t="s">
        <v>222</v>
      </c>
      <c r="E836">
        <v>1</v>
      </c>
    </row>
    <row r="837" spans="1:5" x14ac:dyDescent="0.25">
      <c r="A837" t="s">
        <v>72</v>
      </c>
      <c r="B837" t="s">
        <v>825</v>
      </c>
      <c r="C837" t="s">
        <v>223</v>
      </c>
      <c r="E837">
        <v>1</v>
      </c>
    </row>
    <row r="838" spans="1:5" x14ac:dyDescent="0.25">
      <c r="A838" t="s">
        <v>72</v>
      </c>
      <c r="B838" t="s">
        <v>826</v>
      </c>
      <c r="C838" t="s">
        <v>219</v>
      </c>
      <c r="E838">
        <v>1</v>
      </c>
    </row>
    <row r="839" spans="1:5" x14ac:dyDescent="0.25">
      <c r="A839" t="s">
        <v>72</v>
      </c>
      <c r="B839" t="s">
        <v>826</v>
      </c>
      <c r="C839" t="s">
        <v>220</v>
      </c>
      <c r="E839">
        <v>1</v>
      </c>
    </row>
    <row r="840" spans="1:5" x14ac:dyDescent="0.25">
      <c r="A840" t="s">
        <v>72</v>
      </c>
      <c r="B840" t="s">
        <v>826</v>
      </c>
      <c r="C840" t="s">
        <v>221</v>
      </c>
      <c r="E840">
        <v>1</v>
      </c>
    </row>
    <row r="841" spans="1:5" x14ac:dyDescent="0.25">
      <c r="A841" t="s">
        <v>72</v>
      </c>
      <c r="B841" t="s">
        <v>826</v>
      </c>
      <c r="C841" t="s">
        <v>222</v>
      </c>
      <c r="E841">
        <v>1</v>
      </c>
    </row>
    <row r="842" spans="1:5" x14ac:dyDescent="0.25">
      <c r="A842" t="s">
        <v>72</v>
      </c>
      <c r="B842" t="s">
        <v>826</v>
      </c>
      <c r="C842" t="s">
        <v>223</v>
      </c>
      <c r="E842">
        <v>1</v>
      </c>
    </row>
    <row r="843" spans="1:5" x14ac:dyDescent="0.25">
      <c r="A843" t="s">
        <v>72</v>
      </c>
      <c r="B843" t="s">
        <v>828</v>
      </c>
      <c r="C843" t="s">
        <v>219</v>
      </c>
      <c r="E843">
        <v>1</v>
      </c>
    </row>
    <row r="844" spans="1:5" x14ac:dyDescent="0.25">
      <c r="A844" t="s">
        <v>72</v>
      </c>
      <c r="B844" t="s">
        <v>828</v>
      </c>
      <c r="C844" t="s">
        <v>220</v>
      </c>
      <c r="E844">
        <v>1</v>
      </c>
    </row>
    <row r="845" spans="1:5" x14ac:dyDescent="0.25">
      <c r="A845" t="s">
        <v>72</v>
      </c>
      <c r="B845" t="s">
        <v>828</v>
      </c>
      <c r="C845" t="s">
        <v>221</v>
      </c>
      <c r="E845">
        <v>1</v>
      </c>
    </row>
    <row r="846" spans="1:5" x14ac:dyDescent="0.25">
      <c r="A846" t="s">
        <v>72</v>
      </c>
      <c r="B846" t="s">
        <v>828</v>
      </c>
      <c r="C846" t="s">
        <v>222</v>
      </c>
      <c r="E846">
        <v>1</v>
      </c>
    </row>
    <row r="847" spans="1:5" x14ac:dyDescent="0.25">
      <c r="A847" t="s">
        <v>72</v>
      </c>
      <c r="B847" t="s">
        <v>828</v>
      </c>
      <c r="C847" t="s">
        <v>223</v>
      </c>
      <c r="E847">
        <v>1</v>
      </c>
    </row>
    <row r="848" spans="1:5" x14ac:dyDescent="0.25">
      <c r="A848" t="s">
        <v>72</v>
      </c>
      <c r="B848" t="s">
        <v>829</v>
      </c>
      <c r="C848" t="s">
        <v>219</v>
      </c>
      <c r="D848">
        <v>0</v>
      </c>
      <c r="E848">
        <v>1</v>
      </c>
    </row>
    <row r="849" spans="1:5" x14ac:dyDescent="0.25">
      <c r="A849" t="s">
        <v>72</v>
      </c>
      <c r="B849" t="s">
        <v>829</v>
      </c>
      <c r="C849" t="s">
        <v>220</v>
      </c>
      <c r="D849">
        <v>0</v>
      </c>
      <c r="E849">
        <v>1</v>
      </c>
    </row>
    <row r="850" spans="1:5" x14ac:dyDescent="0.25">
      <c r="A850" t="s">
        <v>72</v>
      </c>
      <c r="B850" t="s">
        <v>829</v>
      </c>
      <c r="C850" t="s">
        <v>221</v>
      </c>
      <c r="D850">
        <v>0</v>
      </c>
      <c r="E850">
        <v>1</v>
      </c>
    </row>
    <row r="851" spans="1:5" x14ac:dyDescent="0.25">
      <c r="A851" t="s">
        <v>72</v>
      </c>
      <c r="B851" t="s">
        <v>829</v>
      </c>
      <c r="C851" t="s">
        <v>222</v>
      </c>
      <c r="D851">
        <v>0</v>
      </c>
      <c r="E851">
        <v>1</v>
      </c>
    </row>
    <row r="852" spans="1:5" x14ac:dyDescent="0.25">
      <c r="A852" t="s">
        <v>72</v>
      </c>
      <c r="B852" t="s">
        <v>829</v>
      </c>
      <c r="C852" t="s">
        <v>223</v>
      </c>
      <c r="D852">
        <v>0</v>
      </c>
      <c r="E852">
        <v>1</v>
      </c>
    </row>
    <row r="853" spans="1:5" x14ac:dyDescent="0.25">
      <c r="A853" t="s">
        <v>72</v>
      </c>
      <c r="B853" t="s">
        <v>830</v>
      </c>
      <c r="C853" t="s">
        <v>219</v>
      </c>
      <c r="E853">
        <v>1</v>
      </c>
    </row>
    <row r="854" spans="1:5" x14ac:dyDescent="0.25">
      <c r="A854" t="s">
        <v>72</v>
      </c>
      <c r="B854" t="s">
        <v>830</v>
      </c>
      <c r="C854" t="s">
        <v>220</v>
      </c>
      <c r="E854">
        <v>1</v>
      </c>
    </row>
    <row r="855" spans="1:5" x14ac:dyDescent="0.25">
      <c r="A855" t="s">
        <v>72</v>
      </c>
      <c r="B855" t="s">
        <v>830</v>
      </c>
      <c r="C855" t="s">
        <v>221</v>
      </c>
      <c r="E855">
        <v>1</v>
      </c>
    </row>
    <row r="856" spans="1:5" x14ac:dyDescent="0.25">
      <c r="A856" t="s">
        <v>72</v>
      </c>
      <c r="B856" t="s">
        <v>830</v>
      </c>
      <c r="C856" t="s">
        <v>222</v>
      </c>
      <c r="E856">
        <v>1</v>
      </c>
    </row>
    <row r="857" spans="1:5" x14ac:dyDescent="0.25">
      <c r="A857" t="s">
        <v>72</v>
      </c>
      <c r="B857" t="s">
        <v>830</v>
      </c>
      <c r="C857" t="s">
        <v>223</v>
      </c>
      <c r="E857">
        <v>1</v>
      </c>
    </row>
    <row r="858" spans="1:5" x14ac:dyDescent="0.25">
      <c r="A858" t="s">
        <v>72</v>
      </c>
      <c r="B858" t="s">
        <v>831</v>
      </c>
      <c r="C858" t="s">
        <v>219</v>
      </c>
      <c r="E858">
        <v>1</v>
      </c>
    </row>
    <row r="859" spans="1:5" x14ac:dyDescent="0.25">
      <c r="A859" t="s">
        <v>72</v>
      </c>
      <c r="B859" t="s">
        <v>831</v>
      </c>
      <c r="C859" t="s">
        <v>220</v>
      </c>
      <c r="E859">
        <v>1</v>
      </c>
    </row>
    <row r="860" spans="1:5" x14ac:dyDescent="0.25">
      <c r="A860" t="s">
        <v>72</v>
      </c>
      <c r="B860" t="s">
        <v>831</v>
      </c>
      <c r="C860" t="s">
        <v>221</v>
      </c>
      <c r="E860">
        <v>1</v>
      </c>
    </row>
    <row r="861" spans="1:5" x14ac:dyDescent="0.25">
      <c r="A861" t="s">
        <v>72</v>
      </c>
      <c r="B861" t="s">
        <v>831</v>
      </c>
      <c r="C861" t="s">
        <v>222</v>
      </c>
      <c r="E861">
        <v>1</v>
      </c>
    </row>
    <row r="862" spans="1:5" x14ac:dyDescent="0.25">
      <c r="A862" t="s">
        <v>72</v>
      </c>
      <c r="B862" t="s">
        <v>831</v>
      </c>
      <c r="C862" t="s">
        <v>223</v>
      </c>
      <c r="E862">
        <v>1</v>
      </c>
    </row>
    <row r="863" spans="1:5" x14ac:dyDescent="0.25">
      <c r="A863" t="s">
        <v>72</v>
      </c>
      <c r="B863" t="s">
        <v>832</v>
      </c>
      <c r="C863" t="s">
        <v>219</v>
      </c>
      <c r="E863">
        <v>1</v>
      </c>
    </row>
    <row r="864" spans="1:5" x14ac:dyDescent="0.25">
      <c r="A864" t="s">
        <v>72</v>
      </c>
      <c r="B864" t="s">
        <v>832</v>
      </c>
      <c r="C864" t="s">
        <v>220</v>
      </c>
      <c r="E864">
        <v>1</v>
      </c>
    </row>
    <row r="865" spans="1:5" x14ac:dyDescent="0.25">
      <c r="A865" t="s">
        <v>72</v>
      </c>
      <c r="B865" t="s">
        <v>832</v>
      </c>
      <c r="C865" t="s">
        <v>221</v>
      </c>
      <c r="E865">
        <v>1</v>
      </c>
    </row>
    <row r="866" spans="1:5" x14ac:dyDescent="0.25">
      <c r="A866" t="s">
        <v>72</v>
      </c>
      <c r="B866" t="s">
        <v>832</v>
      </c>
      <c r="C866" t="s">
        <v>222</v>
      </c>
      <c r="E866">
        <v>1</v>
      </c>
    </row>
    <row r="867" spans="1:5" x14ac:dyDescent="0.25">
      <c r="A867" t="s">
        <v>72</v>
      </c>
      <c r="B867" t="s">
        <v>832</v>
      </c>
      <c r="C867" t="s">
        <v>223</v>
      </c>
      <c r="E867">
        <v>1</v>
      </c>
    </row>
    <row r="868" spans="1:5" x14ac:dyDescent="0.25">
      <c r="A868" t="s">
        <v>72</v>
      </c>
      <c r="B868" t="s">
        <v>833</v>
      </c>
      <c r="C868" t="s">
        <v>219</v>
      </c>
      <c r="E868">
        <v>1</v>
      </c>
    </row>
    <row r="869" spans="1:5" x14ac:dyDescent="0.25">
      <c r="A869" t="s">
        <v>72</v>
      </c>
      <c r="B869" t="s">
        <v>833</v>
      </c>
      <c r="C869" t="s">
        <v>220</v>
      </c>
      <c r="E869">
        <v>1</v>
      </c>
    </row>
    <row r="870" spans="1:5" x14ac:dyDescent="0.25">
      <c r="A870" t="s">
        <v>72</v>
      </c>
      <c r="B870" t="s">
        <v>833</v>
      </c>
      <c r="C870" t="s">
        <v>221</v>
      </c>
      <c r="E870">
        <v>1</v>
      </c>
    </row>
    <row r="871" spans="1:5" x14ac:dyDescent="0.25">
      <c r="A871" t="s">
        <v>72</v>
      </c>
      <c r="B871" t="s">
        <v>833</v>
      </c>
      <c r="C871" t="s">
        <v>222</v>
      </c>
      <c r="E871">
        <v>1</v>
      </c>
    </row>
    <row r="872" spans="1:5" x14ac:dyDescent="0.25">
      <c r="A872" t="s">
        <v>72</v>
      </c>
      <c r="B872" t="s">
        <v>833</v>
      </c>
      <c r="C872" t="s">
        <v>223</v>
      </c>
      <c r="E872">
        <v>1</v>
      </c>
    </row>
    <row r="873" spans="1:5" x14ac:dyDescent="0.25">
      <c r="A873" t="s">
        <v>72</v>
      </c>
      <c r="B873" t="s">
        <v>834</v>
      </c>
      <c r="C873" t="s">
        <v>219</v>
      </c>
      <c r="E873">
        <v>1</v>
      </c>
    </row>
    <row r="874" spans="1:5" x14ac:dyDescent="0.25">
      <c r="A874" t="s">
        <v>72</v>
      </c>
      <c r="B874" t="s">
        <v>834</v>
      </c>
      <c r="C874" t="s">
        <v>220</v>
      </c>
      <c r="E874">
        <v>1</v>
      </c>
    </row>
    <row r="875" spans="1:5" x14ac:dyDescent="0.25">
      <c r="A875" t="s">
        <v>72</v>
      </c>
      <c r="B875" t="s">
        <v>834</v>
      </c>
      <c r="C875" t="s">
        <v>221</v>
      </c>
      <c r="E875">
        <v>1</v>
      </c>
    </row>
    <row r="876" spans="1:5" x14ac:dyDescent="0.25">
      <c r="A876" t="s">
        <v>72</v>
      </c>
      <c r="B876" t="s">
        <v>834</v>
      </c>
      <c r="C876" t="s">
        <v>222</v>
      </c>
      <c r="E876">
        <v>1</v>
      </c>
    </row>
    <row r="877" spans="1:5" x14ac:dyDescent="0.25">
      <c r="A877" t="s">
        <v>72</v>
      </c>
      <c r="B877" t="s">
        <v>834</v>
      </c>
      <c r="C877" t="s">
        <v>223</v>
      </c>
      <c r="E877">
        <v>1</v>
      </c>
    </row>
  </sheetData>
  <autoFilter ref="G2:L177" xr:uid="{6C335B91-83C3-4531-942F-775EF597FAAA}"/>
  <sortState xmlns:xlrd2="http://schemas.microsoft.com/office/spreadsheetml/2017/richdata2" ref="G3:M177">
    <sortCondition ref="G3:G177"/>
    <sortCondition ref="H3:H177"/>
  </sortState>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874F-4EEE-4FB8-B38F-311A44EB4E87}">
  <dimension ref="A1:AG180"/>
  <sheetViews>
    <sheetView workbookViewId="0">
      <pane ySplit="2" topLeftCell="A3" activePane="bottomLeft" state="frozen"/>
      <selection pane="bottomLeft" activeCell="A3" sqref="A3"/>
    </sheetView>
  </sheetViews>
  <sheetFormatPr defaultRowHeight="15" x14ac:dyDescent="0.25"/>
  <cols>
    <col min="1" max="1" width="6.5703125" customWidth="1"/>
    <col min="2" max="2" width="19.140625" bestFit="1" customWidth="1"/>
    <col min="3" max="3" width="7.5703125" style="38" bestFit="1" customWidth="1"/>
    <col min="4" max="4" width="11.28515625" style="38" bestFit="1" customWidth="1"/>
    <col min="5" max="5" width="9.7109375" style="38" bestFit="1" customWidth="1"/>
    <col min="6" max="6" width="11.7109375" style="38" bestFit="1" customWidth="1"/>
    <col min="7" max="7" width="9.28515625" bestFit="1" customWidth="1"/>
    <col min="8" max="8" width="10.28515625" customWidth="1"/>
    <col min="9" max="9" width="9.7109375" customWidth="1"/>
    <col min="10" max="10" width="11" customWidth="1"/>
    <col min="11" max="11" width="7.85546875" bestFit="1" customWidth="1"/>
    <col min="12" max="12" width="22.42578125" bestFit="1" customWidth="1"/>
    <col min="13" max="13" width="7.85546875" hidden="1" customWidth="1"/>
    <col min="14" max="14" width="13.5703125" bestFit="1" customWidth="1"/>
    <col min="15" max="15" width="13.7109375" customWidth="1"/>
    <col min="16" max="16" width="4.42578125" bestFit="1" customWidth="1"/>
    <col min="17" max="17" width="4.85546875" bestFit="1" customWidth="1"/>
    <col min="18" max="18" width="5.7109375" bestFit="1" customWidth="1"/>
    <col min="20" max="20" width="8.28515625" bestFit="1" customWidth="1"/>
    <col min="21" max="21" width="10.140625" customWidth="1"/>
    <col min="22" max="22" width="23.85546875" customWidth="1"/>
    <col min="23" max="23" width="21" bestFit="1" customWidth="1"/>
    <col min="24" max="27" width="12.7109375" customWidth="1"/>
    <col min="28" max="28" width="7.5703125" bestFit="1" customWidth="1"/>
    <col min="29" max="29" width="11.28515625" customWidth="1"/>
    <col min="30" max="30" width="5" bestFit="1" customWidth="1"/>
    <col min="31" max="31" width="7.5703125" bestFit="1" customWidth="1"/>
    <col min="32" max="32" width="6.85546875" bestFit="1" customWidth="1"/>
    <col min="33" max="33" width="9" bestFit="1" customWidth="1"/>
  </cols>
  <sheetData>
    <row r="1" spans="1:33" s="1" customFormat="1" x14ac:dyDescent="0.25">
      <c r="A1" s="1" t="s">
        <v>262</v>
      </c>
      <c r="L1"/>
      <c r="O1" s="51" t="s">
        <v>271</v>
      </c>
      <c r="Q1" s="51"/>
      <c r="R1" s="51"/>
      <c r="T1" s="1" t="s">
        <v>229</v>
      </c>
      <c r="AC1" s="7" t="s">
        <v>224</v>
      </c>
      <c r="AD1" s="7" t="s">
        <v>12</v>
      </c>
    </row>
    <row r="2" spans="1:33" s="1" customFormat="1" x14ac:dyDescent="0.25">
      <c r="A2" s="1" t="s">
        <v>0</v>
      </c>
      <c r="B2" s="1" t="s">
        <v>1</v>
      </c>
      <c r="C2" s="1" t="s">
        <v>263</v>
      </c>
      <c r="D2" s="1" t="s">
        <v>264</v>
      </c>
      <c r="E2" s="1" t="s">
        <v>265</v>
      </c>
      <c r="F2" s="1" t="s">
        <v>266</v>
      </c>
      <c r="G2" s="1" t="s">
        <v>225</v>
      </c>
      <c r="H2" s="1" t="s">
        <v>226</v>
      </c>
      <c r="I2" s="1" t="s">
        <v>227</v>
      </c>
      <c r="J2" s="1" t="s">
        <v>228</v>
      </c>
      <c r="K2" s="1" t="s">
        <v>31</v>
      </c>
      <c r="L2" s="17" t="s">
        <v>627</v>
      </c>
      <c r="N2" s="1" t="s">
        <v>272</v>
      </c>
      <c r="P2" s="28" t="s">
        <v>43</v>
      </c>
      <c r="Q2" s="28" t="s">
        <v>44</v>
      </c>
      <c r="R2" s="28" t="s">
        <v>45</v>
      </c>
      <c r="T2" s="1" t="s">
        <v>0</v>
      </c>
      <c r="U2" s="1" t="s">
        <v>1</v>
      </c>
      <c r="V2" s="1" t="s">
        <v>230</v>
      </c>
      <c r="W2" s="1" t="s">
        <v>231</v>
      </c>
      <c r="X2" s="1" t="s">
        <v>232</v>
      </c>
      <c r="Y2" s="1" t="s">
        <v>244</v>
      </c>
      <c r="Z2" s="1" t="s">
        <v>245</v>
      </c>
      <c r="AA2" s="1" t="s">
        <v>246</v>
      </c>
      <c r="AB2" s="1" t="s">
        <v>247</v>
      </c>
      <c r="AC2" s="1" t="s">
        <v>249</v>
      </c>
      <c r="AD2" s="1" t="s">
        <v>233</v>
      </c>
      <c r="AE2" s="1" t="s">
        <v>234</v>
      </c>
      <c r="AF2" s="1" t="s">
        <v>5</v>
      </c>
      <c r="AG2" s="1" t="s">
        <v>6</v>
      </c>
    </row>
    <row r="3" spans="1:33" x14ac:dyDescent="0.25">
      <c r="A3" t="s">
        <v>8</v>
      </c>
      <c r="B3" t="s">
        <v>660</v>
      </c>
      <c r="C3" s="38">
        <v>100</v>
      </c>
      <c r="D3" s="38">
        <v>100</v>
      </c>
      <c r="E3" s="38">
        <v>0</v>
      </c>
      <c r="F3" s="38">
        <v>0</v>
      </c>
      <c r="G3">
        <f>IF(C3="",0,LOOKUP(C3,$P$3:$Q$9,$R$3:$R$9))</f>
        <v>6</v>
      </c>
      <c r="H3">
        <f t="shared" ref="H3:H34" si="0">IF(D3="",0,LOOKUP(D3,$P$3:$Q$9,$R$3:$R$9))</f>
        <v>6</v>
      </c>
      <c r="I3">
        <f t="shared" ref="I3:I34" si="1">IF(E3="",0,LOOKUP(E3,$P$3:$Q$9,$R$3:$R$9))</f>
        <v>1</v>
      </c>
      <c r="J3">
        <f t="shared" ref="J3:J34" si="2">IF(F3="",0,LOOKUP(F3,$P$3:$Q$9,$R$3:$R$9))</f>
        <v>1</v>
      </c>
      <c r="K3">
        <f>SUM(G3:J3)</f>
        <v>14</v>
      </c>
      <c r="L3" s="9">
        <f>ROUND((K3/24)*(4/100)*16,2)</f>
        <v>0.37</v>
      </c>
      <c r="N3">
        <v>14</v>
      </c>
      <c r="P3" s="50" t="s">
        <v>46</v>
      </c>
      <c r="Q3" s="50" t="s">
        <v>47</v>
      </c>
      <c r="R3" s="13">
        <v>0</v>
      </c>
      <c r="T3" t="s">
        <v>72</v>
      </c>
      <c r="V3" t="s">
        <v>236</v>
      </c>
      <c r="W3">
        <v>0</v>
      </c>
      <c r="X3">
        <v>0</v>
      </c>
      <c r="Y3">
        <v>0</v>
      </c>
      <c r="Z3">
        <v>0</v>
      </c>
      <c r="AA3">
        <v>0</v>
      </c>
      <c r="AB3">
        <v>0</v>
      </c>
      <c r="AC3" s="38">
        <f>IF(AE3&gt;AD3,AE3*W3,IF(X3&gt;AD3,X3*W3,AD3*W3))</f>
        <v>0</v>
      </c>
      <c r="AD3">
        <f>SUM(Y3:AB3)</f>
        <v>0</v>
      </c>
      <c r="AE3">
        <v>0</v>
      </c>
      <c r="AF3">
        <v>0</v>
      </c>
      <c r="AG3">
        <v>0</v>
      </c>
    </row>
    <row r="4" spans="1:33" x14ac:dyDescent="0.25">
      <c r="A4" t="s">
        <v>8</v>
      </c>
      <c r="B4" t="s">
        <v>661</v>
      </c>
      <c r="C4" s="38">
        <v>85.680396725444794</v>
      </c>
      <c r="D4" s="38">
        <v>32.433134654393598</v>
      </c>
      <c r="E4" s="38">
        <v>24.6738761873744</v>
      </c>
      <c r="F4" s="38">
        <v>0.82985558851561503</v>
      </c>
      <c r="G4">
        <f t="shared" ref="G4:G34" si="3">IF(C4="",0,LOOKUP(C4,$P$3:$Q$9,$R$3:$R$9))</f>
        <v>5</v>
      </c>
      <c r="H4">
        <f t="shared" si="0"/>
        <v>1</v>
      </c>
      <c r="I4">
        <f t="shared" si="1"/>
        <v>1</v>
      </c>
      <c r="J4">
        <f t="shared" si="2"/>
        <v>1</v>
      </c>
      <c r="K4">
        <f t="shared" ref="K4:K34" si="4">SUM(G4:J4)</f>
        <v>8</v>
      </c>
      <c r="L4" s="9">
        <f t="shared" ref="L4:L33" si="5">ROUND((K4/24)*(4/100)*16,2)</f>
        <v>0.21</v>
      </c>
      <c r="N4">
        <v>8</v>
      </c>
      <c r="P4" s="30">
        <v>0</v>
      </c>
      <c r="Q4" s="30">
        <v>49</v>
      </c>
      <c r="R4" s="13">
        <v>1</v>
      </c>
      <c r="T4" t="s">
        <v>72</v>
      </c>
      <c r="V4" t="s">
        <v>238</v>
      </c>
      <c r="W4">
        <v>0</v>
      </c>
      <c r="X4">
        <v>0</v>
      </c>
      <c r="Y4">
        <v>0</v>
      </c>
      <c r="Z4">
        <v>0</v>
      </c>
      <c r="AA4">
        <v>0</v>
      </c>
      <c r="AB4">
        <v>0</v>
      </c>
      <c r="AC4" s="38">
        <f t="shared" ref="AC4:AC11" si="6">IF(AE4&gt;AD4,AE4*W4,IF(X4&gt;AD4,X4*W4,AD4*W4))</f>
        <v>0</v>
      </c>
      <c r="AD4">
        <f t="shared" ref="AD4:AD11" si="7">SUM(Y4:AB4)</f>
        <v>0</v>
      </c>
      <c r="AE4">
        <v>0</v>
      </c>
      <c r="AF4">
        <v>0</v>
      </c>
      <c r="AG4">
        <v>0</v>
      </c>
    </row>
    <row r="5" spans="1:33" x14ac:dyDescent="0.25">
      <c r="A5" t="s">
        <v>8</v>
      </c>
      <c r="B5" t="s">
        <v>662</v>
      </c>
      <c r="C5" s="38">
        <v>100</v>
      </c>
      <c r="D5" s="38">
        <v>13.0010933124926</v>
      </c>
      <c r="E5" s="38">
        <v>18.536271088149299</v>
      </c>
      <c r="F5" s="38">
        <v>1.1819175738629599</v>
      </c>
      <c r="G5">
        <f t="shared" si="3"/>
        <v>6</v>
      </c>
      <c r="H5">
        <f t="shared" si="0"/>
        <v>1</v>
      </c>
      <c r="I5">
        <f t="shared" si="1"/>
        <v>1</v>
      </c>
      <c r="J5">
        <f t="shared" si="2"/>
        <v>1</v>
      </c>
      <c r="K5">
        <f t="shared" si="4"/>
        <v>9</v>
      </c>
      <c r="L5" s="9">
        <f t="shared" si="5"/>
        <v>0.24</v>
      </c>
      <c r="N5">
        <v>9</v>
      </c>
      <c r="P5" s="30">
        <v>50</v>
      </c>
      <c r="Q5" s="30">
        <v>59</v>
      </c>
      <c r="R5" s="13">
        <v>2</v>
      </c>
      <c r="T5" t="s">
        <v>72</v>
      </c>
      <c r="V5" t="s">
        <v>242</v>
      </c>
      <c r="W5">
        <v>883</v>
      </c>
      <c r="X5">
        <v>17.46</v>
      </c>
      <c r="Y5">
        <v>16.670000000000002</v>
      </c>
      <c r="Z5">
        <v>0.8</v>
      </c>
      <c r="AA5">
        <v>0</v>
      </c>
      <c r="AB5">
        <v>0</v>
      </c>
      <c r="AC5" s="38">
        <f t="shared" si="6"/>
        <v>15426.010000000002</v>
      </c>
      <c r="AD5">
        <f t="shared" si="7"/>
        <v>17.470000000000002</v>
      </c>
      <c r="AE5">
        <v>17.47</v>
      </c>
      <c r="AF5">
        <v>13.47</v>
      </c>
      <c r="AG5">
        <v>0</v>
      </c>
    </row>
    <row r="6" spans="1:33" x14ac:dyDescent="0.25">
      <c r="A6" t="s">
        <v>8</v>
      </c>
      <c r="B6" t="s">
        <v>663</v>
      </c>
      <c r="C6" s="38">
        <v>82.894128525196507</v>
      </c>
      <c r="D6" s="38">
        <v>18.192325473878899</v>
      </c>
      <c r="E6" s="38">
        <v>8.7378640776699008</v>
      </c>
      <c r="F6" s="38">
        <v>2.4965325936199698</v>
      </c>
      <c r="G6">
        <f t="shared" si="3"/>
        <v>5</v>
      </c>
      <c r="H6">
        <f t="shared" si="0"/>
        <v>1</v>
      </c>
      <c r="I6">
        <f t="shared" si="1"/>
        <v>1</v>
      </c>
      <c r="J6">
        <f t="shared" si="2"/>
        <v>1</v>
      </c>
      <c r="K6">
        <f t="shared" si="4"/>
        <v>8</v>
      </c>
      <c r="L6" s="9">
        <f t="shared" si="5"/>
        <v>0.21</v>
      </c>
      <c r="N6">
        <v>8</v>
      </c>
      <c r="P6" s="30">
        <v>60</v>
      </c>
      <c r="Q6" s="30">
        <f>P6+9</f>
        <v>69</v>
      </c>
      <c r="R6" s="13">
        <v>3</v>
      </c>
      <c r="T6" t="s">
        <v>72</v>
      </c>
      <c r="V6" t="s">
        <v>240</v>
      </c>
      <c r="W6">
        <v>5995</v>
      </c>
      <c r="X6">
        <v>1.27</v>
      </c>
      <c r="Y6">
        <v>1.1299999999999999</v>
      </c>
      <c r="Z6">
        <v>0.13</v>
      </c>
      <c r="AA6">
        <v>0</v>
      </c>
      <c r="AB6">
        <v>0</v>
      </c>
      <c r="AC6" s="38">
        <f t="shared" si="6"/>
        <v>7613.6500000000005</v>
      </c>
      <c r="AD6">
        <f t="shared" si="7"/>
        <v>1.2599999999999998</v>
      </c>
      <c r="AE6">
        <v>1.27</v>
      </c>
      <c r="AF6">
        <v>0.6</v>
      </c>
      <c r="AG6">
        <v>0</v>
      </c>
    </row>
    <row r="7" spans="1:33" x14ac:dyDescent="0.25">
      <c r="A7" t="s">
        <v>8</v>
      </c>
      <c r="B7" t="s">
        <v>664</v>
      </c>
      <c r="C7" s="38">
        <v>83.360653624865193</v>
      </c>
      <c r="D7" s="38">
        <v>22.870845875480502</v>
      </c>
      <c r="E7" s="38">
        <v>15.641156779681401</v>
      </c>
      <c r="F7" s="38">
        <v>0</v>
      </c>
      <c r="G7">
        <f t="shared" si="3"/>
        <v>5</v>
      </c>
      <c r="H7">
        <f t="shared" si="0"/>
        <v>1</v>
      </c>
      <c r="I7">
        <f t="shared" si="1"/>
        <v>1</v>
      </c>
      <c r="J7">
        <f t="shared" si="2"/>
        <v>1</v>
      </c>
      <c r="K7">
        <f t="shared" si="4"/>
        <v>8</v>
      </c>
      <c r="L7" s="9">
        <f t="shared" si="5"/>
        <v>0.21</v>
      </c>
      <c r="N7">
        <v>8</v>
      </c>
      <c r="P7" s="30">
        <v>70</v>
      </c>
      <c r="Q7" s="30">
        <f t="shared" ref="Q7:Q8" si="8">P7+9</f>
        <v>79</v>
      </c>
      <c r="R7" s="13">
        <v>4</v>
      </c>
      <c r="T7" t="s">
        <v>72</v>
      </c>
      <c r="V7" t="s">
        <v>239</v>
      </c>
      <c r="W7">
        <v>11561</v>
      </c>
      <c r="X7">
        <v>0.2</v>
      </c>
      <c r="Y7">
        <v>0.13</v>
      </c>
      <c r="Z7">
        <v>7.0000000000000007E-2</v>
      </c>
      <c r="AA7">
        <v>0</v>
      </c>
      <c r="AB7">
        <v>0</v>
      </c>
      <c r="AC7" s="38">
        <f t="shared" si="6"/>
        <v>2312.2000000000003</v>
      </c>
      <c r="AD7">
        <f t="shared" si="7"/>
        <v>0.2</v>
      </c>
      <c r="AE7">
        <v>0.2</v>
      </c>
      <c r="AF7">
        <v>7.0000000000000007E-2</v>
      </c>
      <c r="AG7">
        <v>0</v>
      </c>
    </row>
    <row r="8" spans="1:33" x14ac:dyDescent="0.25">
      <c r="A8" t="s">
        <v>8</v>
      </c>
      <c r="B8" s="62" t="s">
        <v>665</v>
      </c>
      <c r="C8" s="38">
        <v>100</v>
      </c>
      <c r="D8" s="38">
        <v>0</v>
      </c>
      <c r="E8" s="38">
        <v>0</v>
      </c>
      <c r="F8" s="38">
        <v>0</v>
      </c>
      <c r="G8">
        <f t="shared" si="3"/>
        <v>6</v>
      </c>
      <c r="H8">
        <f t="shared" si="0"/>
        <v>1</v>
      </c>
      <c r="I8">
        <f t="shared" si="1"/>
        <v>1</v>
      </c>
      <c r="J8">
        <f t="shared" si="2"/>
        <v>1</v>
      </c>
      <c r="K8">
        <f t="shared" si="4"/>
        <v>9</v>
      </c>
      <c r="L8" s="9">
        <f t="shared" si="5"/>
        <v>0.24</v>
      </c>
      <c r="M8" s="62" t="s">
        <v>629</v>
      </c>
      <c r="N8" s="70">
        <v>9</v>
      </c>
      <c r="P8" s="30">
        <v>80</v>
      </c>
      <c r="Q8" s="30">
        <f t="shared" si="8"/>
        <v>89</v>
      </c>
      <c r="R8" s="13">
        <v>5</v>
      </c>
      <c r="T8" t="s">
        <v>72</v>
      </c>
      <c r="V8" t="s">
        <v>235</v>
      </c>
      <c r="W8">
        <v>0</v>
      </c>
      <c r="X8">
        <v>0</v>
      </c>
      <c r="Y8">
        <v>0</v>
      </c>
      <c r="Z8">
        <v>0</v>
      </c>
      <c r="AA8">
        <v>0</v>
      </c>
      <c r="AB8">
        <v>0</v>
      </c>
      <c r="AC8" s="38">
        <f t="shared" si="6"/>
        <v>0</v>
      </c>
      <c r="AD8">
        <f t="shared" si="7"/>
        <v>0</v>
      </c>
      <c r="AE8">
        <v>0</v>
      </c>
      <c r="AF8">
        <v>0</v>
      </c>
      <c r="AG8">
        <v>0</v>
      </c>
    </row>
    <row r="9" spans="1:33" x14ac:dyDescent="0.25">
      <c r="A9" t="s">
        <v>8</v>
      </c>
      <c r="B9" t="s">
        <v>666</v>
      </c>
      <c r="C9" s="38">
        <v>85.491931456684696</v>
      </c>
      <c r="D9" s="38">
        <v>25.2200807885438</v>
      </c>
      <c r="E9" s="38">
        <v>28.794491534762699</v>
      </c>
      <c r="F9" s="38">
        <v>0.86833819883789998</v>
      </c>
      <c r="G9">
        <f t="shared" si="3"/>
        <v>5</v>
      </c>
      <c r="H9">
        <f t="shared" si="0"/>
        <v>1</v>
      </c>
      <c r="I9">
        <f t="shared" si="1"/>
        <v>1</v>
      </c>
      <c r="J9">
        <f t="shared" si="2"/>
        <v>1</v>
      </c>
      <c r="K9">
        <f t="shared" si="4"/>
        <v>8</v>
      </c>
      <c r="L9" s="9">
        <f t="shared" si="5"/>
        <v>0.21</v>
      </c>
      <c r="N9">
        <v>7</v>
      </c>
      <c r="P9" s="30">
        <v>90</v>
      </c>
      <c r="Q9" s="30">
        <v>100</v>
      </c>
      <c r="R9" s="13">
        <v>6</v>
      </c>
      <c r="T9" t="s">
        <v>72</v>
      </c>
      <c r="V9" t="s">
        <v>241</v>
      </c>
      <c r="W9">
        <v>3423</v>
      </c>
      <c r="X9">
        <v>2</v>
      </c>
      <c r="Y9">
        <v>1.73</v>
      </c>
      <c r="Z9">
        <v>0.27</v>
      </c>
      <c r="AA9">
        <v>0</v>
      </c>
      <c r="AB9">
        <v>0</v>
      </c>
      <c r="AC9" s="38">
        <f t="shared" si="6"/>
        <v>6846</v>
      </c>
      <c r="AD9">
        <f t="shared" si="7"/>
        <v>2</v>
      </c>
      <c r="AE9">
        <v>2</v>
      </c>
      <c r="AF9">
        <v>1.47</v>
      </c>
      <c r="AG9">
        <v>0</v>
      </c>
    </row>
    <row r="10" spans="1:33" x14ac:dyDescent="0.25">
      <c r="A10" t="s">
        <v>8</v>
      </c>
      <c r="B10" t="s">
        <v>667</v>
      </c>
      <c r="C10" s="38">
        <v>99.909546386453002</v>
      </c>
      <c r="D10" s="38">
        <v>0</v>
      </c>
      <c r="E10" s="38">
        <v>0</v>
      </c>
      <c r="F10" s="38">
        <v>0</v>
      </c>
      <c r="G10">
        <f t="shared" si="3"/>
        <v>6</v>
      </c>
      <c r="H10">
        <f t="shared" si="0"/>
        <v>1</v>
      </c>
      <c r="I10">
        <f t="shared" si="1"/>
        <v>1</v>
      </c>
      <c r="J10">
        <f t="shared" si="2"/>
        <v>1</v>
      </c>
      <c r="K10">
        <f t="shared" si="4"/>
        <v>9</v>
      </c>
      <c r="L10" s="9">
        <f t="shared" si="5"/>
        <v>0.24</v>
      </c>
      <c r="N10">
        <v>9</v>
      </c>
      <c r="T10" t="s">
        <v>72</v>
      </c>
      <c r="V10" t="s">
        <v>237</v>
      </c>
      <c r="W10">
        <v>27929</v>
      </c>
      <c r="X10">
        <v>7.0000000000000007E-2</v>
      </c>
      <c r="Y10">
        <v>0</v>
      </c>
      <c r="Z10">
        <v>7.0000000000000007E-2</v>
      </c>
      <c r="AA10">
        <v>0</v>
      </c>
      <c r="AB10">
        <v>0</v>
      </c>
      <c r="AC10" s="38">
        <f t="shared" si="6"/>
        <v>1955.0300000000002</v>
      </c>
      <c r="AD10">
        <f t="shared" si="7"/>
        <v>7.0000000000000007E-2</v>
      </c>
      <c r="AE10">
        <v>7.0000000000000007E-2</v>
      </c>
      <c r="AF10">
        <v>0</v>
      </c>
      <c r="AG10">
        <v>0</v>
      </c>
    </row>
    <row r="11" spans="1:33" x14ac:dyDescent="0.25">
      <c r="A11" t="s">
        <v>8</v>
      </c>
      <c r="B11" t="s">
        <v>668</v>
      </c>
      <c r="C11" s="38">
        <v>86.124404209522794</v>
      </c>
      <c r="D11" s="38">
        <v>10.246636626561401</v>
      </c>
      <c r="E11" s="38">
        <v>12.5895572163859</v>
      </c>
      <c r="F11" s="38">
        <v>1.1440642702625501</v>
      </c>
      <c r="G11">
        <f t="shared" si="3"/>
        <v>5</v>
      </c>
      <c r="H11">
        <f t="shared" si="0"/>
        <v>1</v>
      </c>
      <c r="I11">
        <f t="shared" si="1"/>
        <v>1</v>
      </c>
      <c r="J11">
        <f t="shared" si="2"/>
        <v>1</v>
      </c>
      <c r="K11">
        <f t="shared" si="4"/>
        <v>8</v>
      </c>
      <c r="L11" s="9">
        <f t="shared" si="5"/>
        <v>0.21</v>
      </c>
      <c r="N11">
        <v>8</v>
      </c>
      <c r="T11" t="s">
        <v>72</v>
      </c>
      <c r="V11" t="s">
        <v>243</v>
      </c>
      <c r="W11">
        <v>0</v>
      </c>
      <c r="X11">
        <v>0</v>
      </c>
      <c r="Y11">
        <v>0</v>
      </c>
      <c r="Z11">
        <v>0</v>
      </c>
      <c r="AA11">
        <v>0</v>
      </c>
      <c r="AB11">
        <v>0</v>
      </c>
      <c r="AC11" s="38">
        <f t="shared" si="6"/>
        <v>0</v>
      </c>
      <c r="AD11">
        <f t="shared" si="7"/>
        <v>0</v>
      </c>
      <c r="AE11">
        <v>0</v>
      </c>
      <c r="AF11">
        <v>0</v>
      </c>
      <c r="AG11">
        <v>0</v>
      </c>
    </row>
    <row r="12" spans="1:33" x14ac:dyDescent="0.25">
      <c r="A12" t="s">
        <v>8</v>
      </c>
      <c r="B12" t="s">
        <v>669</v>
      </c>
      <c r="C12" s="38">
        <v>76.990572803280898</v>
      </c>
      <c r="D12" s="38">
        <v>20.9211039176054</v>
      </c>
      <c r="E12" s="38">
        <v>19.383650113928301</v>
      </c>
      <c r="F12" s="38">
        <v>0.51436589211885397</v>
      </c>
      <c r="G12">
        <f t="shared" si="3"/>
        <v>4</v>
      </c>
      <c r="H12">
        <f t="shared" si="0"/>
        <v>1</v>
      </c>
      <c r="I12">
        <f t="shared" si="1"/>
        <v>1</v>
      </c>
      <c r="J12">
        <f t="shared" si="2"/>
        <v>1</v>
      </c>
      <c r="K12">
        <f t="shared" si="4"/>
        <v>7</v>
      </c>
      <c r="L12" s="9">
        <f t="shared" si="5"/>
        <v>0.19</v>
      </c>
      <c r="N12">
        <v>7</v>
      </c>
    </row>
    <row r="13" spans="1:33" x14ac:dyDescent="0.25">
      <c r="A13" t="s">
        <v>8</v>
      </c>
      <c r="B13" t="s">
        <v>670</v>
      </c>
      <c r="C13" s="38">
        <v>46.153846153846203</v>
      </c>
      <c r="D13" s="38">
        <v>17.094017094017101</v>
      </c>
      <c r="E13" s="38">
        <v>0</v>
      </c>
      <c r="F13" s="38">
        <v>0</v>
      </c>
      <c r="G13">
        <f t="shared" si="3"/>
        <v>1</v>
      </c>
      <c r="H13">
        <f t="shared" si="0"/>
        <v>1</v>
      </c>
      <c r="I13">
        <f t="shared" si="1"/>
        <v>1</v>
      </c>
      <c r="J13">
        <f t="shared" si="2"/>
        <v>1</v>
      </c>
      <c r="K13">
        <f t="shared" si="4"/>
        <v>4</v>
      </c>
      <c r="L13" s="9">
        <f t="shared" si="5"/>
        <v>0.11</v>
      </c>
      <c r="N13">
        <v>4</v>
      </c>
      <c r="T13" s="1" t="s">
        <v>248</v>
      </c>
      <c r="U13" s="1"/>
      <c r="V13" s="1"/>
      <c r="W13" s="1"/>
      <c r="X13" s="7" t="s">
        <v>254</v>
      </c>
      <c r="Y13" s="7" t="s">
        <v>16</v>
      </c>
      <c r="Z13" s="7" t="s">
        <v>19</v>
      </c>
      <c r="AA13" s="7" t="s">
        <v>21</v>
      </c>
    </row>
    <row r="14" spans="1:33" x14ac:dyDescent="0.25">
      <c r="A14" t="s">
        <v>8</v>
      </c>
      <c r="B14" t="s">
        <v>671</v>
      </c>
      <c r="C14" s="38">
        <v>67.7685950413223</v>
      </c>
      <c r="D14" s="38">
        <v>52.066115702479301</v>
      </c>
      <c r="E14" s="38">
        <v>0</v>
      </c>
      <c r="F14" s="38">
        <v>0</v>
      </c>
      <c r="G14">
        <f t="shared" si="3"/>
        <v>3</v>
      </c>
      <c r="H14">
        <f t="shared" si="0"/>
        <v>2</v>
      </c>
      <c r="I14">
        <f t="shared" si="1"/>
        <v>1</v>
      </c>
      <c r="J14">
        <f t="shared" si="2"/>
        <v>1</v>
      </c>
      <c r="K14">
        <f t="shared" si="4"/>
        <v>7</v>
      </c>
      <c r="L14" s="9">
        <f t="shared" si="5"/>
        <v>0.19</v>
      </c>
      <c r="N14">
        <v>7</v>
      </c>
      <c r="T14" s="1" t="s">
        <v>0</v>
      </c>
      <c r="U14" s="1" t="s">
        <v>1</v>
      </c>
      <c r="V14" s="1" t="s">
        <v>230</v>
      </c>
      <c r="W14" s="1" t="s">
        <v>249</v>
      </c>
      <c r="X14" s="1" t="s">
        <v>250</v>
      </c>
      <c r="Y14" s="1" t="s">
        <v>251</v>
      </c>
      <c r="Z14" s="1" t="s">
        <v>252</v>
      </c>
      <c r="AA14" s="1" t="s">
        <v>253</v>
      </c>
      <c r="AB14" s="1"/>
    </row>
    <row r="15" spans="1:33" x14ac:dyDescent="0.25">
      <c r="A15" t="s">
        <v>8</v>
      </c>
      <c r="B15" t="s">
        <v>672</v>
      </c>
      <c r="C15" s="38">
        <v>54.093784404097697</v>
      </c>
      <c r="D15" s="38">
        <v>50.860405665130301</v>
      </c>
      <c r="E15" s="38">
        <v>30.7965889794928</v>
      </c>
      <c r="F15" s="38">
        <v>0</v>
      </c>
      <c r="G15">
        <f t="shared" si="3"/>
        <v>2</v>
      </c>
      <c r="H15">
        <f t="shared" si="0"/>
        <v>2</v>
      </c>
      <c r="I15">
        <f t="shared" si="1"/>
        <v>1</v>
      </c>
      <c r="J15">
        <f t="shared" si="2"/>
        <v>1</v>
      </c>
      <c r="K15">
        <f t="shared" si="4"/>
        <v>6</v>
      </c>
      <c r="L15" s="9">
        <f t="shared" si="5"/>
        <v>0.16</v>
      </c>
      <c r="N15">
        <v>6</v>
      </c>
      <c r="T15" t="s">
        <v>72</v>
      </c>
      <c r="V15" t="s">
        <v>236</v>
      </c>
      <c r="W15" s="38">
        <f>AC3</f>
        <v>0</v>
      </c>
      <c r="X15" s="38">
        <f>W3*AD3</f>
        <v>0</v>
      </c>
      <c r="Y15" s="38">
        <f>W3*AE3</f>
        <v>0</v>
      </c>
      <c r="Z15" s="38">
        <f>W3*AF3</f>
        <v>0</v>
      </c>
      <c r="AA15" s="38">
        <f>W3*AG3</f>
        <v>0</v>
      </c>
      <c r="AB15" s="38"/>
      <c r="AC15" s="38"/>
    </row>
    <row r="16" spans="1:33" x14ac:dyDescent="0.25">
      <c r="A16" t="s">
        <v>8</v>
      </c>
      <c r="B16" t="s">
        <v>673</v>
      </c>
      <c r="C16" s="38">
        <v>51.841931370134603</v>
      </c>
      <c r="D16" s="38">
        <v>8.5169209461782494</v>
      </c>
      <c r="E16" s="38">
        <v>0</v>
      </c>
      <c r="F16" s="38">
        <v>5.98231463035797</v>
      </c>
      <c r="G16">
        <f t="shared" si="3"/>
        <v>2</v>
      </c>
      <c r="H16">
        <f t="shared" si="0"/>
        <v>1</v>
      </c>
      <c r="I16">
        <f t="shared" si="1"/>
        <v>1</v>
      </c>
      <c r="J16">
        <f t="shared" si="2"/>
        <v>1</v>
      </c>
      <c r="K16">
        <f t="shared" si="4"/>
        <v>5</v>
      </c>
      <c r="L16" s="9">
        <f t="shared" si="5"/>
        <v>0.13</v>
      </c>
      <c r="N16">
        <v>5</v>
      </c>
      <c r="T16" t="s">
        <v>72</v>
      </c>
      <c r="V16" t="s">
        <v>238</v>
      </c>
      <c r="W16" s="38">
        <f t="shared" ref="W16:W23" si="9">AC4</f>
        <v>0</v>
      </c>
      <c r="X16" s="38">
        <f t="shared" ref="X16:X23" si="10">W4*AD4</f>
        <v>0</v>
      </c>
      <c r="Y16" s="38">
        <f t="shared" ref="Y16:Y23" si="11">W4*AE4</f>
        <v>0</v>
      </c>
      <c r="Z16" s="38">
        <f t="shared" ref="Z16:Z23" si="12">W4*AF4</f>
        <v>0</v>
      </c>
      <c r="AA16" s="38">
        <f t="shared" ref="AA16:AA23" si="13">W4*AG4</f>
        <v>0</v>
      </c>
      <c r="AB16" s="38"/>
      <c r="AC16" s="38"/>
    </row>
    <row r="17" spans="1:29" x14ac:dyDescent="0.25">
      <c r="A17" t="s">
        <v>8</v>
      </c>
      <c r="B17" t="s">
        <v>674</v>
      </c>
      <c r="C17" s="38">
        <v>100</v>
      </c>
      <c r="D17" s="38">
        <v>100</v>
      </c>
      <c r="E17" s="38">
        <v>0</v>
      </c>
      <c r="F17" s="38">
        <v>0</v>
      </c>
      <c r="G17">
        <f t="shared" si="3"/>
        <v>6</v>
      </c>
      <c r="H17">
        <f t="shared" si="0"/>
        <v>6</v>
      </c>
      <c r="I17">
        <f t="shared" si="1"/>
        <v>1</v>
      </c>
      <c r="J17">
        <f t="shared" si="2"/>
        <v>1</v>
      </c>
      <c r="K17">
        <f t="shared" si="4"/>
        <v>14</v>
      </c>
      <c r="L17" s="9">
        <f t="shared" si="5"/>
        <v>0.37</v>
      </c>
      <c r="N17">
        <v>14</v>
      </c>
      <c r="T17" t="s">
        <v>72</v>
      </c>
      <c r="V17" t="s">
        <v>242</v>
      </c>
      <c r="W17" s="38">
        <f t="shared" si="9"/>
        <v>15426.010000000002</v>
      </c>
      <c r="X17" s="38">
        <f t="shared" si="10"/>
        <v>15426.010000000002</v>
      </c>
      <c r="Y17" s="38">
        <f t="shared" si="11"/>
        <v>15426.009999999998</v>
      </c>
      <c r="Z17" s="38">
        <f t="shared" si="12"/>
        <v>11894.01</v>
      </c>
      <c r="AA17" s="38">
        <f t="shared" si="13"/>
        <v>0</v>
      </c>
      <c r="AB17" s="38"/>
      <c r="AC17" s="38"/>
    </row>
    <row r="18" spans="1:29" x14ac:dyDescent="0.25">
      <c r="A18" t="s">
        <v>8</v>
      </c>
      <c r="B18" t="s">
        <v>675</v>
      </c>
      <c r="C18" s="38">
        <v>99.306915589318905</v>
      </c>
      <c r="D18" s="38">
        <v>6.9308441068106799</v>
      </c>
      <c r="E18" s="38">
        <v>0</v>
      </c>
      <c r="F18" s="38">
        <v>0</v>
      </c>
      <c r="G18">
        <f t="shared" si="3"/>
        <v>6</v>
      </c>
      <c r="H18">
        <f t="shared" si="0"/>
        <v>1</v>
      </c>
      <c r="I18">
        <f t="shared" si="1"/>
        <v>1</v>
      </c>
      <c r="J18">
        <f t="shared" si="2"/>
        <v>1</v>
      </c>
      <c r="K18">
        <f t="shared" si="4"/>
        <v>9</v>
      </c>
      <c r="L18" s="9">
        <f t="shared" si="5"/>
        <v>0.24</v>
      </c>
      <c r="N18">
        <v>9</v>
      </c>
      <c r="T18" t="s">
        <v>72</v>
      </c>
      <c r="V18" t="s">
        <v>240</v>
      </c>
      <c r="W18" s="38">
        <f t="shared" si="9"/>
        <v>7613.6500000000005</v>
      </c>
      <c r="X18" s="38">
        <f t="shared" si="10"/>
        <v>7553.6999999999989</v>
      </c>
      <c r="Y18" s="38">
        <f t="shared" si="11"/>
        <v>7613.6500000000005</v>
      </c>
      <c r="Z18" s="38">
        <f t="shared" si="12"/>
        <v>3597</v>
      </c>
      <c r="AA18" s="38">
        <f t="shared" si="13"/>
        <v>0</v>
      </c>
      <c r="AB18" s="38"/>
      <c r="AC18" s="38"/>
    </row>
    <row r="19" spans="1:29" x14ac:dyDescent="0.25">
      <c r="A19" t="s">
        <v>8</v>
      </c>
      <c r="B19" t="s">
        <v>676</v>
      </c>
      <c r="C19" s="38">
        <v>94.945658256653303</v>
      </c>
      <c r="D19" s="38">
        <v>28.968150045527601</v>
      </c>
      <c r="E19" s="38">
        <v>39.270092108413898</v>
      </c>
      <c r="F19" s="38">
        <v>6.39728985026363</v>
      </c>
      <c r="G19">
        <f t="shared" si="3"/>
        <v>6</v>
      </c>
      <c r="H19">
        <f t="shared" si="0"/>
        <v>1</v>
      </c>
      <c r="I19">
        <f t="shared" si="1"/>
        <v>1</v>
      </c>
      <c r="J19">
        <f t="shared" si="2"/>
        <v>1</v>
      </c>
      <c r="K19">
        <f t="shared" si="4"/>
        <v>9</v>
      </c>
      <c r="L19" s="9">
        <f t="shared" si="5"/>
        <v>0.24</v>
      </c>
      <c r="N19">
        <v>9</v>
      </c>
      <c r="T19" t="s">
        <v>72</v>
      </c>
      <c r="V19" t="s">
        <v>239</v>
      </c>
      <c r="W19" s="38">
        <f t="shared" si="9"/>
        <v>2312.2000000000003</v>
      </c>
      <c r="X19" s="38">
        <f t="shared" si="10"/>
        <v>2312.2000000000003</v>
      </c>
      <c r="Y19" s="38">
        <f t="shared" si="11"/>
        <v>2312.2000000000003</v>
      </c>
      <c r="Z19" s="38">
        <f t="shared" si="12"/>
        <v>809.2700000000001</v>
      </c>
      <c r="AA19" s="38">
        <f t="shared" si="13"/>
        <v>0</v>
      </c>
      <c r="AB19" s="38"/>
      <c r="AC19" s="38"/>
    </row>
    <row r="20" spans="1:29" x14ac:dyDescent="0.25">
      <c r="A20" t="s">
        <v>8</v>
      </c>
      <c r="B20" t="s">
        <v>677</v>
      </c>
      <c r="C20" s="38">
        <v>90.079888874004595</v>
      </c>
      <c r="D20" s="38">
        <v>0</v>
      </c>
      <c r="E20" s="38">
        <v>8.5832544797240296</v>
      </c>
      <c r="F20" s="38">
        <v>0</v>
      </c>
      <c r="G20">
        <f t="shared" si="3"/>
        <v>6</v>
      </c>
      <c r="H20">
        <f t="shared" si="0"/>
        <v>1</v>
      </c>
      <c r="I20">
        <f t="shared" si="1"/>
        <v>1</v>
      </c>
      <c r="J20">
        <f t="shared" si="2"/>
        <v>1</v>
      </c>
      <c r="K20">
        <f t="shared" si="4"/>
        <v>9</v>
      </c>
      <c r="L20" s="9">
        <f t="shared" si="5"/>
        <v>0.24</v>
      </c>
      <c r="N20">
        <v>9</v>
      </c>
      <c r="T20" t="s">
        <v>72</v>
      </c>
      <c r="V20" t="s">
        <v>235</v>
      </c>
      <c r="W20" s="38">
        <f t="shared" si="9"/>
        <v>0</v>
      </c>
      <c r="X20" s="38">
        <f t="shared" si="10"/>
        <v>0</v>
      </c>
      <c r="Y20" s="38">
        <f t="shared" si="11"/>
        <v>0</v>
      </c>
      <c r="Z20" s="38">
        <f t="shared" si="12"/>
        <v>0</v>
      </c>
      <c r="AA20" s="38">
        <f t="shared" si="13"/>
        <v>0</v>
      </c>
      <c r="AB20" s="38"/>
      <c r="AC20" s="38"/>
    </row>
    <row r="21" spans="1:29" x14ac:dyDescent="0.25">
      <c r="A21" t="s">
        <v>8</v>
      </c>
      <c r="B21" t="s">
        <v>678</v>
      </c>
      <c r="C21" s="38">
        <v>86.757123695488602</v>
      </c>
      <c r="D21" s="38">
        <v>35.693067687375297</v>
      </c>
      <c r="E21" s="38">
        <v>27.615729381358999</v>
      </c>
      <c r="F21" s="38">
        <v>0.65773546635260205</v>
      </c>
      <c r="G21">
        <f t="shared" si="3"/>
        <v>5</v>
      </c>
      <c r="H21">
        <f t="shared" si="0"/>
        <v>1</v>
      </c>
      <c r="I21">
        <f t="shared" si="1"/>
        <v>1</v>
      </c>
      <c r="J21">
        <f t="shared" si="2"/>
        <v>1</v>
      </c>
      <c r="K21">
        <f t="shared" si="4"/>
        <v>8</v>
      </c>
      <c r="L21" s="9">
        <f t="shared" si="5"/>
        <v>0.21</v>
      </c>
      <c r="N21">
        <v>8</v>
      </c>
      <c r="T21" t="s">
        <v>72</v>
      </c>
      <c r="V21" t="s">
        <v>241</v>
      </c>
      <c r="W21" s="38">
        <f t="shared" si="9"/>
        <v>6846</v>
      </c>
      <c r="X21" s="38">
        <f t="shared" si="10"/>
        <v>6846</v>
      </c>
      <c r="Y21" s="38">
        <f t="shared" si="11"/>
        <v>6846</v>
      </c>
      <c r="Z21" s="38">
        <f t="shared" si="12"/>
        <v>5031.8099999999995</v>
      </c>
      <c r="AA21" s="38">
        <f t="shared" si="13"/>
        <v>0</v>
      </c>
      <c r="AB21" s="38"/>
      <c r="AC21" s="38"/>
    </row>
    <row r="22" spans="1:29" x14ac:dyDescent="0.25">
      <c r="A22" t="s">
        <v>8</v>
      </c>
      <c r="B22" t="s">
        <v>679</v>
      </c>
      <c r="C22" s="38">
        <v>100</v>
      </c>
      <c r="D22" s="38">
        <v>100</v>
      </c>
      <c r="E22" s="38">
        <v>33.3333333333333</v>
      </c>
      <c r="F22" s="38">
        <v>0</v>
      </c>
      <c r="G22">
        <f t="shared" si="3"/>
        <v>6</v>
      </c>
      <c r="H22">
        <f t="shared" si="0"/>
        <v>6</v>
      </c>
      <c r="I22">
        <f t="shared" si="1"/>
        <v>1</v>
      </c>
      <c r="J22">
        <f t="shared" si="2"/>
        <v>1</v>
      </c>
      <c r="K22">
        <f t="shared" si="4"/>
        <v>14</v>
      </c>
      <c r="L22" s="9">
        <f t="shared" si="5"/>
        <v>0.37</v>
      </c>
      <c r="N22">
        <v>14</v>
      </c>
      <c r="T22" t="s">
        <v>72</v>
      </c>
      <c r="V22" t="s">
        <v>237</v>
      </c>
      <c r="W22" s="38">
        <f t="shared" si="9"/>
        <v>1955.0300000000002</v>
      </c>
      <c r="X22" s="38">
        <f t="shared" si="10"/>
        <v>1955.0300000000002</v>
      </c>
      <c r="Y22" s="38">
        <f t="shared" si="11"/>
        <v>1955.0300000000002</v>
      </c>
      <c r="Z22" s="38">
        <f t="shared" si="12"/>
        <v>0</v>
      </c>
      <c r="AA22" s="38">
        <f t="shared" si="13"/>
        <v>0</v>
      </c>
      <c r="AB22" s="38"/>
    </row>
    <row r="23" spans="1:29" x14ac:dyDescent="0.25">
      <c r="A23" t="s">
        <v>8</v>
      </c>
      <c r="B23" t="s">
        <v>680</v>
      </c>
      <c r="C23" s="38">
        <v>95.329978875010099</v>
      </c>
      <c r="D23" s="38">
        <v>33.5795136931375</v>
      </c>
      <c r="E23" s="38">
        <v>30.705133722989402</v>
      </c>
      <c r="F23" s="38">
        <v>0.500991265230049</v>
      </c>
      <c r="G23">
        <f t="shared" si="3"/>
        <v>6</v>
      </c>
      <c r="H23">
        <f t="shared" si="0"/>
        <v>1</v>
      </c>
      <c r="I23">
        <f t="shared" si="1"/>
        <v>1</v>
      </c>
      <c r="J23">
        <f t="shared" si="2"/>
        <v>1</v>
      </c>
      <c r="K23">
        <f t="shared" si="4"/>
        <v>9</v>
      </c>
      <c r="L23" s="9">
        <f t="shared" si="5"/>
        <v>0.24</v>
      </c>
      <c r="N23">
        <v>9</v>
      </c>
      <c r="T23" t="s">
        <v>72</v>
      </c>
      <c r="V23" t="s">
        <v>243</v>
      </c>
      <c r="W23" s="38">
        <f t="shared" si="9"/>
        <v>0</v>
      </c>
      <c r="X23" s="38">
        <f t="shared" si="10"/>
        <v>0</v>
      </c>
      <c r="Y23" s="38">
        <f t="shared" si="11"/>
        <v>0</v>
      </c>
      <c r="Z23" s="38">
        <f t="shared" si="12"/>
        <v>0</v>
      </c>
      <c r="AA23" s="38">
        <f t="shared" si="13"/>
        <v>0</v>
      </c>
      <c r="AB23" s="38"/>
    </row>
    <row r="24" spans="1:29" x14ac:dyDescent="0.25">
      <c r="A24" t="s">
        <v>8</v>
      </c>
      <c r="B24" t="s">
        <v>681</v>
      </c>
      <c r="C24" s="38">
        <v>82.715534008216196</v>
      </c>
      <c r="D24" s="38">
        <v>13.994095565190699</v>
      </c>
      <c r="E24" s="38">
        <v>15.575121045657401</v>
      </c>
      <c r="F24" s="38">
        <v>5.1512793996261896</v>
      </c>
      <c r="G24">
        <f t="shared" si="3"/>
        <v>5</v>
      </c>
      <c r="H24">
        <f t="shared" si="0"/>
        <v>1</v>
      </c>
      <c r="I24">
        <f t="shared" si="1"/>
        <v>1</v>
      </c>
      <c r="J24">
        <f t="shared" si="2"/>
        <v>1</v>
      </c>
      <c r="K24">
        <f t="shared" si="4"/>
        <v>8</v>
      </c>
      <c r="L24" s="9">
        <f t="shared" si="5"/>
        <v>0.21</v>
      </c>
      <c r="N24">
        <v>8</v>
      </c>
    </row>
    <row r="25" spans="1:29" x14ac:dyDescent="0.25">
      <c r="A25" t="s">
        <v>8</v>
      </c>
      <c r="B25" t="s">
        <v>682</v>
      </c>
      <c r="C25" s="38">
        <v>100</v>
      </c>
      <c r="D25" s="38">
        <v>9.7508335949364895</v>
      </c>
      <c r="E25" s="38">
        <v>0</v>
      </c>
      <c r="F25" s="38">
        <v>18.294545361988099</v>
      </c>
      <c r="G25">
        <f t="shared" si="3"/>
        <v>6</v>
      </c>
      <c r="H25">
        <f t="shared" si="0"/>
        <v>1</v>
      </c>
      <c r="I25">
        <f t="shared" si="1"/>
        <v>1</v>
      </c>
      <c r="J25">
        <f t="shared" si="2"/>
        <v>1</v>
      </c>
      <c r="K25">
        <f t="shared" si="4"/>
        <v>9</v>
      </c>
      <c r="L25" s="9">
        <f t="shared" si="5"/>
        <v>0.24</v>
      </c>
      <c r="N25">
        <v>9</v>
      </c>
      <c r="T25" s="1" t="s">
        <v>255</v>
      </c>
      <c r="U25" s="1"/>
      <c r="W25" s="7" t="s">
        <v>24</v>
      </c>
      <c r="X25" s="7" t="s">
        <v>26</v>
      </c>
      <c r="Y25" s="7" t="s">
        <v>27</v>
      </c>
      <c r="Z25" s="7" t="s">
        <v>28</v>
      </c>
      <c r="AA25" s="7" t="s">
        <v>30</v>
      </c>
    </row>
    <row r="26" spans="1:29" x14ac:dyDescent="0.25">
      <c r="A26" t="s">
        <v>8</v>
      </c>
      <c r="B26" t="s">
        <v>683</v>
      </c>
      <c r="C26" s="38">
        <v>100</v>
      </c>
      <c r="D26" s="38">
        <v>0</v>
      </c>
      <c r="E26" s="38">
        <v>0</v>
      </c>
      <c r="F26" s="38">
        <v>0</v>
      </c>
      <c r="G26">
        <f t="shared" si="3"/>
        <v>6</v>
      </c>
      <c r="H26">
        <f t="shared" si="0"/>
        <v>1</v>
      </c>
      <c r="I26">
        <f t="shared" si="1"/>
        <v>1</v>
      </c>
      <c r="J26">
        <f t="shared" si="2"/>
        <v>1</v>
      </c>
      <c r="K26">
        <f t="shared" si="4"/>
        <v>9</v>
      </c>
      <c r="L26" s="9">
        <f t="shared" si="5"/>
        <v>0.24</v>
      </c>
      <c r="N26">
        <v>9</v>
      </c>
      <c r="T26" s="1" t="s">
        <v>0</v>
      </c>
      <c r="U26" s="1" t="s">
        <v>1</v>
      </c>
      <c r="W26" s="1" t="s">
        <v>256</v>
      </c>
      <c r="X26" s="1" t="s">
        <v>257</v>
      </c>
      <c r="Y26" s="1" t="s">
        <v>258</v>
      </c>
      <c r="Z26" s="1" t="s">
        <v>259</v>
      </c>
      <c r="AA26" s="1" t="s">
        <v>260</v>
      </c>
    </row>
    <row r="27" spans="1:29" x14ac:dyDescent="0.25">
      <c r="A27" t="s">
        <v>8</v>
      </c>
      <c r="B27" t="s">
        <v>684</v>
      </c>
      <c r="C27" s="38">
        <v>76.942128717532995</v>
      </c>
      <c r="D27" s="38">
        <v>38.694729939217403</v>
      </c>
      <c r="E27" s="38">
        <v>17.049250412920401</v>
      </c>
      <c r="F27" s="38">
        <v>0</v>
      </c>
      <c r="G27">
        <f t="shared" si="3"/>
        <v>4</v>
      </c>
      <c r="H27">
        <f t="shared" si="0"/>
        <v>1</v>
      </c>
      <c r="I27">
        <f t="shared" si="1"/>
        <v>1</v>
      </c>
      <c r="J27">
        <f t="shared" si="2"/>
        <v>1</v>
      </c>
      <c r="K27">
        <f t="shared" si="4"/>
        <v>7</v>
      </c>
      <c r="L27" s="9">
        <f t="shared" si="5"/>
        <v>0.19</v>
      </c>
      <c r="N27">
        <v>7</v>
      </c>
      <c r="T27" t="s">
        <v>72</v>
      </c>
      <c r="W27" s="38">
        <f>SUM(W15:W23)</f>
        <v>34152.890000000007</v>
      </c>
      <c r="X27" s="38">
        <f>SUM(X15:X23)</f>
        <v>34092.94</v>
      </c>
      <c r="Y27" s="38">
        <f>SUM(Y15:Y23)</f>
        <v>34152.89</v>
      </c>
      <c r="Z27" s="38">
        <f>SUM(Z15:Z23)</f>
        <v>21332.09</v>
      </c>
      <c r="AA27" s="38">
        <f>SUM(AA15:AA23)</f>
        <v>0</v>
      </c>
    </row>
    <row r="28" spans="1:29" x14ac:dyDescent="0.25">
      <c r="A28" t="s">
        <v>8</v>
      </c>
      <c r="B28" t="s">
        <v>685</v>
      </c>
      <c r="G28">
        <f t="shared" si="3"/>
        <v>0</v>
      </c>
      <c r="H28">
        <f t="shared" si="0"/>
        <v>0</v>
      </c>
      <c r="I28">
        <f t="shared" si="1"/>
        <v>0</v>
      </c>
      <c r="J28">
        <f t="shared" si="2"/>
        <v>0</v>
      </c>
      <c r="K28">
        <f t="shared" si="4"/>
        <v>0</v>
      </c>
      <c r="L28" s="9">
        <f t="shared" si="5"/>
        <v>0</v>
      </c>
      <c r="N28">
        <v>0</v>
      </c>
    </row>
    <row r="29" spans="1:29" x14ac:dyDescent="0.25">
      <c r="A29" t="s">
        <v>8</v>
      </c>
      <c r="B29" t="s">
        <v>686</v>
      </c>
      <c r="C29" s="38">
        <v>87.443946188340803</v>
      </c>
      <c r="D29" s="38">
        <v>21.165919282511201</v>
      </c>
      <c r="E29" s="38">
        <v>1.43497757847534</v>
      </c>
      <c r="F29" s="38">
        <v>5.9192825112107599</v>
      </c>
      <c r="G29">
        <f t="shared" si="3"/>
        <v>5</v>
      </c>
      <c r="H29">
        <f t="shared" si="0"/>
        <v>1</v>
      </c>
      <c r="I29">
        <f t="shared" si="1"/>
        <v>1</v>
      </c>
      <c r="J29">
        <f t="shared" si="2"/>
        <v>1</v>
      </c>
      <c r="K29">
        <f t="shared" si="4"/>
        <v>8</v>
      </c>
      <c r="L29" s="9">
        <f t="shared" si="5"/>
        <v>0.21</v>
      </c>
      <c r="N29">
        <v>8</v>
      </c>
      <c r="T29" s="1" t="s">
        <v>262</v>
      </c>
      <c r="X29" s="7" t="s">
        <v>261</v>
      </c>
      <c r="Y29" s="7" t="s">
        <v>267</v>
      </c>
      <c r="Z29" s="7" t="s">
        <v>268</v>
      </c>
      <c r="AA29" s="7" t="s">
        <v>269</v>
      </c>
    </row>
    <row r="30" spans="1:29" x14ac:dyDescent="0.25">
      <c r="A30" t="s">
        <v>8</v>
      </c>
      <c r="B30" t="s">
        <v>687</v>
      </c>
      <c r="C30" s="38">
        <v>100</v>
      </c>
      <c r="D30" s="38">
        <v>66.6666666666667</v>
      </c>
      <c r="E30" s="38">
        <v>0</v>
      </c>
      <c r="F30" s="38">
        <v>0</v>
      </c>
      <c r="G30">
        <f t="shared" si="3"/>
        <v>6</v>
      </c>
      <c r="H30">
        <f t="shared" si="0"/>
        <v>3</v>
      </c>
      <c r="I30">
        <f t="shared" si="1"/>
        <v>1</v>
      </c>
      <c r="J30">
        <f t="shared" si="2"/>
        <v>1</v>
      </c>
      <c r="K30">
        <f t="shared" si="4"/>
        <v>11</v>
      </c>
      <c r="L30" s="9">
        <f t="shared" si="5"/>
        <v>0.28999999999999998</v>
      </c>
      <c r="N30">
        <v>11</v>
      </c>
      <c r="T30" s="1" t="s">
        <v>0</v>
      </c>
      <c r="U30" s="1" t="s">
        <v>1</v>
      </c>
      <c r="V30" s="1"/>
      <c r="X30" s="1" t="s">
        <v>263</v>
      </c>
      <c r="Y30" s="1" t="s">
        <v>264</v>
      </c>
      <c r="Z30" s="1" t="s">
        <v>265</v>
      </c>
      <c r="AA30" s="1" t="s">
        <v>266</v>
      </c>
    </row>
    <row r="31" spans="1:29" x14ac:dyDescent="0.25">
      <c r="A31" t="s">
        <v>8</v>
      </c>
      <c r="B31" t="s">
        <v>688</v>
      </c>
      <c r="C31" s="38">
        <v>100</v>
      </c>
      <c r="D31" s="38">
        <v>29.2236389219992</v>
      </c>
      <c r="E31" s="38">
        <v>17.010442270349401</v>
      </c>
      <c r="F31" s="38">
        <v>2.1921057912539599</v>
      </c>
      <c r="G31">
        <f t="shared" si="3"/>
        <v>6</v>
      </c>
      <c r="H31">
        <f t="shared" si="0"/>
        <v>1</v>
      </c>
      <c r="I31">
        <f t="shared" si="1"/>
        <v>1</v>
      </c>
      <c r="J31">
        <f t="shared" si="2"/>
        <v>1</v>
      </c>
      <c r="K31">
        <f t="shared" si="4"/>
        <v>9</v>
      </c>
      <c r="L31" s="9">
        <f t="shared" si="5"/>
        <v>0.24</v>
      </c>
      <c r="N31">
        <v>9</v>
      </c>
      <c r="T31" t="s">
        <v>72</v>
      </c>
      <c r="X31">
        <f>(X27/$W$27)*100</f>
        <v>99.824465806553988</v>
      </c>
      <c r="Y31">
        <f t="shared" ref="Y31:AA31" si="14">(Y27/$W$27)*100</f>
        <v>99.999999999999972</v>
      </c>
      <c r="Z31">
        <f t="shared" si="14"/>
        <v>62.460570686697366</v>
      </c>
      <c r="AA31">
        <f t="shared" si="14"/>
        <v>0</v>
      </c>
    </row>
    <row r="32" spans="1:29" x14ac:dyDescent="0.25">
      <c r="A32" t="s">
        <v>8</v>
      </c>
      <c r="B32" t="s">
        <v>689</v>
      </c>
      <c r="C32" s="38">
        <v>100</v>
      </c>
      <c r="D32" s="38">
        <v>40.8630920843488</v>
      </c>
      <c r="E32" s="38">
        <v>0</v>
      </c>
      <c r="F32" s="38">
        <v>0</v>
      </c>
      <c r="G32">
        <f t="shared" si="3"/>
        <v>6</v>
      </c>
      <c r="H32">
        <f t="shared" si="0"/>
        <v>1</v>
      </c>
      <c r="I32">
        <f t="shared" si="1"/>
        <v>1</v>
      </c>
      <c r="J32">
        <f t="shared" si="2"/>
        <v>1</v>
      </c>
      <c r="K32">
        <f t="shared" si="4"/>
        <v>9</v>
      </c>
      <c r="L32" s="9">
        <f t="shared" si="5"/>
        <v>0.24</v>
      </c>
      <c r="N32">
        <v>9</v>
      </c>
      <c r="W32" s="7" t="s">
        <v>270</v>
      </c>
      <c r="X32" t="b">
        <f>X31=C104</f>
        <v>1</v>
      </c>
      <c r="Y32" t="b">
        <f>Y31=D104</f>
        <v>1</v>
      </c>
      <c r="Z32" t="b">
        <f>Z31=E104</f>
        <v>1</v>
      </c>
      <c r="AA32" t="b">
        <f>AA31=F104</f>
        <v>1</v>
      </c>
    </row>
    <row r="33" spans="1:14" x14ac:dyDescent="0.25">
      <c r="A33" t="s">
        <v>8</v>
      </c>
      <c r="B33" s="68" t="s">
        <v>690</v>
      </c>
      <c r="C33" s="38">
        <v>100</v>
      </c>
      <c r="D33" s="38">
        <v>50</v>
      </c>
      <c r="E33" s="38">
        <v>0</v>
      </c>
      <c r="F33" s="38">
        <v>0</v>
      </c>
      <c r="G33">
        <f t="shared" si="3"/>
        <v>6</v>
      </c>
      <c r="H33">
        <f t="shared" si="0"/>
        <v>2</v>
      </c>
      <c r="I33">
        <f t="shared" si="1"/>
        <v>1</v>
      </c>
      <c r="J33">
        <f t="shared" si="2"/>
        <v>1</v>
      </c>
      <c r="K33" s="62">
        <f t="shared" si="4"/>
        <v>10</v>
      </c>
      <c r="L33" s="9">
        <f t="shared" si="5"/>
        <v>0.27</v>
      </c>
      <c r="M33" s="62" t="s">
        <v>629</v>
      </c>
      <c r="N33" s="62">
        <v>10</v>
      </c>
    </row>
    <row r="34" spans="1:14" x14ac:dyDescent="0.25">
      <c r="A34" t="s">
        <v>71</v>
      </c>
      <c r="B34" t="s">
        <v>691</v>
      </c>
      <c r="C34" s="38">
        <v>94.568606879372098</v>
      </c>
      <c r="D34" s="38">
        <v>75.438179920644004</v>
      </c>
      <c r="E34" s="38">
        <v>47.2576342422919</v>
      </c>
      <c r="F34" s="38">
        <v>0</v>
      </c>
      <c r="G34">
        <f t="shared" si="3"/>
        <v>6</v>
      </c>
      <c r="H34">
        <f t="shared" si="0"/>
        <v>4</v>
      </c>
      <c r="I34">
        <f t="shared" si="1"/>
        <v>1</v>
      </c>
      <c r="J34">
        <f t="shared" si="2"/>
        <v>1</v>
      </c>
      <c r="K34">
        <f t="shared" si="4"/>
        <v>12</v>
      </c>
      <c r="L34" s="9">
        <f>ROUND((K34/24)*(4/100)*24,2)</f>
        <v>0.48</v>
      </c>
      <c r="N34">
        <v>11</v>
      </c>
    </row>
    <row r="35" spans="1:14" x14ac:dyDescent="0.25">
      <c r="A35" t="s">
        <v>71</v>
      </c>
      <c r="B35" t="s">
        <v>692</v>
      </c>
      <c r="C35" s="38">
        <v>84.521067027304099</v>
      </c>
      <c r="D35" s="38">
        <v>3.41768156274932</v>
      </c>
      <c r="E35" s="38">
        <v>30.567279972315099</v>
      </c>
      <c r="F35" s="38">
        <v>0</v>
      </c>
      <c r="G35">
        <f t="shared" ref="G35:G66" si="15">IF(C35="",0,LOOKUP(C35,$P$3:$Q$9,$R$3:$R$9))</f>
        <v>5</v>
      </c>
      <c r="H35">
        <f t="shared" ref="H35:H66" si="16">IF(D35="",0,LOOKUP(D35,$P$3:$Q$9,$R$3:$R$9))</f>
        <v>1</v>
      </c>
      <c r="I35">
        <f t="shared" ref="I35:I66" si="17">IF(E35="",0,LOOKUP(E35,$P$3:$Q$9,$R$3:$R$9))</f>
        <v>1</v>
      </c>
      <c r="J35">
        <f t="shared" ref="J35:J66" si="18">IF(F35="",0,LOOKUP(F35,$P$3:$Q$9,$R$3:$R$9))</f>
        <v>1</v>
      </c>
      <c r="K35">
        <f t="shared" ref="K35:K66" si="19">SUM(G35:J35)</f>
        <v>8</v>
      </c>
      <c r="L35" s="9">
        <f t="shared" ref="L35:L98" si="20">ROUND((K35/24)*(4/100)*24,2)</f>
        <v>0.32</v>
      </c>
      <c r="N35">
        <v>8</v>
      </c>
    </row>
    <row r="36" spans="1:14" x14ac:dyDescent="0.25">
      <c r="A36" t="s">
        <v>71</v>
      </c>
      <c r="B36" t="s">
        <v>693</v>
      </c>
      <c r="C36" s="38">
        <v>86.479892809368195</v>
      </c>
      <c r="D36" s="38">
        <v>5.6833356441963696</v>
      </c>
      <c r="E36" s="38">
        <v>26.300504577368699</v>
      </c>
      <c r="F36" s="38">
        <v>0</v>
      </c>
      <c r="G36">
        <f t="shared" si="15"/>
        <v>5</v>
      </c>
      <c r="H36">
        <f t="shared" si="16"/>
        <v>1</v>
      </c>
      <c r="I36">
        <f t="shared" si="17"/>
        <v>1</v>
      </c>
      <c r="J36">
        <f t="shared" si="18"/>
        <v>1</v>
      </c>
      <c r="K36">
        <f t="shared" si="19"/>
        <v>8</v>
      </c>
      <c r="L36" s="9">
        <f t="shared" si="20"/>
        <v>0.32</v>
      </c>
      <c r="N36">
        <v>8</v>
      </c>
    </row>
    <row r="37" spans="1:14" x14ac:dyDescent="0.25">
      <c r="A37" t="s">
        <v>71</v>
      </c>
      <c r="B37" t="s">
        <v>694</v>
      </c>
      <c r="C37" s="38">
        <v>100</v>
      </c>
      <c r="D37" s="38">
        <v>16.666937700226001</v>
      </c>
      <c r="E37" s="38">
        <v>21.321125981819101</v>
      </c>
      <c r="F37" s="38">
        <v>0</v>
      </c>
      <c r="G37">
        <f t="shared" si="15"/>
        <v>6</v>
      </c>
      <c r="H37">
        <f t="shared" si="16"/>
        <v>1</v>
      </c>
      <c r="I37">
        <f t="shared" si="17"/>
        <v>1</v>
      </c>
      <c r="J37">
        <f t="shared" si="18"/>
        <v>1</v>
      </c>
      <c r="K37">
        <f t="shared" si="19"/>
        <v>9</v>
      </c>
      <c r="L37" s="9">
        <f t="shared" si="20"/>
        <v>0.36</v>
      </c>
      <c r="N37">
        <v>9</v>
      </c>
    </row>
    <row r="38" spans="1:14" x14ac:dyDescent="0.25">
      <c r="A38" t="s">
        <v>71</v>
      </c>
      <c r="B38" t="s">
        <v>695</v>
      </c>
      <c r="C38" s="38">
        <v>87.0274300627554</v>
      </c>
      <c r="D38" s="38">
        <v>32.798188188980802</v>
      </c>
      <c r="E38" s="38">
        <v>33.7572624327236</v>
      </c>
      <c r="F38" s="38">
        <v>0</v>
      </c>
      <c r="G38">
        <f t="shared" si="15"/>
        <v>5</v>
      </c>
      <c r="H38">
        <f t="shared" si="16"/>
        <v>1</v>
      </c>
      <c r="I38">
        <f t="shared" si="17"/>
        <v>1</v>
      </c>
      <c r="J38">
        <f t="shared" si="18"/>
        <v>1</v>
      </c>
      <c r="K38">
        <f t="shared" si="19"/>
        <v>8</v>
      </c>
      <c r="L38" s="9">
        <f t="shared" si="20"/>
        <v>0.32</v>
      </c>
      <c r="N38">
        <v>8</v>
      </c>
    </row>
    <row r="39" spans="1:14" x14ac:dyDescent="0.25">
      <c r="A39" t="s">
        <v>71</v>
      </c>
      <c r="B39" t="s">
        <v>696</v>
      </c>
      <c r="C39" s="38">
        <v>59.1601665867638</v>
      </c>
      <c r="D39" s="38">
        <v>0.94756247763176504</v>
      </c>
      <c r="E39" s="38">
        <v>8.0607370868826305</v>
      </c>
      <c r="F39" s="38">
        <v>0</v>
      </c>
      <c r="G39">
        <f t="shared" si="15"/>
        <v>2</v>
      </c>
      <c r="H39">
        <f t="shared" si="16"/>
        <v>1</v>
      </c>
      <c r="I39">
        <f t="shared" si="17"/>
        <v>1</v>
      </c>
      <c r="J39">
        <f t="shared" si="18"/>
        <v>1</v>
      </c>
      <c r="K39">
        <f t="shared" si="19"/>
        <v>5</v>
      </c>
      <c r="L39" s="9">
        <f t="shared" si="20"/>
        <v>0.2</v>
      </c>
      <c r="N39">
        <v>5</v>
      </c>
    </row>
    <row r="40" spans="1:14" x14ac:dyDescent="0.25">
      <c r="A40" t="s">
        <v>71</v>
      </c>
      <c r="B40" t="s">
        <v>697</v>
      </c>
      <c r="C40" s="38">
        <v>64.605655821655603</v>
      </c>
      <c r="D40" s="38">
        <v>12.4057071068978</v>
      </c>
      <c r="E40" s="38">
        <v>24.203335630878801</v>
      </c>
      <c r="F40" s="38">
        <v>6.9613833794974198</v>
      </c>
      <c r="G40">
        <f t="shared" si="15"/>
        <v>3</v>
      </c>
      <c r="H40">
        <f t="shared" si="16"/>
        <v>1</v>
      </c>
      <c r="I40">
        <f t="shared" si="17"/>
        <v>1</v>
      </c>
      <c r="J40">
        <f t="shared" si="18"/>
        <v>1</v>
      </c>
      <c r="K40">
        <f t="shared" si="19"/>
        <v>6</v>
      </c>
      <c r="L40" s="9">
        <f t="shared" si="20"/>
        <v>0.24</v>
      </c>
      <c r="N40">
        <v>6</v>
      </c>
    </row>
    <row r="41" spans="1:14" x14ac:dyDescent="0.25">
      <c r="A41" t="s">
        <v>71</v>
      </c>
      <c r="B41" t="s">
        <v>698</v>
      </c>
      <c r="C41" s="38">
        <v>93.831761768104101</v>
      </c>
      <c r="D41" s="38">
        <v>5.8626215944243603</v>
      </c>
      <c r="E41" s="38">
        <v>29.849800603779201</v>
      </c>
      <c r="F41" s="38">
        <v>0</v>
      </c>
      <c r="G41">
        <f t="shared" si="15"/>
        <v>6</v>
      </c>
      <c r="H41">
        <f t="shared" si="16"/>
        <v>1</v>
      </c>
      <c r="I41">
        <f t="shared" si="17"/>
        <v>1</v>
      </c>
      <c r="J41">
        <f t="shared" si="18"/>
        <v>1</v>
      </c>
      <c r="K41">
        <f t="shared" si="19"/>
        <v>9</v>
      </c>
      <c r="L41" s="9">
        <f t="shared" si="20"/>
        <v>0.36</v>
      </c>
      <c r="N41">
        <v>9</v>
      </c>
    </row>
    <row r="42" spans="1:14" x14ac:dyDescent="0.25">
      <c r="A42" t="s">
        <v>71</v>
      </c>
      <c r="B42" t="s">
        <v>699</v>
      </c>
      <c r="C42" s="38">
        <v>40.042367036238701</v>
      </c>
      <c r="D42" s="38">
        <v>17.7952947639765</v>
      </c>
      <c r="E42" s="38">
        <v>22.8359764750194</v>
      </c>
      <c r="F42" s="38">
        <v>0</v>
      </c>
      <c r="G42">
        <f t="shared" si="15"/>
        <v>1</v>
      </c>
      <c r="H42">
        <f t="shared" si="16"/>
        <v>1</v>
      </c>
      <c r="I42">
        <f t="shared" si="17"/>
        <v>1</v>
      </c>
      <c r="J42">
        <f t="shared" si="18"/>
        <v>1</v>
      </c>
      <c r="K42">
        <f t="shared" si="19"/>
        <v>4</v>
      </c>
      <c r="L42" s="9">
        <f t="shared" si="20"/>
        <v>0.16</v>
      </c>
      <c r="N42">
        <v>4</v>
      </c>
    </row>
    <row r="43" spans="1:14" x14ac:dyDescent="0.25">
      <c r="A43" t="s">
        <v>71</v>
      </c>
      <c r="B43" t="s">
        <v>700</v>
      </c>
      <c r="C43" s="38">
        <v>66.6666666666667</v>
      </c>
      <c r="D43" s="38">
        <v>0</v>
      </c>
      <c r="E43" s="38">
        <v>0</v>
      </c>
      <c r="F43" s="38">
        <v>0</v>
      </c>
      <c r="G43">
        <f t="shared" si="15"/>
        <v>3</v>
      </c>
      <c r="H43">
        <f t="shared" si="16"/>
        <v>1</v>
      </c>
      <c r="I43">
        <f t="shared" si="17"/>
        <v>1</v>
      </c>
      <c r="J43">
        <f t="shared" si="18"/>
        <v>1</v>
      </c>
      <c r="K43">
        <f t="shared" si="19"/>
        <v>6</v>
      </c>
      <c r="L43" s="9">
        <f t="shared" si="20"/>
        <v>0.24</v>
      </c>
      <c r="N43">
        <v>6</v>
      </c>
    </row>
    <row r="44" spans="1:14" x14ac:dyDescent="0.25">
      <c r="A44" t="s">
        <v>71</v>
      </c>
      <c r="B44" t="s">
        <v>701</v>
      </c>
      <c r="C44" s="38">
        <v>100</v>
      </c>
      <c r="D44" s="38">
        <v>0</v>
      </c>
      <c r="E44" s="38">
        <v>0</v>
      </c>
      <c r="F44" s="38">
        <v>0</v>
      </c>
      <c r="G44">
        <f t="shared" si="15"/>
        <v>6</v>
      </c>
      <c r="H44">
        <f t="shared" si="16"/>
        <v>1</v>
      </c>
      <c r="I44">
        <f t="shared" si="17"/>
        <v>1</v>
      </c>
      <c r="J44">
        <f t="shared" si="18"/>
        <v>1</v>
      </c>
      <c r="K44">
        <f t="shared" si="19"/>
        <v>9</v>
      </c>
      <c r="L44" s="9">
        <f t="shared" si="20"/>
        <v>0.36</v>
      </c>
      <c r="N44">
        <v>9</v>
      </c>
    </row>
    <row r="45" spans="1:14" x14ac:dyDescent="0.25">
      <c r="A45" t="s">
        <v>71</v>
      </c>
      <c r="B45" t="s">
        <v>702</v>
      </c>
      <c r="C45" s="38">
        <v>100</v>
      </c>
      <c r="D45" s="38">
        <v>75</v>
      </c>
      <c r="E45" s="38">
        <v>50</v>
      </c>
      <c r="F45" s="38">
        <v>0</v>
      </c>
      <c r="G45">
        <f t="shared" si="15"/>
        <v>6</v>
      </c>
      <c r="H45">
        <f t="shared" si="16"/>
        <v>4</v>
      </c>
      <c r="I45">
        <f t="shared" si="17"/>
        <v>2</v>
      </c>
      <c r="J45">
        <f t="shared" si="18"/>
        <v>1</v>
      </c>
      <c r="K45">
        <f t="shared" si="19"/>
        <v>13</v>
      </c>
      <c r="L45" s="9">
        <f t="shared" si="20"/>
        <v>0.52</v>
      </c>
      <c r="N45">
        <v>13</v>
      </c>
    </row>
    <row r="46" spans="1:14" x14ac:dyDescent="0.25">
      <c r="A46" t="s">
        <v>71</v>
      </c>
      <c r="B46" t="s">
        <v>703</v>
      </c>
      <c r="C46" s="38">
        <v>91.982449519235402</v>
      </c>
      <c r="D46" s="38">
        <v>66.205351505048597</v>
      </c>
      <c r="E46" s="38">
        <v>56.051929906878001</v>
      </c>
      <c r="F46" s="38">
        <v>19.495229997610299</v>
      </c>
      <c r="G46">
        <f t="shared" si="15"/>
        <v>6</v>
      </c>
      <c r="H46">
        <f t="shared" si="16"/>
        <v>3</v>
      </c>
      <c r="I46">
        <f t="shared" si="17"/>
        <v>2</v>
      </c>
      <c r="J46">
        <f t="shared" si="18"/>
        <v>1</v>
      </c>
      <c r="K46">
        <f t="shared" si="19"/>
        <v>12</v>
      </c>
      <c r="L46" s="9">
        <f t="shared" si="20"/>
        <v>0.48</v>
      </c>
      <c r="N46">
        <v>11</v>
      </c>
    </row>
    <row r="47" spans="1:14" x14ac:dyDescent="0.25">
      <c r="A47" t="s">
        <v>71</v>
      </c>
      <c r="B47" t="s">
        <v>704</v>
      </c>
      <c r="C47" s="38">
        <v>69.209039548022602</v>
      </c>
      <c r="D47" s="38">
        <v>22.598870056497201</v>
      </c>
      <c r="E47" s="38">
        <v>1.41242937853107</v>
      </c>
      <c r="F47" s="38">
        <v>6.7796610169491496</v>
      </c>
      <c r="G47">
        <f t="shared" si="15"/>
        <v>3</v>
      </c>
      <c r="H47">
        <f t="shared" si="16"/>
        <v>1</v>
      </c>
      <c r="I47">
        <f t="shared" si="17"/>
        <v>1</v>
      </c>
      <c r="J47">
        <f t="shared" si="18"/>
        <v>1</v>
      </c>
      <c r="K47">
        <f t="shared" si="19"/>
        <v>6</v>
      </c>
      <c r="L47" s="9">
        <f t="shared" si="20"/>
        <v>0.24</v>
      </c>
      <c r="N47">
        <v>6</v>
      </c>
    </row>
    <row r="48" spans="1:14" x14ac:dyDescent="0.25">
      <c r="A48" t="s">
        <v>71</v>
      </c>
      <c r="B48" t="s">
        <v>705</v>
      </c>
      <c r="C48" s="38">
        <v>76.699029126213603</v>
      </c>
      <c r="D48" s="38">
        <v>15.5339805825243</v>
      </c>
      <c r="E48" s="38">
        <v>0</v>
      </c>
      <c r="F48" s="38">
        <v>7.7669902912621396</v>
      </c>
      <c r="G48">
        <f t="shared" si="15"/>
        <v>4</v>
      </c>
      <c r="H48">
        <f t="shared" si="16"/>
        <v>1</v>
      </c>
      <c r="I48">
        <f t="shared" si="17"/>
        <v>1</v>
      </c>
      <c r="J48">
        <f t="shared" si="18"/>
        <v>1</v>
      </c>
      <c r="K48">
        <f t="shared" si="19"/>
        <v>7</v>
      </c>
      <c r="L48" s="9">
        <f t="shared" si="20"/>
        <v>0.28000000000000003</v>
      </c>
      <c r="N48">
        <v>7</v>
      </c>
    </row>
    <row r="49" spans="1:14" x14ac:dyDescent="0.25">
      <c r="A49" t="s">
        <v>71</v>
      </c>
      <c r="B49" t="s">
        <v>706</v>
      </c>
      <c r="C49" s="38">
        <v>73.938587162649597</v>
      </c>
      <c r="D49" s="38">
        <v>22.077833223021301</v>
      </c>
      <c r="E49" s="38">
        <v>29.7623952345185</v>
      </c>
      <c r="F49" s="38">
        <v>1.0929075535261401</v>
      </c>
      <c r="G49">
        <f t="shared" si="15"/>
        <v>4</v>
      </c>
      <c r="H49">
        <f t="shared" si="16"/>
        <v>1</v>
      </c>
      <c r="I49">
        <f t="shared" si="17"/>
        <v>1</v>
      </c>
      <c r="J49">
        <f t="shared" si="18"/>
        <v>1</v>
      </c>
      <c r="K49">
        <f t="shared" si="19"/>
        <v>7</v>
      </c>
      <c r="L49" s="9">
        <f t="shared" si="20"/>
        <v>0.28000000000000003</v>
      </c>
      <c r="N49">
        <v>7</v>
      </c>
    </row>
    <row r="50" spans="1:14" x14ac:dyDescent="0.25">
      <c r="A50" t="s">
        <v>71</v>
      </c>
      <c r="B50" t="s">
        <v>707</v>
      </c>
      <c r="C50" s="38">
        <v>100</v>
      </c>
      <c r="D50" s="38">
        <v>30.960446430032601</v>
      </c>
      <c r="E50" s="38">
        <v>18.619096713259399</v>
      </c>
      <c r="F50" s="38">
        <v>1.9389875838400601</v>
      </c>
      <c r="G50">
        <f t="shared" si="15"/>
        <v>6</v>
      </c>
      <c r="H50">
        <f t="shared" si="16"/>
        <v>1</v>
      </c>
      <c r="I50">
        <f t="shared" si="17"/>
        <v>1</v>
      </c>
      <c r="J50">
        <f t="shared" si="18"/>
        <v>1</v>
      </c>
      <c r="K50">
        <f t="shared" si="19"/>
        <v>9</v>
      </c>
      <c r="L50" s="9">
        <f t="shared" si="20"/>
        <v>0.36</v>
      </c>
      <c r="N50">
        <v>9</v>
      </c>
    </row>
    <row r="51" spans="1:14" x14ac:dyDescent="0.25">
      <c r="A51" t="s">
        <v>71</v>
      </c>
      <c r="B51" t="s">
        <v>708</v>
      </c>
      <c r="C51" s="38">
        <v>27.928685827117199</v>
      </c>
      <c r="D51" s="38">
        <v>3.5490669468806799</v>
      </c>
      <c r="E51" s="38">
        <v>1.2777191149279301</v>
      </c>
      <c r="F51" s="38">
        <v>1.0919775448025499</v>
      </c>
      <c r="G51">
        <f t="shared" si="15"/>
        <v>1</v>
      </c>
      <c r="H51">
        <f t="shared" si="16"/>
        <v>1</v>
      </c>
      <c r="I51">
        <f t="shared" si="17"/>
        <v>1</v>
      </c>
      <c r="J51">
        <f t="shared" si="18"/>
        <v>1</v>
      </c>
      <c r="K51">
        <f t="shared" si="19"/>
        <v>4</v>
      </c>
      <c r="L51" s="9">
        <f t="shared" si="20"/>
        <v>0.16</v>
      </c>
      <c r="N51">
        <v>4</v>
      </c>
    </row>
    <row r="52" spans="1:14" x14ac:dyDescent="0.25">
      <c r="A52" t="s">
        <v>71</v>
      </c>
      <c r="B52" t="s">
        <v>709</v>
      </c>
      <c r="C52" s="38">
        <v>66.8120579450961</v>
      </c>
      <c r="D52" s="38">
        <v>2.7718899948724398</v>
      </c>
      <c r="E52" s="38">
        <v>14.4344858984688</v>
      </c>
      <c r="F52" s="38">
        <v>1.52402120277196</v>
      </c>
      <c r="G52">
        <f t="shared" si="15"/>
        <v>3</v>
      </c>
      <c r="H52">
        <f t="shared" si="16"/>
        <v>1</v>
      </c>
      <c r="I52">
        <f t="shared" si="17"/>
        <v>1</v>
      </c>
      <c r="J52">
        <f t="shared" si="18"/>
        <v>1</v>
      </c>
      <c r="K52">
        <f t="shared" si="19"/>
        <v>6</v>
      </c>
      <c r="L52" s="9">
        <f t="shared" si="20"/>
        <v>0.24</v>
      </c>
      <c r="N52">
        <v>0</v>
      </c>
    </row>
    <row r="53" spans="1:14" x14ac:dyDescent="0.25">
      <c r="A53" t="s">
        <v>71</v>
      </c>
      <c r="B53" t="s">
        <v>710</v>
      </c>
      <c r="C53" s="38">
        <v>94.947182001681696</v>
      </c>
      <c r="D53" s="38">
        <v>0</v>
      </c>
      <c r="E53" s="38">
        <v>7.3506531335370298</v>
      </c>
      <c r="F53" s="38">
        <v>0</v>
      </c>
      <c r="G53">
        <f t="shared" si="15"/>
        <v>6</v>
      </c>
      <c r="H53">
        <f t="shared" si="16"/>
        <v>1</v>
      </c>
      <c r="I53">
        <f t="shared" si="17"/>
        <v>1</v>
      </c>
      <c r="J53">
        <f t="shared" si="18"/>
        <v>1</v>
      </c>
      <c r="K53">
        <f t="shared" si="19"/>
        <v>9</v>
      </c>
      <c r="L53" s="9">
        <f t="shared" si="20"/>
        <v>0.36</v>
      </c>
      <c r="N53">
        <v>9</v>
      </c>
    </row>
    <row r="54" spans="1:14" x14ac:dyDescent="0.25">
      <c r="A54" t="s">
        <v>71</v>
      </c>
      <c r="B54" t="s">
        <v>711</v>
      </c>
      <c r="G54">
        <f t="shared" si="15"/>
        <v>0</v>
      </c>
      <c r="H54">
        <f t="shared" si="16"/>
        <v>0</v>
      </c>
      <c r="I54">
        <f t="shared" si="17"/>
        <v>0</v>
      </c>
      <c r="J54">
        <f t="shared" si="18"/>
        <v>0</v>
      </c>
      <c r="K54">
        <f t="shared" si="19"/>
        <v>0</v>
      </c>
      <c r="L54" s="9">
        <f t="shared" si="20"/>
        <v>0</v>
      </c>
      <c r="N54">
        <v>0</v>
      </c>
    </row>
    <row r="55" spans="1:14" x14ac:dyDescent="0.25">
      <c r="A55" t="s">
        <v>71</v>
      </c>
      <c r="B55" t="s">
        <v>712</v>
      </c>
      <c r="C55" s="38">
        <v>75.9488381526956</v>
      </c>
      <c r="D55" s="38">
        <v>52.378672091721697</v>
      </c>
      <c r="E55" s="38">
        <v>5.9494634167171201</v>
      </c>
      <c r="F55" s="38">
        <v>0</v>
      </c>
      <c r="G55">
        <f t="shared" si="15"/>
        <v>4</v>
      </c>
      <c r="H55">
        <f t="shared" si="16"/>
        <v>2</v>
      </c>
      <c r="I55">
        <f t="shared" si="17"/>
        <v>1</v>
      </c>
      <c r="J55">
        <f t="shared" si="18"/>
        <v>1</v>
      </c>
      <c r="K55">
        <f t="shared" si="19"/>
        <v>8</v>
      </c>
      <c r="L55" s="9">
        <f t="shared" si="20"/>
        <v>0.32</v>
      </c>
      <c r="N55">
        <v>7</v>
      </c>
    </row>
    <row r="56" spans="1:14" x14ac:dyDescent="0.25">
      <c r="A56" t="s">
        <v>71</v>
      </c>
      <c r="B56" t="s">
        <v>713</v>
      </c>
      <c r="C56" s="38">
        <v>77.4771030755998</v>
      </c>
      <c r="D56" s="38">
        <v>60.626769374602603</v>
      </c>
      <c r="E56" s="38">
        <v>53.4027690873694</v>
      </c>
      <c r="F56" s="38">
        <v>0</v>
      </c>
      <c r="G56">
        <f t="shared" si="15"/>
        <v>4</v>
      </c>
      <c r="H56">
        <f t="shared" si="16"/>
        <v>3</v>
      </c>
      <c r="I56">
        <f t="shared" si="17"/>
        <v>2</v>
      </c>
      <c r="J56">
        <f t="shared" si="18"/>
        <v>1</v>
      </c>
      <c r="K56">
        <f t="shared" si="19"/>
        <v>10</v>
      </c>
      <c r="L56" s="9">
        <f t="shared" si="20"/>
        <v>0.4</v>
      </c>
      <c r="N56">
        <v>10</v>
      </c>
    </row>
    <row r="57" spans="1:14" x14ac:dyDescent="0.25">
      <c r="A57" t="s">
        <v>71</v>
      </c>
      <c r="B57" t="s">
        <v>714</v>
      </c>
      <c r="C57" s="38">
        <v>100</v>
      </c>
      <c r="D57" s="38">
        <v>0</v>
      </c>
      <c r="E57" s="38">
        <v>0</v>
      </c>
      <c r="F57" s="38">
        <v>0</v>
      </c>
      <c r="G57">
        <f t="shared" si="15"/>
        <v>6</v>
      </c>
      <c r="H57">
        <f t="shared" si="16"/>
        <v>1</v>
      </c>
      <c r="I57">
        <f t="shared" si="17"/>
        <v>1</v>
      </c>
      <c r="J57">
        <f t="shared" si="18"/>
        <v>1</v>
      </c>
      <c r="K57">
        <f t="shared" si="19"/>
        <v>9</v>
      </c>
      <c r="L57" s="9">
        <f t="shared" si="20"/>
        <v>0.36</v>
      </c>
      <c r="N57">
        <v>9</v>
      </c>
    </row>
    <row r="58" spans="1:14" x14ac:dyDescent="0.25">
      <c r="A58" t="s">
        <v>71</v>
      </c>
      <c r="B58" t="s">
        <v>715</v>
      </c>
      <c r="C58" s="38">
        <v>82.419813235891198</v>
      </c>
      <c r="D58" s="38">
        <v>17.580186764108799</v>
      </c>
      <c r="E58" s="38">
        <v>0</v>
      </c>
      <c r="F58" s="38">
        <v>0</v>
      </c>
      <c r="G58">
        <f t="shared" si="15"/>
        <v>5</v>
      </c>
      <c r="H58">
        <f t="shared" si="16"/>
        <v>1</v>
      </c>
      <c r="I58">
        <f t="shared" si="17"/>
        <v>1</v>
      </c>
      <c r="J58">
        <f t="shared" si="18"/>
        <v>1</v>
      </c>
      <c r="K58">
        <f t="shared" si="19"/>
        <v>8</v>
      </c>
      <c r="L58" s="9">
        <f t="shared" si="20"/>
        <v>0.32</v>
      </c>
      <c r="N58">
        <v>0</v>
      </c>
    </row>
    <row r="59" spans="1:14" x14ac:dyDescent="0.25">
      <c r="A59" t="s">
        <v>71</v>
      </c>
      <c r="B59" t="s">
        <v>716</v>
      </c>
      <c r="C59" s="38">
        <v>100</v>
      </c>
      <c r="D59" s="38">
        <v>12.610629614344001</v>
      </c>
      <c r="E59" s="38">
        <v>0</v>
      </c>
      <c r="F59" s="38">
        <v>0</v>
      </c>
      <c r="G59">
        <f t="shared" si="15"/>
        <v>6</v>
      </c>
      <c r="H59">
        <f t="shared" si="16"/>
        <v>1</v>
      </c>
      <c r="I59">
        <f t="shared" si="17"/>
        <v>1</v>
      </c>
      <c r="J59">
        <f t="shared" si="18"/>
        <v>1</v>
      </c>
      <c r="K59">
        <f t="shared" si="19"/>
        <v>9</v>
      </c>
      <c r="L59" s="9">
        <f t="shared" si="20"/>
        <v>0.36</v>
      </c>
      <c r="N59">
        <v>9</v>
      </c>
    </row>
    <row r="60" spans="1:14" x14ac:dyDescent="0.25">
      <c r="A60" t="s">
        <v>71</v>
      </c>
      <c r="B60" t="s">
        <v>717</v>
      </c>
      <c r="C60" s="38">
        <v>100</v>
      </c>
      <c r="D60" s="38">
        <v>0</v>
      </c>
      <c r="E60" s="38">
        <v>0</v>
      </c>
      <c r="F60" s="38">
        <v>0</v>
      </c>
      <c r="G60">
        <f t="shared" si="15"/>
        <v>6</v>
      </c>
      <c r="H60">
        <f t="shared" si="16"/>
        <v>1</v>
      </c>
      <c r="I60">
        <f t="shared" si="17"/>
        <v>1</v>
      </c>
      <c r="J60">
        <f t="shared" si="18"/>
        <v>1</v>
      </c>
      <c r="K60">
        <f t="shared" si="19"/>
        <v>9</v>
      </c>
      <c r="L60" s="9">
        <f t="shared" si="20"/>
        <v>0.36</v>
      </c>
      <c r="N60">
        <v>9</v>
      </c>
    </row>
    <row r="61" spans="1:14" x14ac:dyDescent="0.25">
      <c r="A61" t="s">
        <v>71</v>
      </c>
      <c r="B61" t="s">
        <v>718</v>
      </c>
      <c r="C61" s="38">
        <v>78.074076537299604</v>
      </c>
      <c r="D61" s="38">
        <v>19.7895433617959</v>
      </c>
      <c r="E61" s="38">
        <v>9.5151023760876701</v>
      </c>
      <c r="F61" s="38">
        <v>0</v>
      </c>
      <c r="G61">
        <f t="shared" si="15"/>
        <v>4</v>
      </c>
      <c r="H61">
        <f t="shared" si="16"/>
        <v>1</v>
      </c>
      <c r="I61">
        <f t="shared" si="17"/>
        <v>1</v>
      </c>
      <c r="J61">
        <f t="shared" si="18"/>
        <v>1</v>
      </c>
      <c r="K61">
        <f t="shared" si="19"/>
        <v>7</v>
      </c>
      <c r="L61" s="9">
        <f t="shared" si="20"/>
        <v>0.28000000000000003</v>
      </c>
      <c r="N61">
        <v>7</v>
      </c>
    </row>
    <row r="62" spans="1:14" x14ac:dyDescent="0.25">
      <c r="A62" t="s">
        <v>71</v>
      </c>
      <c r="B62" t="s">
        <v>719</v>
      </c>
      <c r="C62" s="38">
        <v>57.328698285351301</v>
      </c>
      <c r="D62" s="38">
        <v>17.1825985564059</v>
      </c>
      <c r="E62" s="38">
        <v>3.6546686216243298</v>
      </c>
      <c r="F62" s="38">
        <v>0</v>
      </c>
      <c r="G62">
        <f t="shared" si="15"/>
        <v>2</v>
      </c>
      <c r="H62">
        <f t="shared" si="16"/>
        <v>1</v>
      </c>
      <c r="I62">
        <f t="shared" si="17"/>
        <v>1</v>
      </c>
      <c r="J62">
        <f t="shared" si="18"/>
        <v>1</v>
      </c>
      <c r="K62">
        <f t="shared" si="19"/>
        <v>5</v>
      </c>
      <c r="L62" s="9">
        <f t="shared" si="20"/>
        <v>0.2</v>
      </c>
      <c r="N62">
        <v>5</v>
      </c>
    </row>
    <row r="63" spans="1:14" x14ac:dyDescent="0.25">
      <c r="A63" t="s">
        <v>71</v>
      </c>
      <c r="B63" t="s">
        <v>720</v>
      </c>
      <c r="C63" s="38">
        <v>100</v>
      </c>
      <c r="D63" s="38">
        <v>57.142857142857103</v>
      </c>
      <c r="E63" s="38">
        <v>57.142857142857103</v>
      </c>
      <c r="F63" s="38">
        <v>0</v>
      </c>
      <c r="G63">
        <f t="shared" si="15"/>
        <v>6</v>
      </c>
      <c r="H63">
        <f t="shared" si="16"/>
        <v>2</v>
      </c>
      <c r="I63">
        <f t="shared" si="17"/>
        <v>2</v>
      </c>
      <c r="J63">
        <f t="shared" si="18"/>
        <v>1</v>
      </c>
      <c r="K63">
        <f t="shared" si="19"/>
        <v>11</v>
      </c>
      <c r="L63" s="9">
        <f t="shared" si="20"/>
        <v>0.44</v>
      </c>
      <c r="N63">
        <v>11</v>
      </c>
    </row>
    <row r="64" spans="1:14" x14ac:dyDescent="0.25">
      <c r="A64" t="s">
        <v>71</v>
      </c>
      <c r="B64" t="s">
        <v>721</v>
      </c>
      <c r="C64" s="38">
        <v>90.337537091988096</v>
      </c>
      <c r="D64" s="38">
        <v>3.0600890207715099</v>
      </c>
      <c r="E64" s="38">
        <v>0</v>
      </c>
      <c r="F64" s="38">
        <v>0</v>
      </c>
      <c r="G64">
        <f t="shared" si="15"/>
        <v>6</v>
      </c>
      <c r="H64">
        <f t="shared" si="16"/>
        <v>1</v>
      </c>
      <c r="I64">
        <f t="shared" si="17"/>
        <v>1</v>
      </c>
      <c r="J64">
        <f t="shared" si="18"/>
        <v>1</v>
      </c>
      <c r="K64">
        <f t="shared" si="19"/>
        <v>9</v>
      </c>
      <c r="L64" s="9">
        <f t="shared" si="20"/>
        <v>0.36</v>
      </c>
      <c r="N64">
        <v>9</v>
      </c>
    </row>
    <row r="65" spans="1:14" x14ac:dyDescent="0.25">
      <c r="A65" t="s">
        <v>71</v>
      </c>
      <c r="B65" s="71" t="s">
        <v>722</v>
      </c>
      <c r="C65" s="38">
        <v>68.149890733528594</v>
      </c>
      <c r="D65" s="38">
        <v>0</v>
      </c>
      <c r="E65" s="38">
        <v>9.4027970186864902</v>
      </c>
      <c r="F65" s="38">
        <v>0</v>
      </c>
      <c r="G65">
        <f t="shared" si="15"/>
        <v>3</v>
      </c>
      <c r="H65">
        <f t="shared" si="16"/>
        <v>1</v>
      </c>
      <c r="I65">
        <f t="shared" si="17"/>
        <v>1</v>
      </c>
      <c r="J65">
        <f t="shared" si="18"/>
        <v>1</v>
      </c>
      <c r="K65" s="18">
        <f t="shared" si="19"/>
        <v>6</v>
      </c>
      <c r="L65" s="9">
        <f t="shared" si="20"/>
        <v>0.24</v>
      </c>
      <c r="N65">
        <v>7</v>
      </c>
    </row>
    <row r="66" spans="1:14" x14ac:dyDescent="0.25">
      <c r="A66" t="s">
        <v>71</v>
      </c>
      <c r="B66" t="s">
        <v>723</v>
      </c>
      <c r="C66" s="38">
        <v>100</v>
      </c>
      <c r="D66" s="38">
        <v>19.6787148594378</v>
      </c>
      <c r="E66" s="38">
        <v>5.6224899598393598</v>
      </c>
      <c r="F66" s="38">
        <v>0</v>
      </c>
      <c r="G66">
        <f t="shared" si="15"/>
        <v>6</v>
      </c>
      <c r="H66">
        <f t="shared" si="16"/>
        <v>1</v>
      </c>
      <c r="I66">
        <f t="shared" si="17"/>
        <v>1</v>
      </c>
      <c r="J66">
        <f t="shared" si="18"/>
        <v>1</v>
      </c>
      <c r="K66">
        <f t="shared" si="19"/>
        <v>9</v>
      </c>
      <c r="L66" s="9">
        <f t="shared" si="20"/>
        <v>0.36</v>
      </c>
      <c r="N66">
        <v>9</v>
      </c>
    </row>
    <row r="67" spans="1:14" x14ac:dyDescent="0.25">
      <c r="A67" t="s">
        <v>71</v>
      </c>
      <c r="B67" t="s">
        <v>724</v>
      </c>
      <c r="C67" s="38">
        <v>67.310163393536101</v>
      </c>
      <c r="D67" s="38">
        <v>8.2378196660628795</v>
      </c>
      <c r="E67" s="38">
        <v>11.8324853207089</v>
      </c>
      <c r="F67" s="38">
        <v>0</v>
      </c>
      <c r="G67">
        <f t="shared" ref="G67:G98" si="21">IF(C67="",0,LOOKUP(C67,$P$3:$Q$9,$R$3:$R$9))</f>
        <v>3</v>
      </c>
      <c r="H67">
        <f t="shared" ref="H67:H98" si="22">IF(D67="",0,LOOKUP(D67,$P$3:$Q$9,$R$3:$R$9))</f>
        <v>1</v>
      </c>
      <c r="I67">
        <f t="shared" ref="I67:I98" si="23">IF(E67="",0,LOOKUP(E67,$P$3:$Q$9,$R$3:$R$9))</f>
        <v>1</v>
      </c>
      <c r="J67">
        <f t="shared" ref="J67:J98" si="24">IF(F67="",0,LOOKUP(F67,$P$3:$Q$9,$R$3:$R$9))</f>
        <v>1</v>
      </c>
      <c r="K67">
        <f t="shared" ref="K67:K98" si="25">SUM(G67:J67)</f>
        <v>6</v>
      </c>
      <c r="L67" s="9">
        <f t="shared" si="20"/>
        <v>0.24</v>
      </c>
      <c r="N67">
        <v>6</v>
      </c>
    </row>
    <row r="68" spans="1:14" x14ac:dyDescent="0.25">
      <c r="A68" t="s">
        <v>71</v>
      </c>
      <c r="B68" t="s">
        <v>725</v>
      </c>
      <c r="C68" s="38">
        <v>99.756076360855701</v>
      </c>
      <c r="D68" s="38">
        <v>0.48784727828867602</v>
      </c>
      <c r="E68" s="38">
        <v>6.0609395975540501</v>
      </c>
      <c r="F68" s="38">
        <v>0</v>
      </c>
      <c r="G68">
        <f t="shared" si="21"/>
        <v>6</v>
      </c>
      <c r="H68">
        <f t="shared" si="22"/>
        <v>1</v>
      </c>
      <c r="I68">
        <f t="shared" si="23"/>
        <v>1</v>
      </c>
      <c r="J68">
        <f t="shared" si="24"/>
        <v>1</v>
      </c>
      <c r="K68">
        <f t="shared" si="25"/>
        <v>9</v>
      </c>
      <c r="L68" s="9">
        <f t="shared" si="20"/>
        <v>0.36</v>
      </c>
      <c r="N68">
        <v>9</v>
      </c>
    </row>
    <row r="69" spans="1:14" x14ac:dyDescent="0.25">
      <c r="A69" t="s">
        <v>71</v>
      </c>
      <c r="B69" t="s">
        <v>726</v>
      </c>
      <c r="C69" s="38">
        <v>100</v>
      </c>
      <c r="D69" s="38">
        <v>32.936069047495998</v>
      </c>
      <c r="E69" s="38">
        <v>14.115458163212599</v>
      </c>
      <c r="F69" s="38">
        <v>0</v>
      </c>
      <c r="G69">
        <f t="shared" si="21"/>
        <v>6</v>
      </c>
      <c r="H69">
        <f t="shared" si="22"/>
        <v>1</v>
      </c>
      <c r="I69">
        <f t="shared" si="23"/>
        <v>1</v>
      </c>
      <c r="J69">
        <f t="shared" si="24"/>
        <v>1</v>
      </c>
      <c r="K69">
        <f t="shared" si="25"/>
        <v>9</v>
      </c>
      <c r="L69" s="9">
        <f t="shared" si="20"/>
        <v>0.36</v>
      </c>
      <c r="N69">
        <v>9</v>
      </c>
    </row>
    <row r="70" spans="1:14" x14ac:dyDescent="0.25">
      <c r="A70" t="s">
        <v>71</v>
      </c>
      <c r="B70" t="s">
        <v>727</v>
      </c>
      <c r="C70" s="38">
        <v>99.756076360855701</v>
      </c>
      <c r="D70" s="38">
        <v>0.48784727828867602</v>
      </c>
      <c r="E70" s="38">
        <v>6.0609395975540501</v>
      </c>
      <c r="F70" s="38">
        <v>0</v>
      </c>
      <c r="G70">
        <f t="shared" si="21"/>
        <v>6</v>
      </c>
      <c r="H70">
        <f t="shared" si="22"/>
        <v>1</v>
      </c>
      <c r="I70">
        <f t="shared" si="23"/>
        <v>1</v>
      </c>
      <c r="J70">
        <f t="shared" si="24"/>
        <v>1</v>
      </c>
      <c r="K70">
        <f t="shared" si="25"/>
        <v>9</v>
      </c>
      <c r="L70" s="9">
        <f t="shared" si="20"/>
        <v>0.36</v>
      </c>
      <c r="N70">
        <v>9</v>
      </c>
    </row>
    <row r="71" spans="1:14" x14ac:dyDescent="0.25">
      <c r="A71" t="s">
        <v>71</v>
      </c>
      <c r="B71" t="s">
        <v>728</v>
      </c>
      <c r="C71" s="38">
        <v>100</v>
      </c>
      <c r="D71" s="38">
        <v>100</v>
      </c>
      <c r="E71" s="38">
        <v>0</v>
      </c>
      <c r="F71" s="38">
        <v>0</v>
      </c>
      <c r="G71">
        <f t="shared" si="21"/>
        <v>6</v>
      </c>
      <c r="H71">
        <f t="shared" si="22"/>
        <v>6</v>
      </c>
      <c r="I71">
        <f t="shared" si="23"/>
        <v>1</v>
      </c>
      <c r="J71">
        <f t="shared" si="24"/>
        <v>1</v>
      </c>
      <c r="K71">
        <f t="shared" si="25"/>
        <v>14</v>
      </c>
      <c r="L71" s="9">
        <f t="shared" si="20"/>
        <v>0.56000000000000005</v>
      </c>
      <c r="N71">
        <v>14</v>
      </c>
    </row>
    <row r="72" spans="1:14" x14ac:dyDescent="0.25">
      <c r="A72" t="s">
        <v>71</v>
      </c>
      <c r="B72" t="s">
        <v>729</v>
      </c>
      <c r="C72" s="38">
        <v>4.8882158925758601</v>
      </c>
      <c r="D72" s="38">
        <v>36.734285391048601</v>
      </c>
      <c r="E72" s="38">
        <v>0</v>
      </c>
      <c r="F72" s="38">
        <v>0</v>
      </c>
      <c r="G72">
        <f t="shared" si="21"/>
        <v>1</v>
      </c>
      <c r="H72">
        <f t="shared" si="22"/>
        <v>1</v>
      </c>
      <c r="I72">
        <f t="shared" si="23"/>
        <v>1</v>
      </c>
      <c r="J72">
        <f t="shared" si="24"/>
        <v>1</v>
      </c>
      <c r="K72">
        <f t="shared" si="25"/>
        <v>4</v>
      </c>
      <c r="L72" s="9">
        <f t="shared" si="20"/>
        <v>0.16</v>
      </c>
      <c r="N72">
        <v>4</v>
      </c>
    </row>
    <row r="73" spans="1:14" x14ac:dyDescent="0.25">
      <c r="A73" t="s">
        <v>71</v>
      </c>
      <c r="B73" t="s">
        <v>730</v>
      </c>
      <c r="C73" s="38">
        <v>78.116382982152601</v>
      </c>
      <c r="D73" s="38">
        <v>22.624047708838798</v>
      </c>
      <c r="E73" s="38">
        <v>17.0509922108598</v>
      </c>
      <c r="F73" s="38">
        <v>0</v>
      </c>
      <c r="G73">
        <f t="shared" si="21"/>
        <v>4</v>
      </c>
      <c r="H73">
        <f t="shared" si="22"/>
        <v>1</v>
      </c>
      <c r="I73">
        <f t="shared" si="23"/>
        <v>1</v>
      </c>
      <c r="J73">
        <f t="shared" si="24"/>
        <v>1</v>
      </c>
      <c r="K73">
        <f t="shared" si="25"/>
        <v>7</v>
      </c>
      <c r="L73" s="9">
        <f t="shared" si="20"/>
        <v>0.28000000000000003</v>
      </c>
      <c r="N73">
        <v>7</v>
      </c>
    </row>
    <row r="74" spans="1:14" x14ac:dyDescent="0.25">
      <c r="A74" t="s">
        <v>71</v>
      </c>
      <c r="B74" t="s">
        <v>731</v>
      </c>
      <c r="C74" s="38">
        <v>100</v>
      </c>
      <c r="D74" s="38">
        <v>0</v>
      </c>
      <c r="E74" s="38">
        <v>0</v>
      </c>
      <c r="F74" s="38">
        <v>0</v>
      </c>
      <c r="G74">
        <f t="shared" si="21"/>
        <v>6</v>
      </c>
      <c r="H74">
        <f t="shared" si="22"/>
        <v>1</v>
      </c>
      <c r="I74">
        <f t="shared" si="23"/>
        <v>1</v>
      </c>
      <c r="J74">
        <f t="shared" si="24"/>
        <v>1</v>
      </c>
      <c r="K74">
        <f t="shared" si="25"/>
        <v>9</v>
      </c>
      <c r="L74" s="9">
        <f t="shared" si="20"/>
        <v>0.36</v>
      </c>
      <c r="N74">
        <v>9</v>
      </c>
    </row>
    <row r="75" spans="1:14" x14ac:dyDescent="0.25">
      <c r="A75" t="s">
        <v>71</v>
      </c>
      <c r="B75" t="s">
        <v>732</v>
      </c>
      <c r="C75" s="38">
        <v>92.616033755274302</v>
      </c>
      <c r="D75" s="38">
        <v>28.270042194092799</v>
      </c>
      <c r="E75" s="38">
        <v>23.4177215189873</v>
      </c>
      <c r="F75" s="38">
        <v>0</v>
      </c>
      <c r="G75">
        <f t="shared" si="21"/>
        <v>6</v>
      </c>
      <c r="H75">
        <f t="shared" si="22"/>
        <v>1</v>
      </c>
      <c r="I75">
        <f t="shared" si="23"/>
        <v>1</v>
      </c>
      <c r="J75">
        <f t="shared" si="24"/>
        <v>1</v>
      </c>
      <c r="K75">
        <f t="shared" si="25"/>
        <v>9</v>
      </c>
      <c r="L75" s="9">
        <f t="shared" si="20"/>
        <v>0.36</v>
      </c>
      <c r="N75">
        <v>9</v>
      </c>
    </row>
    <row r="76" spans="1:14" x14ac:dyDescent="0.25">
      <c r="A76" t="s">
        <v>71</v>
      </c>
      <c r="B76" t="s">
        <v>733</v>
      </c>
      <c r="C76" s="38">
        <v>75.444074202829995</v>
      </c>
      <c r="D76" s="38">
        <v>6.8144078640798202</v>
      </c>
      <c r="E76" s="38">
        <v>20.3400408293083</v>
      </c>
      <c r="F76" s="38">
        <v>0</v>
      </c>
      <c r="G76">
        <f t="shared" si="21"/>
        <v>4</v>
      </c>
      <c r="H76">
        <f t="shared" si="22"/>
        <v>1</v>
      </c>
      <c r="I76">
        <f t="shared" si="23"/>
        <v>1</v>
      </c>
      <c r="J76">
        <f t="shared" si="24"/>
        <v>1</v>
      </c>
      <c r="K76">
        <f t="shared" si="25"/>
        <v>7</v>
      </c>
      <c r="L76" s="9">
        <f t="shared" si="20"/>
        <v>0.28000000000000003</v>
      </c>
      <c r="N76">
        <v>7</v>
      </c>
    </row>
    <row r="77" spans="1:14" x14ac:dyDescent="0.25">
      <c r="A77" t="s">
        <v>71</v>
      </c>
      <c r="B77" t="s">
        <v>734</v>
      </c>
      <c r="C77" s="38">
        <v>100</v>
      </c>
      <c r="D77" s="38">
        <v>16.6666666666667</v>
      </c>
      <c r="E77" s="38">
        <v>12.5</v>
      </c>
      <c r="F77" s="38">
        <v>4.1666666666666696</v>
      </c>
      <c r="G77">
        <f t="shared" si="21"/>
        <v>6</v>
      </c>
      <c r="H77">
        <f t="shared" si="22"/>
        <v>1</v>
      </c>
      <c r="I77">
        <f t="shared" si="23"/>
        <v>1</v>
      </c>
      <c r="J77">
        <f t="shared" si="24"/>
        <v>1</v>
      </c>
      <c r="K77">
        <f t="shared" si="25"/>
        <v>9</v>
      </c>
      <c r="L77" s="9">
        <f t="shared" si="20"/>
        <v>0.36</v>
      </c>
      <c r="N77">
        <v>9</v>
      </c>
    </row>
    <row r="78" spans="1:14" x14ac:dyDescent="0.25">
      <c r="A78" t="s">
        <v>71</v>
      </c>
      <c r="B78" t="s">
        <v>735</v>
      </c>
      <c r="C78" s="38">
        <v>100</v>
      </c>
      <c r="D78" s="38">
        <v>22.1698113207547</v>
      </c>
      <c r="E78" s="38">
        <v>0</v>
      </c>
      <c r="F78" s="38">
        <v>0</v>
      </c>
      <c r="G78">
        <f t="shared" si="21"/>
        <v>6</v>
      </c>
      <c r="H78">
        <f t="shared" si="22"/>
        <v>1</v>
      </c>
      <c r="I78">
        <f t="shared" si="23"/>
        <v>1</v>
      </c>
      <c r="J78">
        <f t="shared" si="24"/>
        <v>1</v>
      </c>
      <c r="K78">
        <f t="shared" si="25"/>
        <v>9</v>
      </c>
      <c r="L78" s="9">
        <f t="shared" si="20"/>
        <v>0.36</v>
      </c>
      <c r="N78">
        <v>9</v>
      </c>
    </row>
    <row r="79" spans="1:14" x14ac:dyDescent="0.25">
      <c r="A79" t="s">
        <v>71</v>
      </c>
      <c r="B79" t="s">
        <v>736</v>
      </c>
      <c r="C79" s="38">
        <v>100</v>
      </c>
      <c r="D79" s="38">
        <v>55.9003691552413</v>
      </c>
      <c r="E79" s="38">
        <v>36.513584633835301</v>
      </c>
      <c r="F79" s="38">
        <v>15.8862257480884</v>
      </c>
      <c r="G79">
        <f t="shared" si="21"/>
        <v>6</v>
      </c>
      <c r="H79">
        <f t="shared" si="22"/>
        <v>2</v>
      </c>
      <c r="I79">
        <f t="shared" si="23"/>
        <v>1</v>
      </c>
      <c r="J79">
        <f t="shared" si="24"/>
        <v>1</v>
      </c>
      <c r="K79">
        <f t="shared" si="25"/>
        <v>10</v>
      </c>
      <c r="L79" s="9">
        <f t="shared" si="20"/>
        <v>0.4</v>
      </c>
      <c r="N79">
        <v>10</v>
      </c>
    </row>
    <row r="80" spans="1:14" x14ac:dyDescent="0.25">
      <c r="A80" t="s">
        <v>71</v>
      </c>
      <c r="B80" t="s">
        <v>737</v>
      </c>
      <c r="C80" s="38">
        <v>100</v>
      </c>
      <c r="D80" s="38">
        <v>53.213649775584798</v>
      </c>
      <c r="E80" s="38">
        <v>32.0464514718118</v>
      </c>
      <c r="F80" s="38">
        <v>16.6476416327381</v>
      </c>
      <c r="G80">
        <f t="shared" si="21"/>
        <v>6</v>
      </c>
      <c r="H80">
        <f t="shared" si="22"/>
        <v>2</v>
      </c>
      <c r="I80">
        <f t="shared" si="23"/>
        <v>1</v>
      </c>
      <c r="J80">
        <f t="shared" si="24"/>
        <v>1</v>
      </c>
      <c r="K80">
        <f t="shared" si="25"/>
        <v>10</v>
      </c>
      <c r="L80" s="9">
        <f t="shared" si="20"/>
        <v>0.4</v>
      </c>
      <c r="N80">
        <v>10</v>
      </c>
    </row>
    <row r="81" spans="1:14" x14ac:dyDescent="0.25">
      <c r="A81" t="s">
        <v>71</v>
      </c>
      <c r="B81" t="s">
        <v>738</v>
      </c>
      <c r="C81" s="38">
        <v>100</v>
      </c>
      <c r="D81" s="38">
        <v>53.962285531154201</v>
      </c>
      <c r="E81" s="38">
        <v>33.396738818735102</v>
      </c>
      <c r="F81" s="38">
        <v>16.850388938498</v>
      </c>
      <c r="G81">
        <f t="shared" si="21"/>
        <v>6</v>
      </c>
      <c r="H81">
        <f t="shared" si="22"/>
        <v>2</v>
      </c>
      <c r="I81">
        <f t="shared" si="23"/>
        <v>1</v>
      </c>
      <c r="J81">
        <f t="shared" si="24"/>
        <v>1</v>
      </c>
      <c r="K81">
        <f t="shared" si="25"/>
        <v>10</v>
      </c>
      <c r="L81" s="9">
        <f t="shared" si="20"/>
        <v>0.4</v>
      </c>
      <c r="N81">
        <v>10</v>
      </c>
    </row>
    <row r="82" spans="1:14" x14ac:dyDescent="0.25">
      <c r="A82" t="s">
        <v>71</v>
      </c>
      <c r="B82" t="s">
        <v>739</v>
      </c>
      <c r="C82" s="38">
        <v>75.225161841085594</v>
      </c>
      <c r="D82" s="38">
        <v>26.7340646965228</v>
      </c>
      <c r="E82" s="38">
        <v>21.1448853456499</v>
      </c>
      <c r="F82" s="38">
        <v>1.5407041439245801</v>
      </c>
      <c r="G82">
        <f t="shared" si="21"/>
        <v>4</v>
      </c>
      <c r="H82">
        <f t="shared" si="22"/>
        <v>1</v>
      </c>
      <c r="I82">
        <f t="shared" si="23"/>
        <v>1</v>
      </c>
      <c r="J82">
        <f t="shared" si="24"/>
        <v>1</v>
      </c>
      <c r="K82">
        <f t="shared" si="25"/>
        <v>7</v>
      </c>
      <c r="L82" s="9">
        <f t="shared" si="20"/>
        <v>0.28000000000000003</v>
      </c>
      <c r="N82">
        <v>7</v>
      </c>
    </row>
    <row r="83" spans="1:14" x14ac:dyDescent="0.25">
      <c r="A83" t="s">
        <v>71</v>
      </c>
      <c r="B83" t="s">
        <v>740</v>
      </c>
      <c r="C83" s="38">
        <v>80.147858646025298</v>
      </c>
      <c r="D83" s="38">
        <v>43.708803949389498</v>
      </c>
      <c r="E83" s="38">
        <v>31.5756009815832</v>
      </c>
      <c r="F83" s="38">
        <v>0</v>
      </c>
      <c r="G83">
        <f t="shared" si="21"/>
        <v>5</v>
      </c>
      <c r="H83">
        <f t="shared" si="22"/>
        <v>1</v>
      </c>
      <c r="I83">
        <f t="shared" si="23"/>
        <v>1</v>
      </c>
      <c r="J83">
        <f t="shared" si="24"/>
        <v>1</v>
      </c>
      <c r="K83">
        <f t="shared" si="25"/>
        <v>8</v>
      </c>
      <c r="L83" s="9">
        <f t="shared" si="20"/>
        <v>0.32</v>
      </c>
      <c r="N83">
        <v>8</v>
      </c>
    </row>
    <row r="84" spans="1:14" x14ac:dyDescent="0.25">
      <c r="A84" t="s">
        <v>71</v>
      </c>
      <c r="B84" t="s">
        <v>741</v>
      </c>
      <c r="C84" s="38">
        <v>96.63928304705</v>
      </c>
      <c r="D84" s="38">
        <v>20.089619118745301</v>
      </c>
      <c r="E84" s="38">
        <v>26.138909634055299</v>
      </c>
      <c r="F84" s="38">
        <v>6.5347274085138203</v>
      </c>
      <c r="G84">
        <f t="shared" si="21"/>
        <v>6</v>
      </c>
      <c r="H84">
        <f t="shared" si="22"/>
        <v>1</v>
      </c>
      <c r="I84">
        <f t="shared" si="23"/>
        <v>1</v>
      </c>
      <c r="J84">
        <f t="shared" si="24"/>
        <v>1</v>
      </c>
      <c r="K84">
        <f t="shared" si="25"/>
        <v>9</v>
      </c>
      <c r="L84" s="9">
        <f t="shared" si="20"/>
        <v>0.36</v>
      </c>
      <c r="N84">
        <v>9</v>
      </c>
    </row>
    <row r="85" spans="1:14" x14ac:dyDescent="0.25">
      <c r="A85" t="s">
        <v>71</v>
      </c>
      <c r="B85" t="s">
        <v>742</v>
      </c>
      <c r="C85" s="38">
        <v>62.0645941129848</v>
      </c>
      <c r="D85" s="38">
        <v>0</v>
      </c>
      <c r="E85" s="38">
        <v>13.0193379099462</v>
      </c>
      <c r="F85" s="38">
        <v>0</v>
      </c>
      <c r="G85">
        <f t="shared" si="21"/>
        <v>3</v>
      </c>
      <c r="H85">
        <f t="shared" si="22"/>
        <v>1</v>
      </c>
      <c r="I85">
        <f t="shared" si="23"/>
        <v>1</v>
      </c>
      <c r="J85">
        <f t="shared" si="24"/>
        <v>1</v>
      </c>
      <c r="K85">
        <f t="shared" si="25"/>
        <v>6</v>
      </c>
      <c r="L85" s="9">
        <f t="shared" si="20"/>
        <v>0.24</v>
      </c>
      <c r="N85">
        <v>6</v>
      </c>
    </row>
    <row r="86" spans="1:14" x14ac:dyDescent="0.25">
      <c r="A86" t="s">
        <v>71</v>
      </c>
      <c r="B86" t="s">
        <v>743</v>
      </c>
      <c r="C86" s="38">
        <v>61.024966670774397</v>
      </c>
      <c r="D86" s="38">
        <v>0</v>
      </c>
      <c r="E86" s="38">
        <v>12.4222810557446</v>
      </c>
      <c r="F86" s="38">
        <v>0</v>
      </c>
      <c r="G86">
        <f t="shared" si="21"/>
        <v>3</v>
      </c>
      <c r="H86">
        <f t="shared" si="22"/>
        <v>1</v>
      </c>
      <c r="I86">
        <f t="shared" si="23"/>
        <v>1</v>
      </c>
      <c r="J86">
        <f t="shared" si="24"/>
        <v>1</v>
      </c>
      <c r="K86">
        <f t="shared" si="25"/>
        <v>6</v>
      </c>
      <c r="L86" s="9">
        <f t="shared" si="20"/>
        <v>0.24</v>
      </c>
      <c r="N86">
        <v>6</v>
      </c>
    </row>
    <row r="87" spans="1:14" x14ac:dyDescent="0.25">
      <c r="A87" t="s">
        <v>71</v>
      </c>
      <c r="B87" t="s">
        <v>744</v>
      </c>
      <c r="C87" s="38">
        <v>39.714037419088299</v>
      </c>
      <c r="D87" s="38">
        <v>0</v>
      </c>
      <c r="E87" s="38">
        <v>0</v>
      </c>
      <c r="F87" s="38">
        <v>0</v>
      </c>
      <c r="G87">
        <f t="shared" si="21"/>
        <v>1</v>
      </c>
      <c r="H87">
        <f t="shared" si="22"/>
        <v>1</v>
      </c>
      <c r="I87">
        <f t="shared" si="23"/>
        <v>1</v>
      </c>
      <c r="J87">
        <f t="shared" si="24"/>
        <v>1</v>
      </c>
      <c r="K87">
        <f t="shared" si="25"/>
        <v>4</v>
      </c>
      <c r="L87" s="9">
        <f t="shared" si="20"/>
        <v>0.16</v>
      </c>
      <c r="N87">
        <v>4</v>
      </c>
    </row>
    <row r="88" spans="1:14" x14ac:dyDescent="0.25">
      <c r="A88" t="s">
        <v>71</v>
      </c>
      <c r="B88" t="s">
        <v>745</v>
      </c>
      <c r="C88" s="38">
        <v>100</v>
      </c>
      <c r="D88" s="38">
        <v>9.0003214400514295</v>
      </c>
      <c r="E88" s="38">
        <v>58.534233365477299</v>
      </c>
      <c r="F88" s="38">
        <v>0</v>
      </c>
      <c r="G88">
        <f t="shared" si="21"/>
        <v>6</v>
      </c>
      <c r="H88">
        <f t="shared" si="22"/>
        <v>1</v>
      </c>
      <c r="I88">
        <f t="shared" si="23"/>
        <v>2</v>
      </c>
      <c r="J88">
        <f t="shared" si="24"/>
        <v>1</v>
      </c>
      <c r="K88">
        <f t="shared" si="25"/>
        <v>10</v>
      </c>
      <c r="L88" s="9">
        <f t="shared" si="20"/>
        <v>0.4</v>
      </c>
      <c r="N88">
        <v>10</v>
      </c>
    </row>
    <row r="89" spans="1:14" x14ac:dyDescent="0.25">
      <c r="A89" t="s">
        <v>71</v>
      </c>
      <c r="B89" t="s">
        <v>746</v>
      </c>
      <c r="C89" s="38">
        <v>100</v>
      </c>
      <c r="D89" s="38">
        <v>51.071428571428598</v>
      </c>
      <c r="E89" s="38">
        <v>0</v>
      </c>
      <c r="F89" s="38">
        <v>0</v>
      </c>
      <c r="G89">
        <f t="shared" si="21"/>
        <v>6</v>
      </c>
      <c r="H89">
        <f t="shared" si="22"/>
        <v>2</v>
      </c>
      <c r="I89">
        <f t="shared" si="23"/>
        <v>1</v>
      </c>
      <c r="J89">
        <f t="shared" si="24"/>
        <v>1</v>
      </c>
      <c r="K89">
        <f t="shared" si="25"/>
        <v>10</v>
      </c>
      <c r="L89" s="9">
        <f t="shared" si="20"/>
        <v>0.4</v>
      </c>
      <c r="N89">
        <v>10</v>
      </c>
    </row>
    <row r="90" spans="1:14" x14ac:dyDescent="0.25">
      <c r="A90" t="s">
        <v>71</v>
      </c>
      <c r="B90" t="s">
        <v>747</v>
      </c>
      <c r="C90" s="38">
        <v>71.012006861063497</v>
      </c>
      <c r="D90" s="38">
        <v>17.152658662092598</v>
      </c>
      <c r="E90" s="38">
        <v>8.5763293310463098</v>
      </c>
      <c r="F90" s="38">
        <v>0</v>
      </c>
      <c r="G90">
        <f t="shared" si="21"/>
        <v>4</v>
      </c>
      <c r="H90">
        <f t="shared" si="22"/>
        <v>1</v>
      </c>
      <c r="I90">
        <f t="shared" si="23"/>
        <v>1</v>
      </c>
      <c r="J90">
        <f t="shared" si="24"/>
        <v>1</v>
      </c>
      <c r="K90">
        <f t="shared" si="25"/>
        <v>7</v>
      </c>
      <c r="L90" s="9">
        <f t="shared" si="20"/>
        <v>0.28000000000000003</v>
      </c>
      <c r="N90">
        <v>5</v>
      </c>
    </row>
    <row r="91" spans="1:14" x14ac:dyDescent="0.25">
      <c r="A91" t="s">
        <v>71</v>
      </c>
      <c r="B91" t="s">
        <v>748</v>
      </c>
      <c r="C91" s="38">
        <v>98.915247127910007</v>
      </c>
      <c r="D91" s="38">
        <v>2.9909351478572899</v>
      </c>
      <c r="E91" s="38">
        <v>2.9909351478572899</v>
      </c>
      <c r="F91" s="38">
        <v>0</v>
      </c>
      <c r="G91">
        <f t="shared" si="21"/>
        <v>6</v>
      </c>
      <c r="H91">
        <f t="shared" si="22"/>
        <v>1</v>
      </c>
      <c r="I91">
        <f t="shared" si="23"/>
        <v>1</v>
      </c>
      <c r="J91">
        <f t="shared" si="24"/>
        <v>1</v>
      </c>
      <c r="K91">
        <f t="shared" si="25"/>
        <v>9</v>
      </c>
      <c r="L91" s="9">
        <f t="shared" si="20"/>
        <v>0.36</v>
      </c>
      <c r="N91">
        <v>9</v>
      </c>
    </row>
    <row r="92" spans="1:14" x14ac:dyDescent="0.25">
      <c r="A92" t="s">
        <v>71</v>
      </c>
      <c r="B92" t="s">
        <v>749</v>
      </c>
      <c r="C92" s="38">
        <v>100</v>
      </c>
      <c r="D92" s="38">
        <v>0</v>
      </c>
      <c r="E92" s="38">
        <v>27.572515147608598</v>
      </c>
      <c r="F92" s="38">
        <v>0</v>
      </c>
      <c r="G92">
        <f t="shared" si="21"/>
        <v>6</v>
      </c>
      <c r="H92">
        <f t="shared" si="22"/>
        <v>1</v>
      </c>
      <c r="I92">
        <f t="shared" si="23"/>
        <v>1</v>
      </c>
      <c r="J92">
        <f t="shared" si="24"/>
        <v>1</v>
      </c>
      <c r="K92">
        <f t="shared" si="25"/>
        <v>9</v>
      </c>
      <c r="L92" s="9">
        <f t="shared" si="20"/>
        <v>0.36</v>
      </c>
      <c r="N92">
        <v>9</v>
      </c>
    </row>
    <row r="93" spans="1:14" x14ac:dyDescent="0.25">
      <c r="A93" t="s">
        <v>71</v>
      </c>
      <c r="B93" t="s">
        <v>750</v>
      </c>
      <c r="C93" s="38">
        <v>81.842746660239598</v>
      </c>
      <c r="D93" s="38">
        <v>0</v>
      </c>
      <c r="E93" s="38">
        <v>0</v>
      </c>
      <c r="F93" s="38">
        <v>0</v>
      </c>
      <c r="G93">
        <f t="shared" si="21"/>
        <v>5</v>
      </c>
      <c r="H93">
        <f t="shared" si="22"/>
        <v>1</v>
      </c>
      <c r="I93">
        <f t="shared" si="23"/>
        <v>1</v>
      </c>
      <c r="J93">
        <f t="shared" si="24"/>
        <v>1</v>
      </c>
      <c r="K93">
        <f t="shared" si="25"/>
        <v>8</v>
      </c>
      <c r="L93" s="9">
        <f t="shared" si="20"/>
        <v>0.32</v>
      </c>
      <c r="N93">
        <v>8</v>
      </c>
    </row>
    <row r="94" spans="1:14" x14ac:dyDescent="0.25">
      <c r="A94" t="s">
        <v>71</v>
      </c>
      <c r="B94" t="s">
        <v>751</v>
      </c>
      <c r="G94">
        <f t="shared" si="21"/>
        <v>0</v>
      </c>
      <c r="H94">
        <f t="shared" si="22"/>
        <v>0</v>
      </c>
      <c r="I94">
        <f t="shared" si="23"/>
        <v>0</v>
      </c>
      <c r="J94">
        <f t="shared" si="24"/>
        <v>0</v>
      </c>
      <c r="K94">
        <f t="shared" si="25"/>
        <v>0</v>
      </c>
      <c r="L94" s="9">
        <f t="shared" si="20"/>
        <v>0</v>
      </c>
      <c r="N94">
        <v>0</v>
      </c>
    </row>
    <row r="95" spans="1:14" x14ac:dyDescent="0.25">
      <c r="A95" t="s">
        <v>71</v>
      </c>
      <c r="B95" t="s">
        <v>752</v>
      </c>
      <c r="C95" s="38">
        <v>100</v>
      </c>
      <c r="D95" s="38">
        <v>0</v>
      </c>
      <c r="E95" s="38">
        <v>0</v>
      </c>
      <c r="F95" s="38">
        <v>0</v>
      </c>
      <c r="G95">
        <f t="shared" si="21"/>
        <v>6</v>
      </c>
      <c r="H95">
        <f t="shared" si="22"/>
        <v>1</v>
      </c>
      <c r="I95">
        <f t="shared" si="23"/>
        <v>1</v>
      </c>
      <c r="J95">
        <f t="shared" si="24"/>
        <v>1</v>
      </c>
      <c r="K95">
        <f t="shared" si="25"/>
        <v>9</v>
      </c>
      <c r="L95" s="9">
        <f t="shared" si="20"/>
        <v>0.36</v>
      </c>
      <c r="N95">
        <v>9</v>
      </c>
    </row>
    <row r="96" spans="1:14" x14ac:dyDescent="0.25">
      <c r="A96" t="s">
        <v>71</v>
      </c>
      <c r="B96" t="s">
        <v>753</v>
      </c>
      <c r="C96" s="38">
        <v>100</v>
      </c>
      <c r="D96" s="38">
        <v>38.476968796433901</v>
      </c>
      <c r="E96" s="38">
        <v>0</v>
      </c>
      <c r="F96" s="38">
        <v>6.7236255572065398</v>
      </c>
      <c r="G96">
        <f t="shared" si="21"/>
        <v>6</v>
      </c>
      <c r="H96">
        <f t="shared" si="22"/>
        <v>1</v>
      </c>
      <c r="I96">
        <f t="shared" si="23"/>
        <v>1</v>
      </c>
      <c r="J96">
        <f t="shared" si="24"/>
        <v>1</v>
      </c>
      <c r="K96">
        <f t="shared" si="25"/>
        <v>9</v>
      </c>
      <c r="L96" s="9">
        <f t="shared" si="20"/>
        <v>0.36</v>
      </c>
      <c r="N96">
        <v>9</v>
      </c>
    </row>
    <row r="97" spans="1:14" x14ac:dyDescent="0.25">
      <c r="A97" t="s">
        <v>71</v>
      </c>
      <c r="B97" t="s">
        <v>754</v>
      </c>
      <c r="C97" s="38">
        <v>42.693319870341</v>
      </c>
      <c r="D97" s="38">
        <v>3.4574430077898102</v>
      </c>
      <c r="E97" s="38">
        <v>16.989453798762302</v>
      </c>
      <c r="F97" s="38">
        <v>0</v>
      </c>
      <c r="G97">
        <f t="shared" si="21"/>
        <v>1</v>
      </c>
      <c r="H97">
        <f t="shared" si="22"/>
        <v>1</v>
      </c>
      <c r="I97">
        <f t="shared" si="23"/>
        <v>1</v>
      </c>
      <c r="J97">
        <f t="shared" si="24"/>
        <v>1</v>
      </c>
      <c r="K97">
        <f t="shared" si="25"/>
        <v>4</v>
      </c>
      <c r="L97" s="9">
        <f t="shared" si="20"/>
        <v>0.16</v>
      </c>
      <c r="N97">
        <v>4</v>
      </c>
    </row>
    <row r="98" spans="1:14" x14ac:dyDescent="0.25">
      <c r="A98" t="s">
        <v>71</v>
      </c>
      <c r="B98" t="s">
        <v>755</v>
      </c>
      <c r="C98" s="38">
        <v>77.570867608170701</v>
      </c>
      <c r="D98" s="38">
        <v>0</v>
      </c>
      <c r="E98" s="38">
        <v>22.717105884925498</v>
      </c>
      <c r="F98" s="38">
        <v>15.941130360819299</v>
      </c>
      <c r="G98">
        <f t="shared" si="21"/>
        <v>4</v>
      </c>
      <c r="H98">
        <f t="shared" si="22"/>
        <v>1</v>
      </c>
      <c r="I98">
        <f t="shared" si="23"/>
        <v>1</v>
      </c>
      <c r="J98">
        <f t="shared" si="24"/>
        <v>1</v>
      </c>
      <c r="K98">
        <f t="shared" si="25"/>
        <v>7</v>
      </c>
      <c r="L98" s="9">
        <f t="shared" si="20"/>
        <v>0.28000000000000003</v>
      </c>
      <c r="N98">
        <v>7</v>
      </c>
    </row>
    <row r="99" spans="1:14" x14ac:dyDescent="0.25">
      <c r="A99" t="s">
        <v>71</v>
      </c>
      <c r="B99" t="s">
        <v>756</v>
      </c>
      <c r="C99" s="38">
        <v>50</v>
      </c>
      <c r="D99" s="38">
        <v>33.3333333333333</v>
      </c>
      <c r="E99" s="38">
        <v>0</v>
      </c>
      <c r="F99" s="38">
        <v>0</v>
      </c>
      <c r="G99">
        <f t="shared" ref="G99:G130" si="26">IF(C99="",0,LOOKUP(C99,$P$3:$Q$9,$R$3:$R$9))</f>
        <v>2</v>
      </c>
      <c r="H99">
        <f t="shared" ref="H99:H130" si="27">IF(D99="",0,LOOKUP(D99,$P$3:$Q$9,$R$3:$R$9))</f>
        <v>1</v>
      </c>
      <c r="I99">
        <f t="shared" ref="I99:I130" si="28">IF(E99="",0,LOOKUP(E99,$P$3:$Q$9,$R$3:$R$9))</f>
        <v>1</v>
      </c>
      <c r="J99">
        <f t="shared" ref="J99:J130" si="29">IF(F99="",0,LOOKUP(F99,$P$3:$Q$9,$R$3:$R$9))</f>
        <v>1</v>
      </c>
      <c r="K99">
        <f t="shared" ref="K99:K130" si="30">SUM(G99:J99)</f>
        <v>5</v>
      </c>
      <c r="L99" s="9">
        <f t="shared" ref="L99:L101" si="31">ROUND((K99/24)*(4/100)*24,2)</f>
        <v>0.2</v>
      </c>
      <c r="N99">
        <v>5</v>
      </c>
    </row>
    <row r="100" spans="1:14" x14ac:dyDescent="0.25">
      <c r="A100" t="s">
        <v>71</v>
      </c>
      <c r="B100" t="s">
        <v>757</v>
      </c>
      <c r="C100" s="38">
        <v>66.086529858285004</v>
      </c>
      <c r="D100" s="38">
        <v>38.5884780789101</v>
      </c>
      <c r="E100" s="38">
        <v>47.260224550466098</v>
      </c>
      <c r="F100" s="38">
        <v>0</v>
      </c>
      <c r="G100">
        <f t="shared" si="26"/>
        <v>3</v>
      </c>
      <c r="H100">
        <f t="shared" si="27"/>
        <v>1</v>
      </c>
      <c r="I100">
        <f t="shared" si="28"/>
        <v>1</v>
      </c>
      <c r="J100">
        <f t="shared" si="29"/>
        <v>1</v>
      </c>
      <c r="K100">
        <f t="shared" si="30"/>
        <v>6</v>
      </c>
      <c r="L100" s="9">
        <f t="shared" si="31"/>
        <v>0.24</v>
      </c>
      <c r="N100">
        <v>4</v>
      </c>
    </row>
    <row r="101" spans="1:14" x14ac:dyDescent="0.25">
      <c r="A101" t="s">
        <v>71</v>
      </c>
      <c r="B101" t="s">
        <v>758</v>
      </c>
      <c r="C101" s="38">
        <v>93.668524883358899</v>
      </c>
      <c r="D101" s="38">
        <v>69.049265900069599</v>
      </c>
      <c r="E101" s="38">
        <v>0</v>
      </c>
      <c r="F101" s="38">
        <v>0</v>
      </c>
      <c r="G101">
        <f t="shared" si="26"/>
        <v>6</v>
      </c>
      <c r="H101">
        <f t="shared" si="27"/>
        <v>3</v>
      </c>
      <c r="I101">
        <f t="shared" si="28"/>
        <v>1</v>
      </c>
      <c r="J101">
        <f t="shared" si="29"/>
        <v>1</v>
      </c>
      <c r="K101">
        <f t="shared" si="30"/>
        <v>11</v>
      </c>
      <c r="L101" s="9">
        <f t="shared" si="31"/>
        <v>0.44</v>
      </c>
      <c r="N101">
        <v>11</v>
      </c>
    </row>
    <row r="102" spans="1:14" x14ac:dyDescent="0.25">
      <c r="A102" s="67" t="s">
        <v>72</v>
      </c>
      <c r="B102" s="67" t="s">
        <v>759</v>
      </c>
      <c r="C102" s="38">
        <v>78.472199686164601</v>
      </c>
      <c r="D102" s="38">
        <v>0</v>
      </c>
      <c r="E102" s="38">
        <v>17.763595195395101</v>
      </c>
      <c r="F102" s="38">
        <v>0</v>
      </c>
      <c r="G102">
        <f t="shared" si="26"/>
        <v>4</v>
      </c>
      <c r="H102">
        <f t="shared" si="27"/>
        <v>1</v>
      </c>
      <c r="I102">
        <f t="shared" si="28"/>
        <v>1</v>
      </c>
      <c r="J102">
        <f t="shared" si="29"/>
        <v>1</v>
      </c>
      <c r="K102">
        <f t="shared" si="30"/>
        <v>7</v>
      </c>
      <c r="L102" s="9">
        <f>ROUND((K102/24)*(4/100)*21,2)</f>
        <v>0.25</v>
      </c>
      <c r="N102">
        <v>7</v>
      </c>
    </row>
    <row r="103" spans="1:14" x14ac:dyDescent="0.25">
      <c r="A103" t="s">
        <v>72</v>
      </c>
      <c r="B103" t="s">
        <v>760</v>
      </c>
      <c r="C103" s="38">
        <v>58.855595218596797</v>
      </c>
      <c r="D103" s="38">
        <v>55.037648825060799</v>
      </c>
      <c r="E103" s="38">
        <v>34.376578803738703</v>
      </c>
      <c r="F103" s="38">
        <v>0</v>
      </c>
      <c r="G103">
        <f t="shared" si="26"/>
        <v>2</v>
      </c>
      <c r="H103">
        <f t="shared" si="27"/>
        <v>2</v>
      </c>
      <c r="I103">
        <f t="shared" si="28"/>
        <v>1</v>
      </c>
      <c r="J103">
        <f t="shared" si="29"/>
        <v>1</v>
      </c>
      <c r="K103">
        <f t="shared" si="30"/>
        <v>6</v>
      </c>
      <c r="L103" s="9">
        <f t="shared" ref="L103:L166" si="32">ROUND((K103/24)*(4/100)*21,2)</f>
        <v>0.21</v>
      </c>
      <c r="N103">
        <v>6</v>
      </c>
    </row>
    <row r="104" spans="1:14" x14ac:dyDescent="0.25">
      <c r="A104" t="s">
        <v>72</v>
      </c>
      <c r="B104" t="s">
        <v>761</v>
      </c>
      <c r="C104" s="38">
        <v>99.824465806554002</v>
      </c>
      <c r="D104" s="38">
        <v>100</v>
      </c>
      <c r="E104" s="38">
        <v>62.460570686697402</v>
      </c>
      <c r="F104" s="38">
        <v>0</v>
      </c>
      <c r="G104">
        <f t="shared" si="26"/>
        <v>6</v>
      </c>
      <c r="H104">
        <f t="shared" si="27"/>
        <v>6</v>
      </c>
      <c r="I104">
        <f t="shared" si="28"/>
        <v>3</v>
      </c>
      <c r="J104">
        <f t="shared" si="29"/>
        <v>1</v>
      </c>
      <c r="K104">
        <f t="shared" si="30"/>
        <v>16</v>
      </c>
      <c r="L104" s="9">
        <f t="shared" si="32"/>
        <v>0.56000000000000005</v>
      </c>
      <c r="N104">
        <v>16</v>
      </c>
    </row>
    <row r="105" spans="1:14" x14ac:dyDescent="0.25">
      <c r="A105" t="s">
        <v>72</v>
      </c>
      <c r="B105" t="s">
        <v>762</v>
      </c>
      <c r="G105">
        <f t="shared" si="26"/>
        <v>0</v>
      </c>
      <c r="H105">
        <f t="shared" si="27"/>
        <v>0</v>
      </c>
      <c r="I105">
        <f t="shared" si="28"/>
        <v>0</v>
      </c>
      <c r="J105">
        <f t="shared" si="29"/>
        <v>0</v>
      </c>
      <c r="K105">
        <f t="shared" si="30"/>
        <v>0</v>
      </c>
      <c r="L105" s="9">
        <f t="shared" si="32"/>
        <v>0</v>
      </c>
      <c r="N105">
        <v>0</v>
      </c>
    </row>
    <row r="106" spans="1:14" x14ac:dyDescent="0.25">
      <c r="A106" t="s">
        <v>72</v>
      </c>
      <c r="B106" t="s">
        <v>763</v>
      </c>
      <c r="C106" s="38">
        <v>83.4384076163293</v>
      </c>
      <c r="D106" s="38">
        <v>5.7183943333858904</v>
      </c>
      <c r="E106" s="38">
        <v>0</v>
      </c>
      <c r="F106" s="38">
        <v>0</v>
      </c>
      <c r="G106">
        <f t="shared" si="26"/>
        <v>5</v>
      </c>
      <c r="H106">
        <f t="shared" si="27"/>
        <v>1</v>
      </c>
      <c r="I106">
        <f t="shared" si="28"/>
        <v>1</v>
      </c>
      <c r="J106">
        <f t="shared" si="29"/>
        <v>1</v>
      </c>
      <c r="K106">
        <f t="shared" si="30"/>
        <v>8</v>
      </c>
      <c r="L106" s="9">
        <f t="shared" si="32"/>
        <v>0.28000000000000003</v>
      </c>
      <c r="N106">
        <v>8</v>
      </c>
    </row>
    <row r="107" spans="1:14" x14ac:dyDescent="0.25">
      <c r="A107" t="s">
        <v>72</v>
      </c>
      <c r="B107" t="s">
        <v>764</v>
      </c>
      <c r="C107" s="38">
        <v>73.9149305555556</v>
      </c>
      <c r="D107" s="38">
        <v>0</v>
      </c>
      <c r="E107" s="38">
        <v>7.6388888888888902</v>
      </c>
      <c r="F107" s="38">
        <v>0</v>
      </c>
      <c r="G107">
        <f t="shared" si="26"/>
        <v>4</v>
      </c>
      <c r="H107">
        <f t="shared" si="27"/>
        <v>1</v>
      </c>
      <c r="I107">
        <f t="shared" si="28"/>
        <v>1</v>
      </c>
      <c r="J107">
        <f t="shared" si="29"/>
        <v>1</v>
      </c>
      <c r="K107">
        <f t="shared" si="30"/>
        <v>7</v>
      </c>
      <c r="L107" s="9">
        <f t="shared" si="32"/>
        <v>0.25</v>
      </c>
      <c r="N107">
        <v>7</v>
      </c>
    </row>
    <row r="108" spans="1:14" x14ac:dyDescent="0.25">
      <c r="A108" t="s">
        <v>72</v>
      </c>
      <c r="B108" t="s">
        <v>765</v>
      </c>
      <c r="G108">
        <f t="shared" si="26"/>
        <v>0</v>
      </c>
      <c r="H108">
        <f t="shared" si="27"/>
        <v>0</v>
      </c>
      <c r="I108">
        <f t="shared" si="28"/>
        <v>0</v>
      </c>
      <c r="J108">
        <f t="shared" si="29"/>
        <v>0</v>
      </c>
      <c r="K108">
        <f t="shared" si="30"/>
        <v>0</v>
      </c>
      <c r="L108" s="9">
        <f t="shared" si="32"/>
        <v>0</v>
      </c>
      <c r="N108">
        <v>0</v>
      </c>
    </row>
    <row r="109" spans="1:14" x14ac:dyDescent="0.25">
      <c r="A109" t="s">
        <v>72</v>
      </c>
      <c r="B109" t="s">
        <v>766</v>
      </c>
      <c r="C109" s="38">
        <v>97.691725921807404</v>
      </c>
      <c r="D109" s="38">
        <v>59.574122741887003</v>
      </c>
      <c r="E109" s="38">
        <v>64.190670898272202</v>
      </c>
      <c r="F109" s="38">
        <v>0</v>
      </c>
      <c r="G109">
        <f t="shared" si="26"/>
        <v>6</v>
      </c>
      <c r="H109">
        <f t="shared" si="27"/>
        <v>2</v>
      </c>
      <c r="I109">
        <f t="shared" si="28"/>
        <v>3</v>
      </c>
      <c r="J109">
        <f t="shared" si="29"/>
        <v>1</v>
      </c>
      <c r="K109">
        <f t="shared" si="30"/>
        <v>12</v>
      </c>
      <c r="L109" s="9">
        <f t="shared" si="32"/>
        <v>0.42</v>
      </c>
      <c r="N109">
        <v>12</v>
      </c>
    </row>
    <row r="110" spans="1:14" x14ac:dyDescent="0.25">
      <c r="A110" t="s">
        <v>72</v>
      </c>
      <c r="B110" t="s">
        <v>767</v>
      </c>
      <c r="C110" s="38">
        <v>100</v>
      </c>
      <c r="D110" s="38">
        <v>31.578947368421101</v>
      </c>
      <c r="E110" s="38">
        <v>63.157894736842103</v>
      </c>
      <c r="F110" s="38">
        <v>0</v>
      </c>
      <c r="G110">
        <f t="shared" si="26"/>
        <v>6</v>
      </c>
      <c r="H110">
        <f t="shared" si="27"/>
        <v>1</v>
      </c>
      <c r="I110">
        <f t="shared" si="28"/>
        <v>3</v>
      </c>
      <c r="J110">
        <f t="shared" si="29"/>
        <v>1</v>
      </c>
      <c r="K110">
        <f t="shared" si="30"/>
        <v>11</v>
      </c>
      <c r="L110" s="9">
        <f t="shared" si="32"/>
        <v>0.39</v>
      </c>
      <c r="N110">
        <v>11</v>
      </c>
    </row>
    <row r="111" spans="1:14" x14ac:dyDescent="0.25">
      <c r="A111" t="s">
        <v>72</v>
      </c>
      <c r="B111" t="s">
        <v>768</v>
      </c>
      <c r="G111">
        <f t="shared" si="26"/>
        <v>0</v>
      </c>
      <c r="H111">
        <f t="shared" si="27"/>
        <v>0</v>
      </c>
      <c r="I111">
        <f t="shared" si="28"/>
        <v>0</v>
      </c>
      <c r="J111">
        <f t="shared" si="29"/>
        <v>0</v>
      </c>
      <c r="K111">
        <f t="shared" si="30"/>
        <v>0</v>
      </c>
      <c r="L111" s="9">
        <f t="shared" si="32"/>
        <v>0</v>
      </c>
      <c r="N111">
        <v>0</v>
      </c>
    </row>
    <row r="112" spans="1:14" x14ac:dyDescent="0.25">
      <c r="A112" t="s">
        <v>72</v>
      </c>
      <c r="B112" t="s">
        <v>769</v>
      </c>
      <c r="C112" s="38">
        <v>23.6051502145923</v>
      </c>
      <c r="D112" s="38">
        <v>0</v>
      </c>
      <c r="E112" s="38">
        <v>41.630901287553598</v>
      </c>
      <c r="F112" s="38">
        <v>0</v>
      </c>
      <c r="G112">
        <f t="shared" si="26"/>
        <v>1</v>
      </c>
      <c r="H112">
        <f t="shared" si="27"/>
        <v>1</v>
      </c>
      <c r="I112">
        <f t="shared" si="28"/>
        <v>1</v>
      </c>
      <c r="J112">
        <f t="shared" si="29"/>
        <v>1</v>
      </c>
      <c r="K112">
        <f t="shared" si="30"/>
        <v>4</v>
      </c>
      <c r="L112" s="9">
        <f t="shared" si="32"/>
        <v>0.14000000000000001</v>
      </c>
      <c r="N112">
        <v>4</v>
      </c>
    </row>
    <row r="113" spans="1:14" x14ac:dyDescent="0.25">
      <c r="A113" t="s">
        <v>72</v>
      </c>
      <c r="B113" t="s">
        <v>770</v>
      </c>
      <c r="C113" s="38">
        <v>86.661954916172803</v>
      </c>
      <c r="D113" s="38">
        <v>42.840368573798898</v>
      </c>
      <c r="E113" s="38">
        <v>26.8535176896489</v>
      </c>
      <c r="F113" s="38">
        <v>2.4965202515831302</v>
      </c>
      <c r="G113">
        <f t="shared" si="26"/>
        <v>5</v>
      </c>
      <c r="H113">
        <f t="shared" si="27"/>
        <v>1</v>
      </c>
      <c r="I113">
        <f t="shared" si="28"/>
        <v>1</v>
      </c>
      <c r="J113">
        <f t="shared" si="29"/>
        <v>1</v>
      </c>
      <c r="K113">
        <f t="shared" si="30"/>
        <v>8</v>
      </c>
      <c r="L113" s="9">
        <f t="shared" si="32"/>
        <v>0.28000000000000003</v>
      </c>
      <c r="N113">
        <v>8</v>
      </c>
    </row>
    <row r="114" spans="1:14" x14ac:dyDescent="0.25">
      <c r="A114" t="s">
        <v>72</v>
      </c>
      <c r="B114" t="s">
        <v>771</v>
      </c>
      <c r="G114">
        <f t="shared" si="26"/>
        <v>0</v>
      </c>
      <c r="H114">
        <f t="shared" si="27"/>
        <v>0</v>
      </c>
      <c r="I114">
        <f t="shared" si="28"/>
        <v>0</v>
      </c>
      <c r="J114">
        <f t="shared" si="29"/>
        <v>0</v>
      </c>
      <c r="K114">
        <f t="shared" si="30"/>
        <v>0</v>
      </c>
      <c r="L114" s="9">
        <f t="shared" si="32"/>
        <v>0</v>
      </c>
      <c r="N114">
        <v>0</v>
      </c>
    </row>
    <row r="115" spans="1:14" x14ac:dyDescent="0.25">
      <c r="A115" t="s">
        <v>72</v>
      </c>
      <c r="B115" t="s">
        <v>772</v>
      </c>
      <c r="G115">
        <f t="shared" si="26"/>
        <v>0</v>
      </c>
      <c r="H115">
        <f t="shared" si="27"/>
        <v>0</v>
      </c>
      <c r="I115">
        <f t="shared" si="28"/>
        <v>0</v>
      </c>
      <c r="J115">
        <f t="shared" si="29"/>
        <v>0</v>
      </c>
      <c r="K115">
        <f t="shared" si="30"/>
        <v>0</v>
      </c>
      <c r="L115" s="9">
        <f t="shared" si="32"/>
        <v>0</v>
      </c>
      <c r="N115">
        <v>0</v>
      </c>
    </row>
    <row r="116" spans="1:14" x14ac:dyDescent="0.25">
      <c r="A116" t="s">
        <v>72</v>
      </c>
      <c r="B116" t="s">
        <v>773</v>
      </c>
      <c r="G116">
        <f t="shared" si="26"/>
        <v>0</v>
      </c>
      <c r="H116">
        <f t="shared" si="27"/>
        <v>0</v>
      </c>
      <c r="I116">
        <f t="shared" si="28"/>
        <v>0</v>
      </c>
      <c r="J116">
        <f t="shared" si="29"/>
        <v>0</v>
      </c>
      <c r="K116">
        <f t="shared" si="30"/>
        <v>0</v>
      </c>
      <c r="L116" s="9">
        <f t="shared" si="32"/>
        <v>0</v>
      </c>
      <c r="N116">
        <v>0</v>
      </c>
    </row>
    <row r="117" spans="1:14" x14ac:dyDescent="0.25">
      <c r="A117" t="s">
        <v>72</v>
      </c>
      <c r="B117" t="s">
        <v>774</v>
      </c>
      <c r="G117">
        <f t="shared" si="26"/>
        <v>0</v>
      </c>
      <c r="H117">
        <f t="shared" si="27"/>
        <v>0</v>
      </c>
      <c r="I117">
        <f t="shared" si="28"/>
        <v>0</v>
      </c>
      <c r="J117">
        <f t="shared" si="29"/>
        <v>0</v>
      </c>
      <c r="K117">
        <f t="shared" si="30"/>
        <v>0</v>
      </c>
      <c r="L117" s="9">
        <f t="shared" si="32"/>
        <v>0</v>
      </c>
      <c r="N117">
        <v>0</v>
      </c>
    </row>
    <row r="118" spans="1:14" x14ac:dyDescent="0.25">
      <c r="A118" t="s">
        <v>72</v>
      </c>
      <c r="B118" t="s">
        <v>775</v>
      </c>
      <c r="C118" s="38">
        <v>96.752941673746093</v>
      </c>
      <c r="D118" s="38">
        <v>77.524039926726701</v>
      </c>
      <c r="E118" s="38">
        <v>47.614423373572002</v>
      </c>
      <c r="F118" s="38">
        <v>0</v>
      </c>
      <c r="G118">
        <f t="shared" si="26"/>
        <v>6</v>
      </c>
      <c r="H118">
        <f t="shared" si="27"/>
        <v>4</v>
      </c>
      <c r="I118">
        <f t="shared" si="28"/>
        <v>1</v>
      </c>
      <c r="J118">
        <f t="shared" si="29"/>
        <v>1</v>
      </c>
      <c r="K118">
        <f t="shared" si="30"/>
        <v>12</v>
      </c>
      <c r="L118" s="9">
        <f t="shared" si="32"/>
        <v>0.42</v>
      </c>
      <c r="N118">
        <v>12</v>
      </c>
    </row>
    <row r="119" spans="1:14" x14ac:dyDescent="0.25">
      <c r="A119" t="s">
        <v>72</v>
      </c>
      <c r="B119" t="s">
        <v>776</v>
      </c>
      <c r="C119" s="38">
        <v>65.632895812761205</v>
      </c>
      <c r="D119" s="38">
        <v>26.533892046820998</v>
      </c>
      <c r="E119" s="38">
        <v>31.705481409383999</v>
      </c>
      <c r="F119" s="38">
        <v>0</v>
      </c>
      <c r="G119">
        <f t="shared" si="26"/>
        <v>3</v>
      </c>
      <c r="H119">
        <f t="shared" si="27"/>
        <v>1</v>
      </c>
      <c r="I119">
        <f t="shared" si="28"/>
        <v>1</v>
      </c>
      <c r="J119">
        <f t="shared" si="29"/>
        <v>1</v>
      </c>
      <c r="K119">
        <f t="shared" si="30"/>
        <v>6</v>
      </c>
      <c r="L119" s="9">
        <f t="shared" si="32"/>
        <v>0.21</v>
      </c>
      <c r="N119">
        <v>6</v>
      </c>
    </row>
    <row r="120" spans="1:14" x14ac:dyDescent="0.25">
      <c r="A120" t="s">
        <v>72</v>
      </c>
      <c r="B120" t="s">
        <v>777</v>
      </c>
      <c r="C120" s="38">
        <v>85.185186831277207</v>
      </c>
      <c r="D120" s="38">
        <v>25.9259341563859</v>
      </c>
      <c r="E120" s="38">
        <v>44.4444395061685</v>
      </c>
      <c r="F120" s="38">
        <v>0</v>
      </c>
      <c r="G120">
        <f t="shared" si="26"/>
        <v>5</v>
      </c>
      <c r="H120">
        <f t="shared" si="27"/>
        <v>1</v>
      </c>
      <c r="I120">
        <f t="shared" si="28"/>
        <v>1</v>
      </c>
      <c r="J120">
        <f t="shared" si="29"/>
        <v>1</v>
      </c>
      <c r="K120">
        <f t="shared" si="30"/>
        <v>8</v>
      </c>
      <c r="L120" s="9">
        <f t="shared" si="32"/>
        <v>0.28000000000000003</v>
      </c>
      <c r="N120">
        <v>8</v>
      </c>
    </row>
    <row r="121" spans="1:14" x14ac:dyDescent="0.25">
      <c r="A121" t="s">
        <v>72</v>
      </c>
      <c r="B121" t="s">
        <v>778</v>
      </c>
      <c r="C121" s="38">
        <v>100</v>
      </c>
      <c r="D121" s="38">
        <v>0</v>
      </c>
      <c r="E121" s="38">
        <v>0</v>
      </c>
      <c r="F121" s="38">
        <v>0</v>
      </c>
      <c r="G121">
        <f t="shared" si="26"/>
        <v>6</v>
      </c>
      <c r="H121">
        <f t="shared" si="27"/>
        <v>1</v>
      </c>
      <c r="I121">
        <f t="shared" si="28"/>
        <v>1</v>
      </c>
      <c r="J121">
        <f t="shared" si="29"/>
        <v>1</v>
      </c>
      <c r="K121">
        <f t="shared" si="30"/>
        <v>9</v>
      </c>
      <c r="L121" s="9">
        <f t="shared" si="32"/>
        <v>0.32</v>
      </c>
      <c r="N121">
        <v>9</v>
      </c>
    </row>
    <row r="122" spans="1:14" x14ac:dyDescent="0.25">
      <c r="A122" t="s">
        <v>72</v>
      </c>
      <c r="B122" t="s">
        <v>779</v>
      </c>
      <c r="C122" s="38">
        <v>83.275012532767803</v>
      </c>
      <c r="D122" s="38">
        <v>48.673055049557099</v>
      </c>
      <c r="E122" s="38">
        <v>48.548101601807097</v>
      </c>
      <c r="F122" s="38">
        <v>0</v>
      </c>
      <c r="G122">
        <f t="shared" si="26"/>
        <v>5</v>
      </c>
      <c r="H122">
        <f t="shared" si="27"/>
        <v>1</v>
      </c>
      <c r="I122">
        <f t="shared" si="28"/>
        <v>1</v>
      </c>
      <c r="J122">
        <f t="shared" si="29"/>
        <v>1</v>
      </c>
      <c r="K122">
        <f t="shared" si="30"/>
        <v>8</v>
      </c>
      <c r="L122" s="9">
        <f t="shared" si="32"/>
        <v>0.28000000000000003</v>
      </c>
      <c r="N122">
        <v>0</v>
      </c>
    </row>
    <row r="123" spans="1:14" x14ac:dyDescent="0.25">
      <c r="A123" t="s">
        <v>72</v>
      </c>
      <c r="B123" t="s">
        <v>780</v>
      </c>
      <c r="G123">
        <f t="shared" si="26"/>
        <v>0</v>
      </c>
      <c r="H123">
        <f t="shared" si="27"/>
        <v>0</v>
      </c>
      <c r="I123">
        <f t="shared" si="28"/>
        <v>0</v>
      </c>
      <c r="J123">
        <f t="shared" si="29"/>
        <v>0</v>
      </c>
      <c r="K123">
        <f t="shared" si="30"/>
        <v>0</v>
      </c>
      <c r="L123" s="9">
        <f t="shared" si="32"/>
        <v>0</v>
      </c>
      <c r="N123">
        <v>0</v>
      </c>
    </row>
    <row r="124" spans="1:14" x14ac:dyDescent="0.25">
      <c r="A124" t="s">
        <v>72</v>
      </c>
      <c r="B124" s="68" t="s">
        <v>781</v>
      </c>
      <c r="G124">
        <f t="shared" si="26"/>
        <v>0</v>
      </c>
      <c r="H124">
        <f t="shared" si="27"/>
        <v>0</v>
      </c>
      <c r="I124">
        <f t="shared" si="28"/>
        <v>0</v>
      </c>
      <c r="J124">
        <f t="shared" si="29"/>
        <v>0</v>
      </c>
      <c r="K124" s="62">
        <f t="shared" si="30"/>
        <v>0</v>
      </c>
      <c r="L124" s="9">
        <f t="shared" si="32"/>
        <v>0</v>
      </c>
      <c r="M124" s="62" t="s">
        <v>835</v>
      </c>
      <c r="N124">
        <v>0</v>
      </c>
    </row>
    <row r="125" spans="1:14" x14ac:dyDescent="0.25">
      <c r="A125" t="s">
        <v>72</v>
      </c>
      <c r="B125" t="s">
        <v>782</v>
      </c>
      <c r="G125">
        <f t="shared" si="26"/>
        <v>0</v>
      </c>
      <c r="H125">
        <f t="shared" si="27"/>
        <v>0</v>
      </c>
      <c r="I125">
        <f t="shared" si="28"/>
        <v>0</v>
      </c>
      <c r="J125">
        <f t="shared" si="29"/>
        <v>0</v>
      </c>
      <c r="K125">
        <f t="shared" si="30"/>
        <v>0</v>
      </c>
      <c r="L125" s="9">
        <f t="shared" si="32"/>
        <v>0</v>
      </c>
      <c r="N125">
        <v>0</v>
      </c>
    </row>
    <row r="126" spans="1:14" x14ac:dyDescent="0.25">
      <c r="A126" t="s">
        <v>72</v>
      </c>
      <c r="B126" t="s">
        <v>783</v>
      </c>
      <c r="G126">
        <f t="shared" si="26"/>
        <v>0</v>
      </c>
      <c r="H126">
        <f t="shared" si="27"/>
        <v>0</v>
      </c>
      <c r="I126">
        <f t="shared" si="28"/>
        <v>0</v>
      </c>
      <c r="J126">
        <f t="shared" si="29"/>
        <v>0</v>
      </c>
      <c r="K126">
        <f t="shared" si="30"/>
        <v>0</v>
      </c>
      <c r="L126" s="9">
        <f t="shared" si="32"/>
        <v>0</v>
      </c>
      <c r="N126">
        <v>0</v>
      </c>
    </row>
    <row r="127" spans="1:14" x14ac:dyDescent="0.25">
      <c r="A127" t="s">
        <v>72</v>
      </c>
      <c r="B127" t="s">
        <v>784</v>
      </c>
      <c r="C127" s="38">
        <v>100</v>
      </c>
      <c r="D127" s="38">
        <v>100</v>
      </c>
      <c r="E127" s="38">
        <v>45</v>
      </c>
      <c r="F127" s="38">
        <v>15</v>
      </c>
      <c r="G127">
        <f t="shared" si="26"/>
        <v>6</v>
      </c>
      <c r="H127">
        <f t="shared" si="27"/>
        <v>6</v>
      </c>
      <c r="I127">
        <f t="shared" si="28"/>
        <v>1</v>
      </c>
      <c r="J127">
        <f t="shared" si="29"/>
        <v>1</v>
      </c>
      <c r="K127">
        <f t="shared" si="30"/>
        <v>14</v>
      </c>
      <c r="L127" s="9">
        <f t="shared" si="32"/>
        <v>0.49</v>
      </c>
      <c r="N127">
        <v>14</v>
      </c>
    </row>
    <row r="128" spans="1:14" x14ac:dyDescent="0.25">
      <c r="A128" t="s">
        <v>72</v>
      </c>
      <c r="B128" t="s">
        <v>785</v>
      </c>
      <c r="C128" s="38">
        <v>100</v>
      </c>
      <c r="D128" s="38">
        <v>75.829668757000206</v>
      </c>
      <c r="E128" s="38">
        <v>60.465690651557203</v>
      </c>
      <c r="F128" s="38">
        <v>0</v>
      </c>
      <c r="G128">
        <f t="shared" si="26"/>
        <v>6</v>
      </c>
      <c r="H128">
        <f t="shared" si="27"/>
        <v>4</v>
      </c>
      <c r="I128">
        <f t="shared" si="28"/>
        <v>3</v>
      </c>
      <c r="J128">
        <f t="shared" si="29"/>
        <v>1</v>
      </c>
      <c r="K128">
        <f t="shared" si="30"/>
        <v>14</v>
      </c>
      <c r="L128" s="9">
        <f t="shared" si="32"/>
        <v>0.49</v>
      </c>
      <c r="N128">
        <v>14</v>
      </c>
    </row>
    <row r="129" spans="1:14" x14ac:dyDescent="0.25">
      <c r="A129" t="s">
        <v>72</v>
      </c>
      <c r="B129" t="s">
        <v>786</v>
      </c>
      <c r="C129" s="38">
        <v>81.229212535719299</v>
      </c>
      <c r="D129" s="38">
        <v>34.348308115113802</v>
      </c>
      <c r="E129" s="38">
        <v>82.067737855436405</v>
      </c>
      <c r="F129" s="38">
        <v>0</v>
      </c>
      <c r="G129">
        <f t="shared" si="26"/>
        <v>5</v>
      </c>
      <c r="H129">
        <f t="shared" si="27"/>
        <v>1</v>
      </c>
      <c r="I129">
        <f t="shared" si="28"/>
        <v>5</v>
      </c>
      <c r="J129">
        <f t="shared" si="29"/>
        <v>1</v>
      </c>
      <c r="K129">
        <f t="shared" si="30"/>
        <v>12</v>
      </c>
      <c r="L129" s="9">
        <f t="shared" si="32"/>
        <v>0.42</v>
      </c>
      <c r="N129">
        <v>12</v>
      </c>
    </row>
    <row r="130" spans="1:14" x14ac:dyDescent="0.25">
      <c r="A130" t="s">
        <v>72</v>
      </c>
      <c r="B130" t="s">
        <v>787</v>
      </c>
      <c r="G130">
        <f t="shared" si="26"/>
        <v>0</v>
      </c>
      <c r="H130">
        <f t="shared" si="27"/>
        <v>0</v>
      </c>
      <c r="I130">
        <f t="shared" si="28"/>
        <v>0</v>
      </c>
      <c r="J130">
        <f t="shared" si="29"/>
        <v>0</v>
      </c>
      <c r="K130">
        <f t="shared" si="30"/>
        <v>0</v>
      </c>
      <c r="L130" s="9">
        <f t="shared" si="32"/>
        <v>0</v>
      </c>
      <c r="N130">
        <v>0</v>
      </c>
    </row>
    <row r="131" spans="1:14" x14ac:dyDescent="0.25">
      <c r="A131" t="s">
        <v>72</v>
      </c>
      <c r="B131" t="s">
        <v>788</v>
      </c>
      <c r="G131">
        <f t="shared" ref="G131:G162" si="33">IF(C131="",0,LOOKUP(C131,$P$3:$Q$9,$R$3:$R$9))</f>
        <v>0</v>
      </c>
      <c r="H131">
        <f t="shared" ref="H131:H162" si="34">IF(D131="",0,LOOKUP(D131,$P$3:$Q$9,$R$3:$R$9))</f>
        <v>0</v>
      </c>
      <c r="I131">
        <f t="shared" ref="I131:I162" si="35">IF(E131="",0,LOOKUP(E131,$P$3:$Q$9,$R$3:$R$9))</f>
        <v>0</v>
      </c>
      <c r="J131">
        <f t="shared" ref="J131:J162" si="36">IF(F131="",0,LOOKUP(F131,$P$3:$Q$9,$R$3:$R$9))</f>
        <v>0</v>
      </c>
      <c r="K131">
        <f t="shared" ref="K131:K162" si="37">SUM(G131:J131)</f>
        <v>0</v>
      </c>
      <c r="L131" s="9">
        <f t="shared" si="32"/>
        <v>0</v>
      </c>
      <c r="N131">
        <v>0</v>
      </c>
    </row>
    <row r="132" spans="1:14" x14ac:dyDescent="0.25">
      <c r="A132" t="s">
        <v>72</v>
      </c>
      <c r="B132" t="s">
        <v>789</v>
      </c>
      <c r="C132" s="38">
        <v>72.477585055970493</v>
      </c>
      <c r="D132" s="38">
        <v>7.6768196272794</v>
      </c>
      <c r="E132" s="38">
        <v>5.6626318149011396</v>
      </c>
      <c r="F132" s="38">
        <v>12.394763714822201</v>
      </c>
      <c r="G132">
        <f t="shared" si="33"/>
        <v>4</v>
      </c>
      <c r="H132">
        <f t="shared" si="34"/>
        <v>1</v>
      </c>
      <c r="I132">
        <f t="shared" si="35"/>
        <v>1</v>
      </c>
      <c r="J132">
        <f t="shared" si="36"/>
        <v>1</v>
      </c>
      <c r="K132">
        <f t="shared" si="37"/>
        <v>7</v>
      </c>
      <c r="L132" s="9">
        <f t="shared" si="32"/>
        <v>0.25</v>
      </c>
      <c r="N132">
        <v>7</v>
      </c>
    </row>
    <row r="133" spans="1:14" x14ac:dyDescent="0.25">
      <c r="A133" t="s">
        <v>72</v>
      </c>
      <c r="B133" t="s">
        <v>790</v>
      </c>
      <c r="C133" s="38">
        <v>100</v>
      </c>
      <c r="D133" s="38">
        <v>0</v>
      </c>
      <c r="E133" s="38">
        <v>0</v>
      </c>
      <c r="F133" s="38">
        <v>0</v>
      </c>
      <c r="G133">
        <f t="shared" si="33"/>
        <v>6</v>
      </c>
      <c r="H133">
        <f t="shared" si="34"/>
        <v>1</v>
      </c>
      <c r="I133">
        <f t="shared" si="35"/>
        <v>1</v>
      </c>
      <c r="J133">
        <f t="shared" si="36"/>
        <v>1</v>
      </c>
      <c r="K133">
        <f t="shared" si="37"/>
        <v>9</v>
      </c>
      <c r="L133" s="9">
        <f t="shared" si="32"/>
        <v>0.32</v>
      </c>
      <c r="N133">
        <v>9</v>
      </c>
    </row>
    <row r="134" spans="1:14" x14ac:dyDescent="0.25">
      <c r="A134" t="s">
        <v>72</v>
      </c>
      <c r="B134" t="s">
        <v>791</v>
      </c>
      <c r="G134">
        <f t="shared" si="33"/>
        <v>0</v>
      </c>
      <c r="H134">
        <f t="shared" si="34"/>
        <v>0</v>
      </c>
      <c r="I134">
        <f t="shared" si="35"/>
        <v>0</v>
      </c>
      <c r="J134">
        <f t="shared" si="36"/>
        <v>0</v>
      </c>
      <c r="K134">
        <f t="shared" si="37"/>
        <v>0</v>
      </c>
      <c r="L134" s="9">
        <f t="shared" si="32"/>
        <v>0</v>
      </c>
      <c r="N134">
        <v>0</v>
      </c>
    </row>
    <row r="135" spans="1:14" x14ac:dyDescent="0.25">
      <c r="A135" t="s">
        <v>72</v>
      </c>
      <c r="B135" t="s">
        <v>792</v>
      </c>
      <c r="G135">
        <f t="shared" si="33"/>
        <v>0</v>
      </c>
      <c r="H135">
        <f t="shared" si="34"/>
        <v>0</v>
      </c>
      <c r="I135">
        <f t="shared" si="35"/>
        <v>0</v>
      </c>
      <c r="J135">
        <f t="shared" si="36"/>
        <v>0</v>
      </c>
      <c r="K135">
        <f t="shared" si="37"/>
        <v>0</v>
      </c>
      <c r="L135" s="9">
        <f t="shared" si="32"/>
        <v>0</v>
      </c>
      <c r="N135">
        <v>0</v>
      </c>
    </row>
    <row r="136" spans="1:14" x14ac:dyDescent="0.25">
      <c r="A136" s="67" t="s">
        <v>72</v>
      </c>
      <c r="B136" s="67" t="s">
        <v>793</v>
      </c>
      <c r="C136" s="38">
        <v>67.836794199647898</v>
      </c>
      <c r="D136" s="38">
        <v>77.625131116250401</v>
      </c>
      <c r="E136" s="38">
        <v>31.688881984312001</v>
      </c>
      <c r="F136" s="38">
        <v>0</v>
      </c>
      <c r="G136">
        <f t="shared" si="33"/>
        <v>3</v>
      </c>
      <c r="H136">
        <f t="shared" si="34"/>
        <v>4</v>
      </c>
      <c r="I136">
        <f t="shared" si="35"/>
        <v>1</v>
      </c>
      <c r="J136">
        <f t="shared" si="36"/>
        <v>1</v>
      </c>
      <c r="K136">
        <f t="shared" si="37"/>
        <v>9</v>
      </c>
      <c r="L136" s="9">
        <f t="shared" si="32"/>
        <v>0.32</v>
      </c>
      <c r="N136">
        <v>7</v>
      </c>
    </row>
    <row r="137" spans="1:14" x14ac:dyDescent="0.25">
      <c r="A137" s="67" t="s">
        <v>72</v>
      </c>
      <c r="B137" s="67" t="s">
        <v>794</v>
      </c>
      <c r="G137">
        <f t="shared" si="33"/>
        <v>0</v>
      </c>
      <c r="H137">
        <f t="shared" si="34"/>
        <v>0</v>
      </c>
      <c r="I137">
        <f t="shared" si="35"/>
        <v>0</v>
      </c>
      <c r="J137">
        <f t="shared" si="36"/>
        <v>0</v>
      </c>
      <c r="K137">
        <f t="shared" si="37"/>
        <v>0</v>
      </c>
      <c r="L137" s="9">
        <f t="shared" si="32"/>
        <v>0</v>
      </c>
      <c r="N137">
        <v>0</v>
      </c>
    </row>
    <row r="138" spans="1:14" x14ac:dyDescent="0.25">
      <c r="A138" t="s">
        <v>72</v>
      </c>
      <c r="B138" t="s">
        <v>795</v>
      </c>
      <c r="C138" s="38">
        <v>82.524861776398097</v>
      </c>
      <c r="D138" s="38">
        <v>34.350618858686701</v>
      </c>
      <c r="E138" s="38">
        <v>0</v>
      </c>
      <c r="F138" s="38">
        <v>0</v>
      </c>
      <c r="G138">
        <f t="shared" si="33"/>
        <v>5</v>
      </c>
      <c r="H138">
        <f t="shared" si="34"/>
        <v>1</v>
      </c>
      <c r="I138">
        <f t="shared" si="35"/>
        <v>1</v>
      </c>
      <c r="J138">
        <f t="shared" si="36"/>
        <v>1</v>
      </c>
      <c r="K138">
        <f t="shared" si="37"/>
        <v>8</v>
      </c>
      <c r="L138" s="9">
        <f t="shared" si="32"/>
        <v>0.28000000000000003</v>
      </c>
      <c r="N138">
        <v>8</v>
      </c>
    </row>
    <row r="139" spans="1:14" x14ac:dyDescent="0.25">
      <c r="A139" t="s">
        <v>72</v>
      </c>
      <c r="B139" t="s">
        <v>796</v>
      </c>
      <c r="C139" s="38">
        <v>68.624226016055204</v>
      </c>
      <c r="D139" s="38">
        <v>63.817828620984102</v>
      </c>
      <c r="E139" s="38">
        <v>9.5617367416435606</v>
      </c>
      <c r="F139" s="38">
        <v>0</v>
      </c>
      <c r="G139">
        <f t="shared" si="33"/>
        <v>3</v>
      </c>
      <c r="H139">
        <f t="shared" si="34"/>
        <v>3</v>
      </c>
      <c r="I139">
        <f t="shared" si="35"/>
        <v>1</v>
      </c>
      <c r="J139">
        <f t="shared" si="36"/>
        <v>1</v>
      </c>
      <c r="K139">
        <f t="shared" si="37"/>
        <v>8</v>
      </c>
      <c r="L139" s="9">
        <f t="shared" si="32"/>
        <v>0.28000000000000003</v>
      </c>
      <c r="N139">
        <v>5</v>
      </c>
    </row>
    <row r="140" spans="1:14" x14ac:dyDescent="0.25">
      <c r="A140" t="s">
        <v>72</v>
      </c>
      <c r="B140" t="s">
        <v>797</v>
      </c>
      <c r="G140">
        <f t="shared" si="33"/>
        <v>0</v>
      </c>
      <c r="H140">
        <f t="shared" si="34"/>
        <v>0</v>
      </c>
      <c r="I140">
        <f t="shared" si="35"/>
        <v>0</v>
      </c>
      <c r="J140">
        <f t="shared" si="36"/>
        <v>0</v>
      </c>
      <c r="K140">
        <f t="shared" si="37"/>
        <v>0</v>
      </c>
      <c r="L140" s="9">
        <f t="shared" si="32"/>
        <v>0</v>
      </c>
      <c r="N140">
        <v>0</v>
      </c>
    </row>
    <row r="141" spans="1:14" x14ac:dyDescent="0.25">
      <c r="A141" t="s">
        <v>72</v>
      </c>
      <c r="B141" t="s">
        <v>798</v>
      </c>
      <c r="G141">
        <f t="shared" si="33"/>
        <v>0</v>
      </c>
      <c r="H141">
        <f t="shared" si="34"/>
        <v>0</v>
      </c>
      <c r="I141">
        <f t="shared" si="35"/>
        <v>0</v>
      </c>
      <c r="J141">
        <f t="shared" si="36"/>
        <v>0</v>
      </c>
      <c r="K141">
        <f t="shared" si="37"/>
        <v>0</v>
      </c>
      <c r="L141" s="9">
        <f t="shared" si="32"/>
        <v>0</v>
      </c>
      <c r="N141">
        <v>0</v>
      </c>
    </row>
    <row r="142" spans="1:14" x14ac:dyDescent="0.25">
      <c r="A142" t="s">
        <v>72</v>
      </c>
      <c r="B142" t="s">
        <v>799</v>
      </c>
      <c r="C142" s="38">
        <v>100</v>
      </c>
      <c r="D142" s="38">
        <v>22.433066519459</v>
      </c>
      <c r="E142" s="38">
        <v>18.396356610543702</v>
      </c>
      <c r="F142" s="38">
        <v>4.9406569141595398</v>
      </c>
      <c r="G142">
        <f t="shared" si="33"/>
        <v>6</v>
      </c>
      <c r="H142">
        <f t="shared" si="34"/>
        <v>1</v>
      </c>
      <c r="I142">
        <f t="shared" si="35"/>
        <v>1</v>
      </c>
      <c r="J142">
        <f t="shared" si="36"/>
        <v>1</v>
      </c>
      <c r="K142">
        <f t="shared" si="37"/>
        <v>9</v>
      </c>
      <c r="L142" s="9">
        <f t="shared" si="32"/>
        <v>0.32</v>
      </c>
      <c r="N142">
        <v>9</v>
      </c>
    </row>
    <row r="143" spans="1:14" x14ac:dyDescent="0.25">
      <c r="A143" t="s">
        <v>72</v>
      </c>
      <c r="B143" t="s">
        <v>800</v>
      </c>
      <c r="C143" s="38">
        <v>100</v>
      </c>
      <c r="D143" s="38">
        <v>100</v>
      </c>
      <c r="E143" s="38">
        <v>0</v>
      </c>
      <c r="F143" s="38">
        <v>0</v>
      </c>
      <c r="G143">
        <f t="shared" si="33"/>
        <v>6</v>
      </c>
      <c r="H143">
        <f t="shared" si="34"/>
        <v>6</v>
      </c>
      <c r="I143">
        <f t="shared" si="35"/>
        <v>1</v>
      </c>
      <c r="J143">
        <f t="shared" si="36"/>
        <v>1</v>
      </c>
      <c r="K143">
        <f t="shared" si="37"/>
        <v>14</v>
      </c>
      <c r="L143" s="9">
        <f t="shared" si="32"/>
        <v>0.49</v>
      </c>
      <c r="N143">
        <v>14</v>
      </c>
    </row>
    <row r="144" spans="1:14" x14ac:dyDescent="0.25">
      <c r="A144" t="s">
        <v>72</v>
      </c>
      <c r="B144" t="s">
        <v>801</v>
      </c>
      <c r="C144" s="38">
        <v>73.011247285286998</v>
      </c>
      <c r="D144" s="38">
        <v>29.263168078166501</v>
      </c>
      <c r="E144" s="38">
        <v>32.758295607840999</v>
      </c>
      <c r="F144" s="38">
        <v>0.87136674683133797</v>
      </c>
      <c r="G144">
        <f t="shared" si="33"/>
        <v>4</v>
      </c>
      <c r="H144">
        <f t="shared" si="34"/>
        <v>1</v>
      </c>
      <c r="I144">
        <f t="shared" si="35"/>
        <v>1</v>
      </c>
      <c r="J144">
        <f t="shared" si="36"/>
        <v>1</v>
      </c>
      <c r="K144">
        <f t="shared" si="37"/>
        <v>7</v>
      </c>
      <c r="L144" s="9">
        <f t="shared" si="32"/>
        <v>0.25</v>
      </c>
      <c r="N144">
        <v>5</v>
      </c>
    </row>
    <row r="145" spans="1:14" x14ac:dyDescent="0.25">
      <c r="A145" t="s">
        <v>72</v>
      </c>
      <c r="B145" t="s">
        <v>802</v>
      </c>
      <c r="G145">
        <f t="shared" si="33"/>
        <v>0</v>
      </c>
      <c r="H145">
        <f t="shared" si="34"/>
        <v>0</v>
      </c>
      <c r="I145">
        <f t="shared" si="35"/>
        <v>0</v>
      </c>
      <c r="J145">
        <f t="shared" si="36"/>
        <v>0</v>
      </c>
      <c r="K145">
        <f t="shared" si="37"/>
        <v>0</v>
      </c>
      <c r="L145" s="9">
        <f t="shared" si="32"/>
        <v>0</v>
      </c>
      <c r="N145">
        <v>0</v>
      </c>
    </row>
    <row r="146" spans="1:14" x14ac:dyDescent="0.25">
      <c r="A146" t="s">
        <v>72</v>
      </c>
      <c r="B146" t="s">
        <v>803</v>
      </c>
      <c r="C146" s="38">
        <v>100</v>
      </c>
      <c r="D146" s="38">
        <v>100</v>
      </c>
      <c r="E146" s="38">
        <v>60</v>
      </c>
      <c r="F146" s="38">
        <v>0</v>
      </c>
      <c r="G146">
        <f t="shared" si="33"/>
        <v>6</v>
      </c>
      <c r="H146">
        <f t="shared" si="34"/>
        <v>6</v>
      </c>
      <c r="I146">
        <f t="shared" si="35"/>
        <v>3</v>
      </c>
      <c r="J146">
        <f t="shared" si="36"/>
        <v>1</v>
      </c>
      <c r="K146">
        <f t="shared" si="37"/>
        <v>16</v>
      </c>
      <c r="L146" s="9">
        <f t="shared" si="32"/>
        <v>0.56000000000000005</v>
      </c>
      <c r="N146">
        <v>15</v>
      </c>
    </row>
    <row r="147" spans="1:14" x14ac:dyDescent="0.25">
      <c r="A147" t="s">
        <v>72</v>
      </c>
      <c r="B147" t="s">
        <v>804</v>
      </c>
      <c r="C147" s="38">
        <v>100</v>
      </c>
      <c r="D147" s="38">
        <v>50</v>
      </c>
      <c r="E147" s="38">
        <v>16.6666666666667</v>
      </c>
      <c r="F147" s="38">
        <v>0</v>
      </c>
      <c r="G147">
        <f t="shared" si="33"/>
        <v>6</v>
      </c>
      <c r="H147">
        <f t="shared" si="34"/>
        <v>2</v>
      </c>
      <c r="I147">
        <f t="shared" si="35"/>
        <v>1</v>
      </c>
      <c r="J147">
        <f t="shared" si="36"/>
        <v>1</v>
      </c>
      <c r="K147">
        <f t="shared" si="37"/>
        <v>10</v>
      </c>
      <c r="L147" s="9">
        <f t="shared" si="32"/>
        <v>0.35</v>
      </c>
      <c r="N147">
        <v>10</v>
      </c>
    </row>
    <row r="148" spans="1:14" x14ac:dyDescent="0.25">
      <c r="A148" t="s">
        <v>72</v>
      </c>
      <c r="B148" t="s">
        <v>805</v>
      </c>
      <c r="G148">
        <f t="shared" si="33"/>
        <v>0</v>
      </c>
      <c r="H148">
        <f t="shared" si="34"/>
        <v>0</v>
      </c>
      <c r="I148">
        <f t="shared" si="35"/>
        <v>0</v>
      </c>
      <c r="J148">
        <f t="shared" si="36"/>
        <v>0</v>
      </c>
      <c r="K148">
        <f t="shared" si="37"/>
        <v>0</v>
      </c>
      <c r="L148" s="9">
        <f t="shared" si="32"/>
        <v>0</v>
      </c>
      <c r="N148">
        <v>0</v>
      </c>
    </row>
    <row r="149" spans="1:14" x14ac:dyDescent="0.25">
      <c r="A149" t="s">
        <v>72</v>
      </c>
      <c r="B149" t="s">
        <v>806</v>
      </c>
      <c r="C149" s="38">
        <v>100</v>
      </c>
      <c r="D149" s="38">
        <v>55.405405405405403</v>
      </c>
      <c r="E149" s="38">
        <v>0</v>
      </c>
      <c r="F149" s="38">
        <v>0</v>
      </c>
      <c r="G149">
        <f t="shared" si="33"/>
        <v>6</v>
      </c>
      <c r="H149">
        <f t="shared" si="34"/>
        <v>2</v>
      </c>
      <c r="I149">
        <f t="shared" si="35"/>
        <v>1</v>
      </c>
      <c r="J149">
        <f t="shared" si="36"/>
        <v>1</v>
      </c>
      <c r="K149">
        <f t="shared" si="37"/>
        <v>10</v>
      </c>
      <c r="L149" s="9">
        <f t="shared" si="32"/>
        <v>0.35</v>
      </c>
      <c r="N149">
        <v>10</v>
      </c>
    </row>
    <row r="150" spans="1:14" x14ac:dyDescent="0.25">
      <c r="A150" t="s">
        <v>72</v>
      </c>
      <c r="B150" t="s">
        <v>807</v>
      </c>
      <c r="C150" s="38">
        <v>100</v>
      </c>
      <c r="D150" s="38">
        <v>0</v>
      </c>
      <c r="E150" s="38">
        <v>0</v>
      </c>
      <c r="F150" s="38">
        <v>0</v>
      </c>
      <c r="G150">
        <f t="shared" si="33"/>
        <v>6</v>
      </c>
      <c r="H150">
        <f t="shared" si="34"/>
        <v>1</v>
      </c>
      <c r="I150">
        <f t="shared" si="35"/>
        <v>1</v>
      </c>
      <c r="J150">
        <f t="shared" si="36"/>
        <v>1</v>
      </c>
      <c r="K150">
        <f t="shared" si="37"/>
        <v>9</v>
      </c>
      <c r="L150" s="9">
        <f t="shared" si="32"/>
        <v>0.32</v>
      </c>
      <c r="N150">
        <v>9</v>
      </c>
    </row>
    <row r="151" spans="1:14" x14ac:dyDescent="0.25">
      <c r="A151" t="s">
        <v>72</v>
      </c>
      <c r="B151" t="s">
        <v>808</v>
      </c>
      <c r="C151" s="38">
        <v>63.063783945653903</v>
      </c>
      <c r="D151" s="38">
        <v>12.140174367221199</v>
      </c>
      <c r="E151" s="38">
        <v>0</v>
      </c>
      <c r="F151" s="38">
        <v>0</v>
      </c>
      <c r="G151">
        <f t="shared" si="33"/>
        <v>3</v>
      </c>
      <c r="H151">
        <f t="shared" si="34"/>
        <v>1</v>
      </c>
      <c r="I151">
        <f t="shared" si="35"/>
        <v>1</v>
      </c>
      <c r="J151">
        <f t="shared" si="36"/>
        <v>1</v>
      </c>
      <c r="K151">
        <f t="shared" si="37"/>
        <v>6</v>
      </c>
      <c r="L151" s="9">
        <f t="shared" si="32"/>
        <v>0.21</v>
      </c>
      <c r="N151">
        <v>6</v>
      </c>
    </row>
    <row r="152" spans="1:14" x14ac:dyDescent="0.25">
      <c r="A152" t="s">
        <v>72</v>
      </c>
      <c r="B152" t="s">
        <v>809</v>
      </c>
      <c r="C152" s="38">
        <v>100</v>
      </c>
      <c r="D152" s="38">
        <v>0</v>
      </c>
      <c r="E152" s="38">
        <v>50</v>
      </c>
      <c r="F152" s="38">
        <v>50</v>
      </c>
      <c r="G152">
        <f t="shared" si="33"/>
        <v>6</v>
      </c>
      <c r="H152">
        <f t="shared" si="34"/>
        <v>1</v>
      </c>
      <c r="I152">
        <f t="shared" si="35"/>
        <v>2</v>
      </c>
      <c r="J152">
        <f t="shared" si="36"/>
        <v>2</v>
      </c>
      <c r="K152">
        <f t="shared" si="37"/>
        <v>11</v>
      </c>
      <c r="L152" s="9">
        <f t="shared" si="32"/>
        <v>0.39</v>
      </c>
      <c r="N152">
        <v>11</v>
      </c>
    </row>
    <row r="153" spans="1:14" x14ac:dyDescent="0.25">
      <c r="A153" t="s">
        <v>72</v>
      </c>
      <c r="B153" t="s">
        <v>810</v>
      </c>
      <c r="G153">
        <f t="shared" si="33"/>
        <v>0</v>
      </c>
      <c r="H153">
        <f t="shared" si="34"/>
        <v>0</v>
      </c>
      <c r="I153">
        <f t="shared" si="35"/>
        <v>0</v>
      </c>
      <c r="J153">
        <f t="shared" si="36"/>
        <v>0</v>
      </c>
      <c r="K153">
        <f t="shared" si="37"/>
        <v>0</v>
      </c>
      <c r="L153" s="9">
        <f t="shared" si="32"/>
        <v>0</v>
      </c>
      <c r="N153">
        <v>0</v>
      </c>
    </row>
    <row r="154" spans="1:14" x14ac:dyDescent="0.25">
      <c r="A154" t="s">
        <v>72</v>
      </c>
      <c r="B154" t="s">
        <v>811</v>
      </c>
      <c r="G154">
        <f t="shared" si="33"/>
        <v>0</v>
      </c>
      <c r="H154">
        <f t="shared" si="34"/>
        <v>0</v>
      </c>
      <c r="I154">
        <f t="shared" si="35"/>
        <v>0</v>
      </c>
      <c r="J154">
        <f t="shared" si="36"/>
        <v>0</v>
      </c>
      <c r="K154">
        <f t="shared" si="37"/>
        <v>0</v>
      </c>
      <c r="L154" s="9">
        <f t="shared" si="32"/>
        <v>0</v>
      </c>
      <c r="N154">
        <v>0</v>
      </c>
    </row>
    <row r="155" spans="1:14" x14ac:dyDescent="0.25">
      <c r="A155" t="s">
        <v>72</v>
      </c>
      <c r="B155" t="s">
        <v>812</v>
      </c>
      <c r="G155">
        <f t="shared" si="33"/>
        <v>0</v>
      </c>
      <c r="H155">
        <f t="shared" si="34"/>
        <v>0</v>
      </c>
      <c r="I155">
        <f t="shared" si="35"/>
        <v>0</v>
      </c>
      <c r="J155">
        <f t="shared" si="36"/>
        <v>0</v>
      </c>
      <c r="K155">
        <f t="shared" si="37"/>
        <v>0</v>
      </c>
      <c r="L155" s="9">
        <f t="shared" si="32"/>
        <v>0</v>
      </c>
      <c r="N155">
        <v>0</v>
      </c>
    </row>
    <row r="156" spans="1:14" x14ac:dyDescent="0.25">
      <c r="A156" t="s">
        <v>72</v>
      </c>
      <c r="B156" t="s">
        <v>813</v>
      </c>
      <c r="C156" s="38">
        <v>41.429566521995397</v>
      </c>
      <c r="D156" s="38">
        <v>27.568121210622401</v>
      </c>
      <c r="E156" s="38">
        <v>3.9524934156022402</v>
      </c>
      <c r="F156" s="38">
        <v>12.6373037560949</v>
      </c>
      <c r="G156">
        <f t="shared" si="33"/>
        <v>1</v>
      </c>
      <c r="H156">
        <f t="shared" si="34"/>
        <v>1</v>
      </c>
      <c r="I156">
        <f t="shared" si="35"/>
        <v>1</v>
      </c>
      <c r="J156">
        <f t="shared" si="36"/>
        <v>1</v>
      </c>
      <c r="K156">
        <f t="shared" si="37"/>
        <v>4</v>
      </c>
      <c r="L156" s="9">
        <f t="shared" si="32"/>
        <v>0.14000000000000001</v>
      </c>
      <c r="N156">
        <v>4</v>
      </c>
    </row>
    <row r="157" spans="1:14" x14ac:dyDescent="0.25">
      <c r="A157" t="s">
        <v>72</v>
      </c>
      <c r="B157" t="s">
        <v>814</v>
      </c>
      <c r="G157">
        <f t="shared" si="33"/>
        <v>0</v>
      </c>
      <c r="H157">
        <f t="shared" si="34"/>
        <v>0</v>
      </c>
      <c r="I157">
        <f t="shared" si="35"/>
        <v>0</v>
      </c>
      <c r="J157">
        <f t="shared" si="36"/>
        <v>0</v>
      </c>
      <c r="K157">
        <f t="shared" si="37"/>
        <v>0</v>
      </c>
      <c r="L157" s="9">
        <f t="shared" si="32"/>
        <v>0</v>
      </c>
      <c r="N157">
        <v>0</v>
      </c>
    </row>
    <row r="158" spans="1:14" x14ac:dyDescent="0.25">
      <c r="A158" t="s">
        <v>72</v>
      </c>
      <c r="B158" t="s">
        <v>815</v>
      </c>
      <c r="G158">
        <f t="shared" si="33"/>
        <v>0</v>
      </c>
      <c r="H158">
        <f t="shared" si="34"/>
        <v>0</v>
      </c>
      <c r="I158">
        <f t="shared" si="35"/>
        <v>0</v>
      </c>
      <c r="J158">
        <f t="shared" si="36"/>
        <v>0</v>
      </c>
      <c r="K158">
        <f t="shared" si="37"/>
        <v>0</v>
      </c>
      <c r="L158" s="9">
        <f t="shared" si="32"/>
        <v>0</v>
      </c>
      <c r="N158">
        <v>0</v>
      </c>
    </row>
    <row r="159" spans="1:14" x14ac:dyDescent="0.25">
      <c r="A159" t="s">
        <v>72</v>
      </c>
      <c r="B159" t="s">
        <v>816</v>
      </c>
      <c r="G159">
        <f t="shared" si="33"/>
        <v>0</v>
      </c>
      <c r="H159">
        <f t="shared" si="34"/>
        <v>0</v>
      </c>
      <c r="I159">
        <f t="shared" si="35"/>
        <v>0</v>
      </c>
      <c r="J159">
        <f t="shared" si="36"/>
        <v>0</v>
      </c>
      <c r="K159">
        <f t="shared" si="37"/>
        <v>0</v>
      </c>
      <c r="L159" s="9">
        <f t="shared" si="32"/>
        <v>0</v>
      </c>
      <c r="N159">
        <v>0</v>
      </c>
    </row>
    <row r="160" spans="1:14" x14ac:dyDescent="0.25">
      <c r="A160" t="s">
        <v>72</v>
      </c>
      <c r="B160" t="s">
        <v>817</v>
      </c>
      <c r="C160" s="38">
        <v>70.985103469040695</v>
      </c>
      <c r="D160" s="38">
        <v>1.03975352434916</v>
      </c>
      <c r="E160" s="38">
        <v>11.5683583997067</v>
      </c>
      <c r="F160" s="38">
        <v>0</v>
      </c>
      <c r="G160">
        <f t="shared" si="33"/>
        <v>4</v>
      </c>
      <c r="H160">
        <f t="shared" si="34"/>
        <v>1</v>
      </c>
      <c r="I160">
        <f t="shared" si="35"/>
        <v>1</v>
      </c>
      <c r="J160">
        <f t="shared" si="36"/>
        <v>1</v>
      </c>
      <c r="K160">
        <f t="shared" si="37"/>
        <v>7</v>
      </c>
      <c r="L160" s="9">
        <f t="shared" si="32"/>
        <v>0.25</v>
      </c>
      <c r="N160">
        <v>7</v>
      </c>
    </row>
    <row r="161" spans="1:14" x14ac:dyDescent="0.25">
      <c r="A161" t="s">
        <v>72</v>
      </c>
      <c r="B161" t="s">
        <v>818</v>
      </c>
      <c r="C161" s="38">
        <v>100</v>
      </c>
      <c r="D161" s="38">
        <v>100</v>
      </c>
      <c r="E161" s="38">
        <v>66.6666666666667</v>
      </c>
      <c r="F161" s="38">
        <v>0</v>
      </c>
      <c r="G161">
        <f t="shared" si="33"/>
        <v>6</v>
      </c>
      <c r="H161">
        <f t="shared" si="34"/>
        <v>6</v>
      </c>
      <c r="I161">
        <f t="shared" si="35"/>
        <v>3</v>
      </c>
      <c r="J161">
        <f t="shared" si="36"/>
        <v>1</v>
      </c>
      <c r="K161">
        <f t="shared" si="37"/>
        <v>16</v>
      </c>
      <c r="L161" s="9">
        <f t="shared" si="32"/>
        <v>0.56000000000000005</v>
      </c>
      <c r="N161">
        <v>16</v>
      </c>
    </row>
    <row r="162" spans="1:14" x14ac:dyDescent="0.25">
      <c r="A162" t="s">
        <v>72</v>
      </c>
      <c r="B162" t="s">
        <v>819</v>
      </c>
      <c r="C162" s="38">
        <v>66.6666666666667</v>
      </c>
      <c r="D162" s="38">
        <v>64.035087719298204</v>
      </c>
      <c r="E162" s="38">
        <v>0</v>
      </c>
      <c r="F162" s="38">
        <v>0</v>
      </c>
      <c r="G162">
        <f t="shared" si="33"/>
        <v>3</v>
      </c>
      <c r="H162">
        <f t="shared" si="34"/>
        <v>3</v>
      </c>
      <c r="I162">
        <f t="shared" si="35"/>
        <v>1</v>
      </c>
      <c r="J162">
        <f t="shared" si="36"/>
        <v>1</v>
      </c>
      <c r="K162">
        <f t="shared" si="37"/>
        <v>8</v>
      </c>
      <c r="L162" s="9">
        <f t="shared" si="32"/>
        <v>0.28000000000000003</v>
      </c>
      <c r="N162">
        <v>8</v>
      </c>
    </row>
    <row r="163" spans="1:14" x14ac:dyDescent="0.25">
      <c r="A163" t="s">
        <v>72</v>
      </c>
      <c r="B163" t="s">
        <v>820</v>
      </c>
      <c r="C163" s="38">
        <v>100</v>
      </c>
      <c r="D163" s="38">
        <v>0</v>
      </c>
      <c r="E163" s="38">
        <v>0</v>
      </c>
      <c r="F163" s="38">
        <v>0</v>
      </c>
      <c r="G163">
        <f t="shared" ref="G163:G177" si="38">IF(C163="",0,LOOKUP(C163,$P$3:$Q$9,$R$3:$R$9))</f>
        <v>6</v>
      </c>
      <c r="H163">
        <f t="shared" ref="H163:H177" si="39">IF(D163="",0,LOOKUP(D163,$P$3:$Q$9,$R$3:$R$9))</f>
        <v>1</v>
      </c>
      <c r="I163">
        <f t="shared" ref="I163:I177" si="40">IF(E163="",0,LOOKUP(E163,$P$3:$Q$9,$R$3:$R$9))</f>
        <v>1</v>
      </c>
      <c r="J163">
        <f t="shared" ref="J163:J177" si="41">IF(F163="",0,LOOKUP(F163,$P$3:$Q$9,$R$3:$R$9))</f>
        <v>1</v>
      </c>
      <c r="K163">
        <f t="shared" ref="K163:K177" si="42">SUM(G163:J163)</f>
        <v>9</v>
      </c>
      <c r="L163" s="9">
        <f t="shared" si="32"/>
        <v>0.32</v>
      </c>
      <c r="N163">
        <v>9</v>
      </c>
    </row>
    <row r="164" spans="1:14" x14ac:dyDescent="0.25">
      <c r="A164" t="s">
        <v>72</v>
      </c>
      <c r="B164" t="s">
        <v>821</v>
      </c>
      <c r="G164">
        <f t="shared" si="38"/>
        <v>0</v>
      </c>
      <c r="H164">
        <f t="shared" si="39"/>
        <v>0</v>
      </c>
      <c r="I164">
        <f t="shared" si="40"/>
        <v>0</v>
      </c>
      <c r="J164">
        <f t="shared" si="41"/>
        <v>0</v>
      </c>
      <c r="K164">
        <f t="shared" si="42"/>
        <v>0</v>
      </c>
      <c r="L164" s="9">
        <f t="shared" si="32"/>
        <v>0</v>
      </c>
      <c r="N164">
        <v>0</v>
      </c>
    </row>
    <row r="165" spans="1:14" x14ac:dyDescent="0.25">
      <c r="A165" t="s">
        <v>72</v>
      </c>
      <c r="B165" t="s">
        <v>822</v>
      </c>
      <c r="G165">
        <f t="shared" si="38"/>
        <v>0</v>
      </c>
      <c r="H165">
        <f t="shared" si="39"/>
        <v>0</v>
      </c>
      <c r="I165">
        <f t="shared" si="40"/>
        <v>0</v>
      </c>
      <c r="J165">
        <f t="shared" si="41"/>
        <v>0</v>
      </c>
      <c r="K165">
        <f t="shared" si="42"/>
        <v>0</v>
      </c>
      <c r="L165" s="9">
        <f t="shared" si="32"/>
        <v>0</v>
      </c>
      <c r="N165">
        <v>0</v>
      </c>
    </row>
    <row r="166" spans="1:14" x14ac:dyDescent="0.25">
      <c r="A166" t="s">
        <v>72</v>
      </c>
      <c r="B166" t="s">
        <v>827</v>
      </c>
      <c r="G166">
        <f t="shared" si="38"/>
        <v>0</v>
      </c>
      <c r="H166">
        <f t="shared" si="39"/>
        <v>0</v>
      </c>
      <c r="I166">
        <f t="shared" si="40"/>
        <v>0</v>
      </c>
      <c r="J166">
        <f t="shared" si="41"/>
        <v>0</v>
      </c>
      <c r="K166">
        <f t="shared" si="42"/>
        <v>0</v>
      </c>
      <c r="L166" s="9">
        <f t="shared" si="32"/>
        <v>0</v>
      </c>
      <c r="N166">
        <v>0</v>
      </c>
    </row>
    <row r="167" spans="1:14" x14ac:dyDescent="0.25">
      <c r="A167" t="s">
        <v>72</v>
      </c>
      <c r="B167" t="s">
        <v>823</v>
      </c>
      <c r="G167">
        <f t="shared" si="38"/>
        <v>0</v>
      </c>
      <c r="H167">
        <f t="shared" si="39"/>
        <v>0</v>
      </c>
      <c r="I167">
        <f t="shared" si="40"/>
        <v>0</v>
      </c>
      <c r="J167">
        <f t="shared" si="41"/>
        <v>0</v>
      </c>
      <c r="K167">
        <f t="shared" si="42"/>
        <v>0</v>
      </c>
      <c r="L167" s="9">
        <f t="shared" ref="L167:L177" si="43">ROUND((K167/24)*(4/100)*21,2)</f>
        <v>0</v>
      </c>
      <c r="N167">
        <v>0</v>
      </c>
    </row>
    <row r="168" spans="1:14" x14ac:dyDescent="0.25">
      <c r="A168" t="s">
        <v>72</v>
      </c>
      <c r="B168" t="s">
        <v>824</v>
      </c>
      <c r="C168" s="38">
        <v>100</v>
      </c>
      <c r="D168" s="38">
        <v>0</v>
      </c>
      <c r="E168" s="38">
        <v>0</v>
      </c>
      <c r="F168" s="38">
        <v>0</v>
      </c>
      <c r="G168">
        <f t="shared" si="38"/>
        <v>6</v>
      </c>
      <c r="H168">
        <f t="shared" si="39"/>
        <v>1</v>
      </c>
      <c r="I168">
        <f t="shared" si="40"/>
        <v>1</v>
      </c>
      <c r="J168">
        <f t="shared" si="41"/>
        <v>1</v>
      </c>
      <c r="K168">
        <f t="shared" si="42"/>
        <v>9</v>
      </c>
      <c r="L168" s="9">
        <f t="shared" si="43"/>
        <v>0.32</v>
      </c>
      <c r="N168">
        <v>9</v>
      </c>
    </row>
    <row r="169" spans="1:14" x14ac:dyDescent="0.25">
      <c r="A169" t="s">
        <v>72</v>
      </c>
      <c r="B169" t="s">
        <v>825</v>
      </c>
      <c r="G169">
        <f t="shared" si="38"/>
        <v>0</v>
      </c>
      <c r="H169">
        <f t="shared" si="39"/>
        <v>0</v>
      </c>
      <c r="I169">
        <f t="shared" si="40"/>
        <v>0</v>
      </c>
      <c r="J169">
        <f t="shared" si="41"/>
        <v>0</v>
      </c>
      <c r="K169">
        <f t="shared" si="42"/>
        <v>0</v>
      </c>
      <c r="L169" s="9">
        <f t="shared" si="43"/>
        <v>0</v>
      </c>
      <c r="N169">
        <v>0</v>
      </c>
    </row>
    <row r="170" spans="1:14" x14ac:dyDescent="0.25">
      <c r="A170" t="s">
        <v>72</v>
      </c>
      <c r="B170" t="s">
        <v>826</v>
      </c>
      <c r="C170" s="38">
        <v>100</v>
      </c>
      <c r="D170" s="38">
        <v>38.775510204081598</v>
      </c>
      <c r="E170" s="38">
        <v>0</v>
      </c>
      <c r="F170" s="38">
        <v>0</v>
      </c>
      <c r="G170">
        <f t="shared" si="38"/>
        <v>6</v>
      </c>
      <c r="H170">
        <f t="shared" si="39"/>
        <v>1</v>
      </c>
      <c r="I170">
        <f t="shared" si="40"/>
        <v>1</v>
      </c>
      <c r="J170">
        <f t="shared" si="41"/>
        <v>1</v>
      </c>
      <c r="K170">
        <f t="shared" si="42"/>
        <v>9</v>
      </c>
      <c r="L170" s="9">
        <f t="shared" si="43"/>
        <v>0.32</v>
      </c>
      <c r="N170">
        <v>9</v>
      </c>
    </row>
    <row r="171" spans="1:14" x14ac:dyDescent="0.25">
      <c r="A171" t="s">
        <v>72</v>
      </c>
      <c r="B171" t="s">
        <v>828</v>
      </c>
      <c r="G171">
        <f t="shared" si="38"/>
        <v>0</v>
      </c>
      <c r="H171">
        <f t="shared" si="39"/>
        <v>0</v>
      </c>
      <c r="I171">
        <f t="shared" si="40"/>
        <v>0</v>
      </c>
      <c r="J171">
        <f t="shared" si="41"/>
        <v>0</v>
      </c>
      <c r="K171">
        <f t="shared" si="42"/>
        <v>0</v>
      </c>
      <c r="L171" s="9">
        <f t="shared" si="43"/>
        <v>0</v>
      </c>
      <c r="N171">
        <v>0</v>
      </c>
    </row>
    <row r="172" spans="1:14" x14ac:dyDescent="0.25">
      <c r="A172" t="s">
        <v>72</v>
      </c>
      <c r="B172" t="s">
        <v>829</v>
      </c>
      <c r="G172">
        <f t="shared" si="38"/>
        <v>0</v>
      </c>
      <c r="H172">
        <f t="shared" si="39"/>
        <v>0</v>
      </c>
      <c r="I172">
        <f t="shared" si="40"/>
        <v>0</v>
      </c>
      <c r="J172">
        <f t="shared" si="41"/>
        <v>0</v>
      </c>
      <c r="K172">
        <f t="shared" si="42"/>
        <v>0</v>
      </c>
      <c r="L172" s="9">
        <f t="shared" si="43"/>
        <v>0</v>
      </c>
      <c r="N172">
        <v>0</v>
      </c>
    </row>
    <row r="173" spans="1:14" x14ac:dyDescent="0.25">
      <c r="A173" t="s">
        <v>72</v>
      </c>
      <c r="B173" t="s">
        <v>830</v>
      </c>
      <c r="G173">
        <f t="shared" si="38"/>
        <v>0</v>
      </c>
      <c r="H173">
        <f t="shared" si="39"/>
        <v>0</v>
      </c>
      <c r="I173">
        <f t="shared" si="40"/>
        <v>0</v>
      </c>
      <c r="J173">
        <f t="shared" si="41"/>
        <v>0</v>
      </c>
      <c r="K173">
        <f t="shared" si="42"/>
        <v>0</v>
      </c>
      <c r="L173" s="9">
        <f t="shared" si="43"/>
        <v>0</v>
      </c>
      <c r="N173">
        <v>0</v>
      </c>
    </row>
    <row r="174" spans="1:14" x14ac:dyDescent="0.25">
      <c r="A174" t="s">
        <v>72</v>
      </c>
      <c r="B174" t="s">
        <v>831</v>
      </c>
      <c r="G174">
        <f t="shared" si="38"/>
        <v>0</v>
      </c>
      <c r="H174">
        <f t="shared" si="39"/>
        <v>0</v>
      </c>
      <c r="I174">
        <f t="shared" si="40"/>
        <v>0</v>
      </c>
      <c r="J174">
        <f t="shared" si="41"/>
        <v>0</v>
      </c>
      <c r="K174">
        <f t="shared" si="42"/>
        <v>0</v>
      </c>
      <c r="L174" s="9">
        <f t="shared" si="43"/>
        <v>0</v>
      </c>
      <c r="N174">
        <v>0</v>
      </c>
    </row>
    <row r="175" spans="1:14" x14ac:dyDescent="0.25">
      <c r="A175" t="s">
        <v>72</v>
      </c>
      <c r="B175" t="s">
        <v>832</v>
      </c>
      <c r="C175" s="38">
        <v>100</v>
      </c>
      <c r="D175" s="38">
        <v>0</v>
      </c>
      <c r="E175" s="38">
        <v>0</v>
      </c>
      <c r="F175" s="38">
        <v>0</v>
      </c>
      <c r="G175">
        <f t="shared" si="38"/>
        <v>6</v>
      </c>
      <c r="H175">
        <f t="shared" si="39"/>
        <v>1</v>
      </c>
      <c r="I175">
        <f t="shared" si="40"/>
        <v>1</v>
      </c>
      <c r="J175">
        <f t="shared" si="41"/>
        <v>1</v>
      </c>
      <c r="K175">
        <f t="shared" si="42"/>
        <v>9</v>
      </c>
      <c r="L175" s="9">
        <f t="shared" si="43"/>
        <v>0.32</v>
      </c>
      <c r="N175">
        <v>6</v>
      </c>
    </row>
    <row r="176" spans="1:14" x14ac:dyDescent="0.25">
      <c r="A176" t="s">
        <v>72</v>
      </c>
      <c r="B176" t="s">
        <v>833</v>
      </c>
      <c r="G176">
        <f t="shared" si="38"/>
        <v>0</v>
      </c>
      <c r="H176">
        <f t="shared" si="39"/>
        <v>0</v>
      </c>
      <c r="I176">
        <f t="shared" si="40"/>
        <v>0</v>
      </c>
      <c r="J176">
        <f t="shared" si="41"/>
        <v>0</v>
      </c>
      <c r="K176">
        <f t="shared" si="42"/>
        <v>0</v>
      </c>
      <c r="L176" s="9">
        <f t="shared" si="43"/>
        <v>0</v>
      </c>
      <c r="N176">
        <v>0</v>
      </c>
    </row>
    <row r="177" spans="1:14" x14ac:dyDescent="0.25">
      <c r="A177" t="s">
        <v>72</v>
      </c>
      <c r="B177" t="s">
        <v>834</v>
      </c>
      <c r="G177">
        <f t="shared" si="38"/>
        <v>0</v>
      </c>
      <c r="H177">
        <f t="shared" si="39"/>
        <v>0</v>
      </c>
      <c r="I177">
        <f t="shared" si="40"/>
        <v>0</v>
      </c>
      <c r="J177">
        <f t="shared" si="41"/>
        <v>0</v>
      </c>
      <c r="K177">
        <f t="shared" si="42"/>
        <v>0</v>
      </c>
      <c r="L177" s="9">
        <f t="shared" si="43"/>
        <v>0</v>
      </c>
      <c r="N177">
        <v>0</v>
      </c>
    </row>
    <row r="180" spans="1:14" x14ac:dyDescent="0.25">
      <c r="L180" s="58"/>
    </row>
  </sheetData>
  <autoFilter ref="A2:N177" xr:uid="{B306874F-4EEE-4FB8-B38F-311A44EB4E87}"/>
  <phoneticPr fontId="4" type="noConversion"/>
  <pageMargins left="0.7" right="0.7" top="0.75" bottom="0.75" header="0.3" footer="0.3"/>
  <pageSetup paperSize="9" orientation="portrait" horizontalDpi="4294967293" verticalDpi="0" r:id="rId1"/>
  <ignoredErrors>
    <ignoredError sqref="AD4:AD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137E-C6D2-4DB9-998F-FB415B3CE695}">
  <dimension ref="A1:Q180"/>
  <sheetViews>
    <sheetView workbookViewId="0">
      <pane ySplit="2" topLeftCell="A3" activePane="bottomLeft" state="frozen"/>
      <selection pane="bottomLeft" activeCell="L3" sqref="L3"/>
    </sheetView>
  </sheetViews>
  <sheetFormatPr defaultRowHeight="15" x14ac:dyDescent="0.25"/>
  <cols>
    <col min="1" max="1" width="8.85546875" bestFit="1" customWidth="1"/>
    <col min="2" max="2" width="16.85546875" bestFit="1" customWidth="1"/>
    <col min="3" max="5" width="9.42578125" bestFit="1" customWidth="1"/>
    <col min="6" max="8" width="13" bestFit="1" customWidth="1"/>
    <col min="9" max="9" width="8.140625" bestFit="1" customWidth="1"/>
    <col min="10" max="10" width="22.42578125" bestFit="1" customWidth="1"/>
    <col min="11" max="11" width="11.140625" hidden="1" customWidth="1"/>
    <col min="12" max="12" width="10" bestFit="1" customWidth="1"/>
    <col min="14" max="14" width="5" bestFit="1" customWidth="1"/>
    <col min="15" max="15" width="4.7109375" bestFit="1" customWidth="1"/>
    <col min="16" max="16" width="5.7109375" bestFit="1" customWidth="1"/>
  </cols>
  <sheetData>
    <row r="1" spans="1:17" s="1" customFormat="1" x14ac:dyDescent="0.25">
      <c r="A1" s="1" t="s">
        <v>646</v>
      </c>
      <c r="J1"/>
    </row>
    <row r="2" spans="1:17" s="1" customFormat="1" x14ac:dyDescent="0.25">
      <c r="A2" s="1" t="s">
        <v>0</v>
      </c>
      <c r="B2" s="1" t="s">
        <v>1</v>
      </c>
      <c r="C2" s="1" t="s">
        <v>222</v>
      </c>
      <c r="D2" s="1" t="s">
        <v>223</v>
      </c>
      <c r="E2" s="1" t="s">
        <v>273</v>
      </c>
      <c r="F2" s="1" t="s">
        <v>274</v>
      </c>
      <c r="G2" s="1" t="s">
        <v>275</v>
      </c>
      <c r="H2" s="1" t="s">
        <v>276</v>
      </c>
      <c r="I2" s="1" t="s">
        <v>31</v>
      </c>
      <c r="J2" s="17" t="s">
        <v>627</v>
      </c>
      <c r="L2" s="1" t="s">
        <v>647</v>
      </c>
      <c r="N2" s="28" t="s">
        <v>43</v>
      </c>
      <c r="O2" s="28" t="s">
        <v>44</v>
      </c>
      <c r="P2" s="28" t="s">
        <v>45</v>
      </c>
      <c r="Q2" s="49"/>
    </row>
    <row r="3" spans="1:17" x14ac:dyDescent="0.25">
      <c r="A3" t="s">
        <v>8</v>
      </c>
      <c r="B3" t="s">
        <v>660</v>
      </c>
      <c r="C3">
        <v>5</v>
      </c>
      <c r="D3">
        <v>4</v>
      </c>
      <c r="E3">
        <v>2</v>
      </c>
      <c r="F3">
        <f>IF(C3="",0,LOOKUP(C3,$N$3:$O$6,$P$3:$P$6))</f>
        <v>3</v>
      </c>
      <c r="G3">
        <f t="shared" ref="G3:H3" si="0">IF(D3="",0,LOOKUP(D3,$N$3:$O$6,$P$3:$P$6))</f>
        <v>3</v>
      </c>
      <c r="H3">
        <f t="shared" si="0"/>
        <v>3</v>
      </c>
      <c r="I3">
        <f t="shared" ref="I3:I34" si="1">SUM(F3:H3)</f>
        <v>9</v>
      </c>
      <c r="J3" s="9">
        <f>ROUND((I3/9)*(10/100)*16,2)</f>
        <v>1.6</v>
      </c>
      <c r="L3">
        <v>9</v>
      </c>
      <c r="N3" s="50">
        <v>0</v>
      </c>
      <c r="O3" s="50">
        <v>0</v>
      </c>
      <c r="P3" s="13">
        <v>0</v>
      </c>
    </row>
    <row r="4" spans="1:17" x14ac:dyDescent="0.25">
      <c r="A4" t="s">
        <v>8</v>
      </c>
      <c r="B4" t="s">
        <v>661</v>
      </c>
      <c r="C4">
        <v>0.1</v>
      </c>
      <c r="D4">
        <v>0.13</v>
      </c>
      <c r="E4">
        <v>0.09</v>
      </c>
      <c r="F4">
        <f t="shared" ref="F4:F67" si="2">IF(C4="",0,LOOKUP(C4,$N$3:$O$6,$P$3:$P$6))</f>
        <v>1</v>
      </c>
      <c r="G4">
        <f t="shared" ref="G4:G67" si="3">IF(D4="",0,LOOKUP(D4,$N$3:$O$6,$P$3:$P$6))</f>
        <v>1</v>
      </c>
      <c r="H4">
        <f t="shared" ref="H4:H67" si="4">IF(E4="",0,LOOKUP(E4,$N$3:$O$6,$P$3:$P$6))</f>
        <v>1</v>
      </c>
      <c r="I4">
        <f t="shared" si="1"/>
        <v>3</v>
      </c>
      <c r="J4" s="9">
        <f t="shared" ref="J4:J33" si="5">ROUND((I4/9)*(10/100)*16,2)</f>
        <v>0.53</v>
      </c>
      <c r="L4">
        <v>3</v>
      </c>
      <c r="N4" s="50">
        <v>0.01</v>
      </c>
      <c r="O4" s="50">
        <v>0.5</v>
      </c>
      <c r="P4" s="13">
        <v>1</v>
      </c>
    </row>
    <row r="5" spans="1:17" x14ac:dyDescent="0.25">
      <c r="A5" t="s">
        <v>8</v>
      </c>
      <c r="B5" t="s">
        <v>662</v>
      </c>
      <c r="C5">
        <v>0.11</v>
      </c>
      <c r="D5">
        <v>0.31</v>
      </c>
      <c r="E5">
        <v>0.25</v>
      </c>
      <c r="F5">
        <f t="shared" si="2"/>
        <v>1</v>
      </c>
      <c r="G5">
        <f t="shared" si="3"/>
        <v>1</v>
      </c>
      <c r="H5">
        <f t="shared" si="4"/>
        <v>1</v>
      </c>
      <c r="I5">
        <f t="shared" si="1"/>
        <v>3</v>
      </c>
      <c r="J5" s="9">
        <f t="shared" si="5"/>
        <v>0.53</v>
      </c>
      <c r="L5">
        <v>3</v>
      </c>
      <c r="N5" s="30">
        <v>0.51</v>
      </c>
      <c r="O5" s="30">
        <v>1</v>
      </c>
      <c r="P5" s="13">
        <v>2</v>
      </c>
    </row>
    <row r="6" spans="1:17" x14ac:dyDescent="0.25">
      <c r="A6" t="s">
        <v>8</v>
      </c>
      <c r="B6" t="s">
        <v>663</v>
      </c>
      <c r="C6">
        <v>0.04</v>
      </c>
      <c r="D6">
        <v>0.02</v>
      </c>
      <c r="E6">
        <v>0.2</v>
      </c>
      <c r="F6">
        <f t="shared" si="2"/>
        <v>1</v>
      </c>
      <c r="G6">
        <f t="shared" si="3"/>
        <v>1</v>
      </c>
      <c r="H6">
        <f t="shared" si="4"/>
        <v>1</v>
      </c>
      <c r="I6">
        <f t="shared" si="1"/>
        <v>3</v>
      </c>
      <c r="J6" s="9">
        <f t="shared" si="5"/>
        <v>0.53</v>
      </c>
      <c r="L6">
        <v>3</v>
      </c>
      <c r="N6" s="30">
        <v>1.01</v>
      </c>
      <c r="O6" s="30">
        <v>100</v>
      </c>
      <c r="P6" s="13">
        <v>3</v>
      </c>
    </row>
    <row r="7" spans="1:17" x14ac:dyDescent="0.25">
      <c r="A7" t="s">
        <v>8</v>
      </c>
      <c r="B7" t="s">
        <v>664</v>
      </c>
      <c r="C7">
        <v>0.31</v>
      </c>
      <c r="D7">
        <v>0.28000000000000003</v>
      </c>
      <c r="E7">
        <v>0.2</v>
      </c>
      <c r="F7">
        <f t="shared" si="2"/>
        <v>1</v>
      </c>
      <c r="G7">
        <f t="shared" si="3"/>
        <v>1</v>
      </c>
      <c r="H7">
        <f t="shared" si="4"/>
        <v>1</v>
      </c>
      <c r="I7">
        <f t="shared" si="1"/>
        <v>3</v>
      </c>
      <c r="J7" s="9">
        <f t="shared" si="5"/>
        <v>0.53</v>
      </c>
      <c r="L7">
        <v>3</v>
      </c>
    </row>
    <row r="8" spans="1:17" x14ac:dyDescent="0.25">
      <c r="A8" t="s">
        <v>8</v>
      </c>
      <c r="B8" t="s">
        <v>665</v>
      </c>
      <c r="C8">
        <v>0.1</v>
      </c>
      <c r="D8">
        <v>0.3</v>
      </c>
      <c r="E8">
        <v>0.2</v>
      </c>
      <c r="F8">
        <f t="shared" si="2"/>
        <v>1</v>
      </c>
      <c r="G8">
        <f t="shared" si="3"/>
        <v>1</v>
      </c>
      <c r="H8">
        <f t="shared" si="4"/>
        <v>1</v>
      </c>
      <c r="I8">
        <f t="shared" si="1"/>
        <v>3</v>
      </c>
      <c r="J8" s="9">
        <f t="shared" si="5"/>
        <v>0.53</v>
      </c>
      <c r="L8">
        <v>3</v>
      </c>
    </row>
    <row r="9" spans="1:17" x14ac:dyDescent="0.25">
      <c r="A9" t="s">
        <v>8</v>
      </c>
      <c r="B9" t="s">
        <v>666</v>
      </c>
      <c r="C9">
        <v>0.23</v>
      </c>
      <c r="D9">
        <v>0.18</v>
      </c>
      <c r="E9">
        <v>0.21</v>
      </c>
      <c r="F9">
        <f t="shared" si="2"/>
        <v>1</v>
      </c>
      <c r="G9">
        <f t="shared" si="3"/>
        <v>1</v>
      </c>
      <c r="H9">
        <f t="shared" si="4"/>
        <v>1</v>
      </c>
      <c r="I9">
        <f t="shared" si="1"/>
        <v>3</v>
      </c>
      <c r="J9" s="9">
        <f t="shared" si="5"/>
        <v>0.53</v>
      </c>
      <c r="L9">
        <v>3</v>
      </c>
    </row>
    <row r="10" spans="1:17" x14ac:dyDescent="0.25">
      <c r="A10" t="s">
        <v>8</v>
      </c>
      <c r="B10" t="s">
        <v>667</v>
      </c>
      <c r="C10">
        <v>0.1</v>
      </c>
      <c r="D10">
        <v>0.3</v>
      </c>
      <c r="E10">
        <v>0.2</v>
      </c>
      <c r="F10">
        <f t="shared" si="2"/>
        <v>1</v>
      </c>
      <c r="G10">
        <f t="shared" si="3"/>
        <v>1</v>
      </c>
      <c r="H10">
        <f t="shared" si="4"/>
        <v>1</v>
      </c>
      <c r="I10">
        <f t="shared" si="1"/>
        <v>3</v>
      </c>
      <c r="J10" s="9">
        <f t="shared" si="5"/>
        <v>0.53</v>
      </c>
      <c r="L10">
        <v>3</v>
      </c>
    </row>
    <row r="11" spans="1:17" x14ac:dyDescent="0.25">
      <c r="A11" t="s">
        <v>8</v>
      </c>
      <c r="B11" t="s">
        <v>668</v>
      </c>
      <c r="C11">
        <v>0.11</v>
      </c>
      <c r="D11">
        <v>0.23</v>
      </c>
      <c r="E11">
        <v>0.19</v>
      </c>
      <c r="F11">
        <f t="shared" si="2"/>
        <v>1</v>
      </c>
      <c r="G11">
        <f t="shared" si="3"/>
        <v>1</v>
      </c>
      <c r="H11">
        <f t="shared" si="4"/>
        <v>1</v>
      </c>
      <c r="I11">
        <f t="shared" si="1"/>
        <v>3</v>
      </c>
      <c r="J11" s="9">
        <f t="shared" si="5"/>
        <v>0.53</v>
      </c>
      <c r="L11">
        <v>3</v>
      </c>
    </row>
    <row r="12" spans="1:17" x14ac:dyDescent="0.25">
      <c r="A12" t="s">
        <v>8</v>
      </c>
      <c r="B12" t="s">
        <v>669</v>
      </c>
      <c r="C12">
        <v>0.2</v>
      </c>
      <c r="D12">
        <v>0.3</v>
      </c>
      <c r="E12">
        <v>0.2</v>
      </c>
      <c r="F12">
        <f t="shared" si="2"/>
        <v>1</v>
      </c>
      <c r="G12">
        <f t="shared" si="3"/>
        <v>1</v>
      </c>
      <c r="H12">
        <f t="shared" si="4"/>
        <v>1</v>
      </c>
      <c r="I12">
        <f t="shared" si="1"/>
        <v>3</v>
      </c>
      <c r="J12" s="9">
        <f t="shared" si="5"/>
        <v>0.53</v>
      </c>
      <c r="L12">
        <v>3</v>
      </c>
    </row>
    <row r="13" spans="1:17" x14ac:dyDescent="0.25">
      <c r="A13" t="s">
        <v>8</v>
      </c>
      <c r="B13" t="s">
        <v>670</v>
      </c>
      <c r="C13">
        <v>0</v>
      </c>
      <c r="D13">
        <v>0</v>
      </c>
      <c r="E13">
        <v>0</v>
      </c>
      <c r="F13">
        <f t="shared" si="2"/>
        <v>0</v>
      </c>
      <c r="G13">
        <f t="shared" si="3"/>
        <v>0</v>
      </c>
      <c r="H13">
        <f t="shared" si="4"/>
        <v>0</v>
      </c>
      <c r="I13">
        <f>SUM(F13:H13)</f>
        <v>0</v>
      </c>
      <c r="J13" s="9">
        <f t="shared" si="5"/>
        <v>0</v>
      </c>
      <c r="L13">
        <v>3</v>
      </c>
    </row>
    <row r="14" spans="1:17" x14ac:dyDescent="0.25">
      <c r="A14" t="s">
        <v>8</v>
      </c>
      <c r="B14" t="s">
        <v>671</v>
      </c>
      <c r="C14">
        <v>0</v>
      </c>
      <c r="D14">
        <v>0</v>
      </c>
      <c r="E14">
        <v>0</v>
      </c>
      <c r="F14">
        <f t="shared" si="2"/>
        <v>0</v>
      </c>
      <c r="G14">
        <f t="shared" si="3"/>
        <v>0</v>
      </c>
      <c r="H14">
        <f t="shared" si="4"/>
        <v>0</v>
      </c>
      <c r="I14">
        <f t="shared" si="1"/>
        <v>0</v>
      </c>
      <c r="J14" s="9">
        <f t="shared" si="5"/>
        <v>0</v>
      </c>
      <c r="L14">
        <v>3</v>
      </c>
    </row>
    <row r="15" spans="1:17" x14ac:dyDescent="0.25">
      <c r="A15" t="s">
        <v>8</v>
      </c>
      <c r="B15" t="s">
        <v>672</v>
      </c>
      <c r="C15">
        <v>0.18</v>
      </c>
      <c r="D15">
        <v>0.1</v>
      </c>
      <c r="E15">
        <v>0.15</v>
      </c>
      <c r="F15">
        <f t="shared" si="2"/>
        <v>1</v>
      </c>
      <c r="G15">
        <f t="shared" si="3"/>
        <v>1</v>
      </c>
      <c r="H15">
        <f t="shared" si="4"/>
        <v>1</v>
      </c>
      <c r="I15">
        <f t="shared" si="1"/>
        <v>3</v>
      </c>
      <c r="J15" s="9">
        <f t="shared" si="5"/>
        <v>0.53</v>
      </c>
      <c r="L15">
        <v>3</v>
      </c>
    </row>
    <row r="16" spans="1:17" x14ac:dyDescent="0.25">
      <c r="A16" t="s">
        <v>8</v>
      </c>
      <c r="B16" t="s">
        <v>673</v>
      </c>
      <c r="C16">
        <v>0.04</v>
      </c>
      <c r="D16">
        <v>0.04</v>
      </c>
      <c r="E16">
        <v>7.0000000000000007E-2</v>
      </c>
      <c r="F16">
        <f t="shared" si="2"/>
        <v>1</v>
      </c>
      <c r="G16">
        <f t="shared" si="3"/>
        <v>1</v>
      </c>
      <c r="H16">
        <f t="shared" si="4"/>
        <v>1</v>
      </c>
      <c r="I16">
        <f t="shared" si="1"/>
        <v>3</v>
      </c>
      <c r="J16" s="9">
        <f t="shared" si="5"/>
        <v>0.53</v>
      </c>
      <c r="L16">
        <v>3</v>
      </c>
    </row>
    <row r="17" spans="1:12" x14ac:dyDescent="0.25">
      <c r="A17" t="s">
        <v>8</v>
      </c>
      <c r="B17" t="s">
        <v>674</v>
      </c>
      <c r="F17">
        <f t="shared" si="2"/>
        <v>0</v>
      </c>
      <c r="G17">
        <f t="shared" si="3"/>
        <v>0</v>
      </c>
      <c r="H17">
        <f t="shared" si="4"/>
        <v>0</v>
      </c>
      <c r="I17">
        <f t="shared" si="1"/>
        <v>0</v>
      </c>
      <c r="J17" s="9">
        <f t="shared" si="5"/>
        <v>0</v>
      </c>
      <c r="L17">
        <v>0</v>
      </c>
    </row>
    <row r="18" spans="1:12" x14ac:dyDescent="0.25">
      <c r="A18" t="s">
        <v>8</v>
      </c>
      <c r="B18" t="s">
        <v>675</v>
      </c>
      <c r="C18">
        <v>0.11</v>
      </c>
      <c r="D18">
        <v>0.25</v>
      </c>
      <c r="E18">
        <v>3.55</v>
      </c>
      <c r="F18">
        <f t="shared" si="2"/>
        <v>1</v>
      </c>
      <c r="G18">
        <f t="shared" si="3"/>
        <v>1</v>
      </c>
      <c r="H18">
        <f t="shared" si="4"/>
        <v>3</v>
      </c>
      <c r="I18">
        <f t="shared" si="1"/>
        <v>5</v>
      </c>
      <c r="J18" s="9">
        <f t="shared" si="5"/>
        <v>0.89</v>
      </c>
      <c r="L18">
        <v>5</v>
      </c>
    </row>
    <row r="19" spans="1:12" x14ac:dyDescent="0.25">
      <c r="A19" t="s">
        <v>8</v>
      </c>
      <c r="B19" t="s">
        <v>676</v>
      </c>
      <c r="C19">
        <v>0.1</v>
      </c>
      <c r="D19">
        <v>0.1</v>
      </c>
      <c r="E19">
        <v>0.1</v>
      </c>
      <c r="F19">
        <f t="shared" si="2"/>
        <v>1</v>
      </c>
      <c r="G19">
        <f t="shared" si="3"/>
        <v>1</v>
      </c>
      <c r="H19">
        <f t="shared" si="4"/>
        <v>1</v>
      </c>
      <c r="I19">
        <f t="shared" si="1"/>
        <v>3</v>
      </c>
      <c r="J19" s="9">
        <f t="shared" si="5"/>
        <v>0.53</v>
      </c>
      <c r="L19">
        <v>3</v>
      </c>
    </row>
    <row r="20" spans="1:12" x14ac:dyDescent="0.25">
      <c r="A20" t="s">
        <v>8</v>
      </c>
      <c r="B20" t="s">
        <v>677</v>
      </c>
      <c r="C20">
        <v>0.05</v>
      </c>
      <c r="D20">
        <v>0.41</v>
      </c>
      <c r="E20">
        <v>0.19</v>
      </c>
      <c r="F20">
        <f t="shared" si="2"/>
        <v>1</v>
      </c>
      <c r="G20">
        <f t="shared" si="3"/>
        <v>1</v>
      </c>
      <c r="H20">
        <f t="shared" si="4"/>
        <v>1</v>
      </c>
      <c r="I20">
        <f t="shared" si="1"/>
        <v>3</v>
      </c>
      <c r="J20" s="9">
        <f t="shared" si="5"/>
        <v>0.53</v>
      </c>
      <c r="L20">
        <v>3</v>
      </c>
    </row>
    <row r="21" spans="1:12" x14ac:dyDescent="0.25">
      <c r="A21" t="s">
        <v>8</v>
      </c>
      <c r="B21" t="s">
        <v>678</v>
      </c>
      <c r="C21">
        <v>0.1</v>
      </c>
      <c r="D21">
        <v>0.2</v>
      </c>
      <c r="E21">
        <v>0.2</v>
      </c>
      <c r="F21">
        <f t="shared" si="2"/>
        <v>1</v>
      </c>
      <c r="G21">
        <f t="shared" si="3"/>
        <v>1</v>
      </c>
      <c r="H21">
        <f t="shared" si="4"/>
        <v>1</v>
      </c>
      <c r="I21">
        <f t="shared" si="1"/>
        <v>3</v>
      </c>
      <c r="J21" s="9">
        <f t="shared" si="5"/>
        <v>0.53</v>
      </c>
      <c r="L21">
        <v>3</v>
      </c>
    </row>
    <row r="22" spans="1:12" x14ac:dyDescent="0.25">
      <c r="A22" t="s">
        <v>8</v>
      </c>
      <c r="B22" t="s">
        <v>679</v>
      </c>
      <c r="C22">
        <v>0.2</v>
      </c>
      <c r="D22">
        <v>0.2</v>
      </c>
      <c r="E22">
        <v>0.23</v>
      </c>
      <c r="F22">
        <f t="shared" si="2"/>
        <v>1</v>
      </c>
      <c r="G22">
        <f t="shared" si="3"/>
        <v>1</v>
      </c>
      <c r="H22">
        <f t="shared" si="4"/>
        <v>1</v>
      </c>
      <c r="I22">
        <f t="shared" si="1"/>
        <v>3</v>
      </c>
      <c r="J22" s="9">
        <f t="shared" si="5"/>
        <v>0.53</v>
      </c>
      <c r="L22">
        <v>3</v>
      </c>
    </row>
    <row r="23" spans="1:12" x14ac:dyDescent="0.25">
      <c r="A23" t="s">
        <v>8</v>
      </c>
      <c r="B23" t="s">
        <v>680</v>
      </c>
      <c r="C23">
        <v>0.01</v>
      </c>
      <c r="D23">
        <v>0.03</v>
      </c>
      <c r="E23">
        <v>0.05</v>
      </c>
      <c r="F23">
        <f t="shared" si="2"/>
        <v>1</v>
      </c>
      <c r="G23">
        <f t="shared" si="3"/>
        <v>1</v>
      </c>
      <c r="H23">
        <f t="shared" si="4"/>
        <v>1</v>
      </c>
      <c r="I23">
        <f t="shared" si="1"/>
        <v>3</v>
      </c>
      <c r="J23" s="9">
        <f t="shared" si="5"/>
        <v>0.53</v>
      </c>
      <c r="L23">
        <v>3</v>
      </c>
    </row>
    <row r="24" spans="1:12" x14ac:dyDescent="0.25">
      <c r="A24" t="s">
        <v>8</v>
      </c>
      <c r="B24" t="s">
        <v>681</v>
      </c>
      <c r="C24">
        <v>1.26</v>
      </c>
      <c r="D24">
        <v>0.21</v>
      </c>
      <c r="E24">
        <v>0.16</v>
      </c>
      <c r="F24">
        <f t="shared" si="2"/>
        <v>3</v>
      </c>
      <c r="G24">
        <f t="shared" si="3"/>
        <v>1</v>
      </c>
      <c r="H24">
        <f t="shared" si="4"/>
        <v>1</v>
      </c>
      <c r="I24">
        <f t="shared" si="1"/>
        <v>5</v>
      </c>
      <c r="J24" s="9">
        <f t="shared" si="5"/>
        <v>0.89</v>
      </c>
      <c r="L24">
        <v>5</v>
      </c>
    </row>
    <row r="25" spans="1:12" x14ac:dyDescent="0.25">
      <c r="A25" t="s">
        <v>8</v>
      </c>
      <c r="B25" t="s">
        <v>682</v>
      </c>
      <c r="C25">
        <v>0</v>
      </c>
      <c r="D25">
        <v>0</v>
      </c>
      <c r="E25">
        <v>1</v>
      </c>
      <c r="F25">
        <f t="shared" si="2"/>
        <v>0</v>
      </c>
      <c r="G25">
        <f t="shared" si="3"/>
        <v>0</v>
      </c>
      <c r="H25">
        <f t="shared" si="4"/>
        <v>2</v>
      </c>
      <c r="I25">
        <f t="shared" si="1"/>
        <v>2</v>
      </c>
      <c r="J25" s="9">
        <f t="shared" si="5"/>
        <v>0.36</v>
      </c>
      <c r="L25">
        <v>4</v>
      </c>
    </row>
    <row r="26" spans="1:12" x14ac:dyDescent="0.25">
      <c r="A26" t="s">
        <v>8</v>
      </c>
      <c r="B26" t="s">
        <v>683</v>
      </c>
      <c r="C26">
        <v>0</v>
      </c>
      <c r="D26">
        <v>0</v>
      </c>
      <c r="E26">
        <v>0</v>
      </c>
      <c r="F26">
        <f t="shared" si="2"/>
        <v>0</v>
      </c>
      <c r="G26">
        <f t="shared" si="3"/>
        <v>0</v>
      </c>
      <c r="H26">
        <f t="shared" si="4"/>
        <v>0</v>
      </c>
      <c r="I26">
        <f t="shared" si="1"/>
        <v>0</v>
      </c>
      <c r="J26" s="9">
        <f t="shared" si="5"/>
        <v>0</v>
      </c>
      <c r="L26">
        <v>3</v>
      </c>
    </row>
    <row r="27" spans="1:12" x14ac:dyDescent="0.25">
      <c r="A27" t="s">
        <v>8</v>
      </c>
      <c r="B27" t="s">
        <v>684</v>
      </c>
      <c r="C27">
        <v>0.5</v>
      </c>
      <c r="D27">
        <v>0.4</v>
      </c>
      <c r="F27">
        <f t="shared" si="2"/>
        <v>1</v>
      </c>
      <c r="G27">
        <f t="shared" si="3"/>
        <v>1</v>
      </c>
      <c r="H27">
        <f t="shared" si="4"/>
        <v>0</v>
      </c>
      <c r="I27">
        <f t="shared" si="1"/>
        <v>2</v>
      </c>
      <c r="J27" s="9">
        <f t="shared" si="5"/>
        <v>0.36</v>
      </c>
      <c r="L27">
        <v>2</v>
      </c>
    </row>
    <row r="28" spans="1:12" x14ac:dyDescent="0.25">
      <c r="A28" t="s">
        <v>8</v>
      </c>
      <c r="B28" t="s">
        <v>685</v>
      </c>
      <c r="C28">
        <v>0</v>
      </c>
      <c r="D28">
        <v>0</v>
      </c>
      <c r="E28">
        <v>0</v>
      </c>
      <c r="F28">
        <f t="shared" si="2"/>
        <v>0</v>
      </c>
      <c r="G28">
        <f t="shared" si="3"/>
        <v>0</v>
      </c>
      <c r="H28">
        <f t="shared" si="4"/>
        <v>0</v>
      </c>
      <c r="I28">
        <f t="shared" si="1"/>
        <v>0</v>
      </c>
      <c r="J28" s="9">
        <f t="shared" si="5"/>
        <v>0</v>
      </c>
      <c r="L28">
        <v>3</v>
      </c>
    </row>
    <row r="29" spans="1:12" x14ac:dyDescent="0.25">
      <c r="A29" t="s">
        <v>8</v>
      </c>
      <c r="B29" t="s">
        <v>686</v>
      </c>
      <c r="C29">
        <v>1.4</v>
      </c>
      <c r="D29">
        <v>1.1000000000000001</v>
      </c>
      <c r="E29">
        <v>1.5</v>
      </c>
      <c r="F29">
        <f t="shared" si="2"/>
        <v>3</v>
      </c>
      <c r="G29">
        <f t="shared" si="3"/>
        <v>3</v>
      </c>
      <c r="H29">
        <f t="shared" si="4"/>
        <v>3</v>
      </c>
      <c r="I29">
        <f t="shared" si="1"/>
        <v>9</v>
      </c>
      <c r="J29" s="9">
        <f t="shared" si="5"/>
        <v>1.6</v>
      </c>
      <c r="L29">
        <v>9</v>
      </c>
    </row>
    <row r="30" spans="1:12" x14ac:dyDescent="0.25">
      <c r="A30" t="s">
        <v>8</v>
      </c>
      <c r="B30" t="s">
        <v>687</v>
      </c>
      <c r="C30">
        <v>1</v>
      </c>
      <c r="D30">
        <v>0</v>
      </c>
      <c r="E30">
        <v>2.2999999999999998</v>
      </c>
      <c r="F30">
        <f t="shared" si="2"/>
        <v>2</v>
      </c>
      <c r="G30">
        <f t="shared" si="3"/>
        <v>0</v>
      </c>
      <c r="H30">
        <f t="shared" si="4"/>
        <v>3</v>
      </c>
      <c r="I30">
        <f t="shared" si="1"/>
        <v>5</v>
      </c>
      <c r="J30" s="9">
        <f t="shared" si="5"/>
        <v>0.89</v>
      </c>
      <c r="L30">
        <v>6</v>
      </c>
    </row>
    <row r="31" spans="1:12" x14ac:dyDescent="0.25">
      <c r="A31" t="s">
        <v>8</v>
      </c>
      <c r="B31" t="s">
        <v>688</v>
      </c>
      <c r="C31">
        <v>7.0000000000000007E-2</v>
      </c>
      <c r="D31">
        <v>1.55</v>
      </c>
      <c r="E31">
        <v>0.02</v>
      </c>
      <c r="F31">
        <f t="shared" si="2"/>
        <v>1</v>
      </c>
      <c r="G31">
        <f t="shared" si="3"/>
        <v>3</v>
      </c>
      <c r="H31">
        <f t="shared" si="4"/>
        <v>1</v>
      </c>
      <c r="I31">
        <f t="shared" si="1"/>
        <v>5</v>
      </c>
      <c r="J31" s="9">
        <f t="shared" si="5"/>
        <v>0.89</v>
      </c>
      <c r="L31">
        <v>5</v>
      </c>
    </row>
    <row r="32" spans="1:12" x14ac:dyDescent="0.25">
      <c r="A32" t="s">
        <v>8</v>
      </c>
      <c r="B32" t="s">
        <v>689</v>
      </c>
      <c r="C32">
        <v>2.6</v>
      </c>
      <c r="D32">
        <v>0.7</v>
      </c>
      <c r="E32">
        <v>4.7</v>
      </c>
      <c r="F32">
        <f t="shared" si="2"/>
        <v>3</v>
      </c>
      <c r="G32">
        <f t="shared" si="3"/>
        <v>2</v>
      </c>
      <c r="H32">
        <f t="shared" si="4"/>
        <v>3</v>
      </c>
      <c r="I32">
        <f t="shared" si="1"/>
        <v>8</v>
      </c>
      <c r="J32" s="9">
        <f t="shared" si="5"/>
        <v>1.42</v>
      </c>
      <c r="L32">
        <v>8</v>
      </c>
    </row>
    <row r="33" spans="1:12" x14ac:dyDescent="0.25">
      <c r="A33" t="s">
        <v>8</v>
      </c>
      <c r="B33" t="s">
        <v>690</v>
      </c>
      <c r="F33">
        <f t="shared" si="2"/>
        <v>0</v>
      </c>
      <c r="G33">
        <f t="shared" si="3"/>
        <v>0</v>
      </c>
      <c r="H33">
        <f t="shared" si="4"/>
        <v>0</v>
      </c>
      <c r="I33">
        <f t="shared" si="1"/>
        <v>0</v>
      </c>
      <c r="J33" s="9">
        <f t="shared" si="5"/>
        <v>0</v>
      </c>
      <c r="L33">
        <v>0</v>
      </c>
    </row>
    <row r="34" spans="1:12" x14ac:dyDescent="0.25">
      <c r="A34" t="s">
        <v>71</v>
      </c>
      <c r="B34" t="s">
        <v>691</v>
      </c>
      <c r="C34">
        <v>0.1</v>
      </c>
      <c r="D34">
        <v>0.19</v>
      </c>
      <c r="E34">
        <v>0.61</v>
      </c>
      <c r="F34">
        <f t="shared" si="2"/>
        <v>1</v>
      </c>
      <c r="G34">
        <f t="shared" si="3"/>
        <v>1</v>
      </c>
      <c r="H34">
        <f t="shared" si="4"/>
        <v>2</v>
      </c>
      <c r="I34">
        <f t="shared" si="1"/>
        <v>4</v>
      </c>
      <c r="J34" s="9">
        <f>ROUND((I34/9)*(10/100)*24,2)</f>
        <v>1.07</v>
      </c>
      <c r="L34">
        <v>4</v>
      </c>
    </row>
    <row r="35" spans="1:12" x14ac:dyDescent="0.25">
      <c r="A35" t="s">
        <v>71</v>
      </c>
      <c r="B35" t="s">
        <v>692</v>
      </c>
      <c r="C35">
        <v>0.55000000000000004</v>
      </c>
      <c r="D35">
        <v>0.59</v>
      </c>
      <c r="E35">
        <v>8.07</v>
      </c>
      <c r="F35">
        <f t="shared" si="2"/>
        <v>2</v>
      </c>
      <c r="G35">
        <f t="shared" si="3"/>
        <v>2</v>
      </c>
      <c r="H35">
        <f t="shared" si="4"/>
        <v>3</v>
      </c>
      <c r="I35">
        <f t="shared" ref="I35:I66" si="6">SUM(F35:H35)</f>
        <v>7</v>
      </c>
      <c r="J35" s="9">
        <f t="shared" ref="J35:J98" si="7">ROUND((I35/9)*(10/100)*24,2)</f>
        <v>1.87</v>
      </c>
      <c r="L35">
        <v>7</v>
      </c>
    </row>
    <row r="36" spans="1:12" x14ac:dyDescent="0.25">
      <c r="A36" t="s">
        <v>71</v>
      </c>
      <c r="B36" t="s">
        <v>693</v>
      </c>
      <c r="C36">
        <v>0.2</v>
      </c>
      <c r="D36">
        <v>0.45</v>
      </c>
      <c r="E36">
        <v>4.0599999999999996</v>
      </c>
      <c r="F36">
        <f t="shared" si="2"/>
        <v>1</v>
      </c>
      <c r="G36">
        <f t="shared" si="3"/>
        <v>1</v>
      </c>
      <c r="H36">
        <f t="shared" si="4"/>
        <v>3</v>
      </c>
      <c r="I36">
        <f t="shared" si="6"/>
        <v>5</v>
      </c>
      <c r="J36" s="9">
        <f t="shared" si="7"/>
        <v>1.33</v>
      </c>
      <c r="L36">
        <v>5</v>
      </c>
    </row>
    <row r="37" spans="1:12" x14ac:dyDescent="0.25">
      <c r="A37" t="s">
        <v>71</v>
      </c>
      <c r="B37" t="s">
        <v>694</v>
      </c>
      <c r="C37">
        <v>6.3</v>
      </c>
      <c r="D37">
        <v>5.8</v>
      </c>
      <c r="E37">
        <v>4.5</v>
      </c>
      <c r="F37">
        <f t="shared" si="2"/>
        <v>3</v>
      </c>
      <c r="G37">
        <f t="shared" si="3"/>
        <v>3</v>
      </c>
      <c r="H37">
        <f t="shared" si="4"/>
        <v>3</v>
      </c>
      <c r="I37">
        <f t="shared" si="6"/>
        <v>9</v>
      </c>
      <c r="J37" s="9">
        <f t="shared" si="7"/>
        <v>2.4</v>
      </c>
      <c r="L37">
        <v>9</v>
      </c>
    </row>
    <row r="38" spans="1:12" x14ac:dyDescent="0.25">
      <c r="A38" t="s">
        <v>71</v>
      </c>
      <c r="B38" t="s">
        <v>695</v>
      </c>
      <c r="C38">
        <v>0.73</v>
      </c>
      <c r="D38">
        <v>1.75</v>
      </c>
      <c r="E38">
        <v>13.03</v>
      </c>
      <c r="F38">
        <f t="shared" si="2"/>
        <v>2</v>
      </c>
      <c r="G38">
        <f t="shared" si="3"/>
        <v>3</v>
      </c>
      <c r="H38">
        <f t="shared" si="4"/>
        <v>3</v>
      </c>
      <c r="I38">
        <f t="shared" si="6"/>
        <v>8</v>
      </c>
      <c r="J38" s="9">
        <f t="shared" si="7"/>
        <v>2.13</v>
      </c>
      <c r="L38">
        <v>8</v>
      </c>
    </row>
    <row r="39" spans="1:12" x14ac:dyDescent="0.25">
      <c r="A39" t="s">
        <v>71</v>
      </c>
      <c r="B39" t="s">
        <v>696</v>
      </c>
      <c r="C39">
        <v>0.47</v>
      </c>
      <c r="D39">
        <v>0.68</v>
      </c>
      <c r="E39">
        <v>0.51</v>
      </c>
      <c r="F39">
        <f t="shared" si="2"/>
        <v>1</v>
      </c>
      <c r="G39">
        <f t="shared" si="3"/>
        <v>2</v>
      </c>
      <c r="H39">
        <f t="shared" si="4"/>
        <v>2</v>
      </c>
      <c r="I39">
        <f t="shared" si="6"/>
        <v>5</v>
      </c>
      <c r="J39" s="9">
        <f t="shared" si="7"/>
        <v>1.33</v>
      </c>
      <c r="L39">
        <v>5</v>
      </c>
    </row>
    <row r="40" spans="1:12" x14ac:dyDescent="0.25">
      <c r="A40" t="s">
        <v>71</v>
      </c>
      <c r="B40" t="s">
        <v>697</v>
      </c>
      <c r="C40">
        <v>0.37</v>
      </c>
      <c r="D40">
        <v>0.78</v>
      </c>
      <c r="E40">
        <v>0.33</v>
      </c>
      <c r="F40">
        <f t="shared" si="2"/>
        <v>1</v>
      </c>
      <c r="G40">
        <f t="shared" si="3"/>
        <v>2</v>
      </c>
      <c r="H40">
        <f t="shared" si="4"/>
        <v>1</v>
      </c>
      <c r="I40">
        <f t="shared" si="6"/>
        <v>4</v>
      </c>
      <c r="J40" s="9">
        <f t="shared" si="7"/>
        <v>1.07</v>
      </c>
      <c r="L40">
        <v>4</v>
      </c>
    </row>
    <row r="41" spans="1:12" x14ac:dyDescent="0.25">
      <c r="A41" t="s">
        <v>71</v>
      </c>
      <c r="B41" t="s">
        <v>698</v>
      </c>
      <c r="C41">
        <v>7.0000000000000007E-2</v>
      </c>
      <c r="D41">
        <v>0.01</v>
      </c>
      <c r="E41">
        <v>0.64</v>
      </c>
      <c r="F41">
        <f t="shared" si="2"/>
        <v>1</v>
      </c>
      <c r="G41">
        <f t="shared" si="3"/>
        <v>1</v>
      </c>
      <c r="H41">
        <f t="shared" si="4"/>
        <v>2</v>
      </c>
      <c r="I41">
        <f t="shared" si="6"/>
        <v>4</v>
      </c>
      <c r="J41" s="9">
        <f t="shared" si="7"/>
        <v>1.07</v>
      </c>
      <c r="L41">
        <v>4</v>
      </c>
    </row>
    <row r="42" spans="1:12" x14ac:dyDescent="0.25">
      <c r="A42" t="s">
        <v>71</v>
      </c>
      <c r="B42" t="s">
        <v>699</v>
      </c>
      <c r="C42">
        <v>0</v>
      </c>
      <c r="D42">
        <v>0</v>
      </c>
      <c r="E42">
        <v>0</v>
      </c>
      <c r="F42">
        <f t="shared" si="2"/>
        <v>0</v>
      </c>
      <c r="G42">
        <f t="shared" si="3"/>
        <v>0</v>
      </c>
      <c r="H42">
        <f t="shared" si="4"/>
        <v>0</v>
      </c>
      <c r="I42">
        <f t="shared" si="6"/>
        <v>0</v>
      </c>
      <c r="J42" s="9">
        <f t="shared" si="7"/>
        <v>0</v>
      </c>
      <c r="L42">
        <v>3</v>
      </c>
    </row>
    <row r="43" spans="1:12" x14ac:dyDescent="0.25">
      <c r="A43" t="s">
        <v>71</v>
      </c>
      <c r="B43" t="s">
        <v>700</v>
      </c>
      <c r="D43">
        <v>8</v>
      </c>
      <c r="E43">
        <v>8</v>
      </c>
      <c r="F43">
        <f t="shared" si="2"/>
        <v>0</v>
      </c>
      <c r="G43">
        <f t="shared" si="3"/>
        <v>3</v>
      </c>
      <c r="H43">
        <f t="shared" si="4"/>
        <v>3</v>
      </c>
      <c r="I43">
        <f t="shared" si="6"/>
        <v>6</v>
      </c>
      <c r="J43" s="9">
        <f t="shared" si="7"/>
        <v>1.6</v>
      </c>
      <c r="L43">
        <v>6</v>
      </c>
    </row>
    <row r="44" spans="1:12" x14ac:dyDescent="0.25">
      <c r="A44" t="s">
        <v>71</v>
      </c>
      <c r="B44" t="s">
        <v>701</v>
      </c>
      <c r="D44">
        <v>3.32</v>
      </c>
      <c r="E44">
        <v>16.87</v>
      </c>
      <c r="F44">
        <f t="shared" si="2"/>
        <v>0</v>
      </c>
      <c r="G44">
        <f t="shared" si="3"/>
        <v>3</v>
      </c>
      <c r="H44">
        <f t="shared" si="4"/>
        <v>3</v>
      </c>
      <c r="I44">
        <f t="shared" si="6"/>
        <v>6</v>
      </c>
      <c r="J44" s="9">
        <f t="shared" si="7"/>
        <v>1.6</v>
      </c>
      <c r="L44">
        <v>6</v>
      </c>
    </row>
    <row r="45" spans="1:12" x14ac:dyDescent="0.25">
      <c r="A45" t="s">
        <v>71</v>
      </c>
      <c r="B45" t="s">
        <v>702</v>
      </c>
      <c r="C45">
        <v>0.34</v>
      </c>
      <c r="D45">
        <v>12.73</v>
      </c>
      <c r="E45">
        <v>2.4</v>
      </c>
      <c r="F45">
        <f t="shared" si="2"/>
        <v>1</v>
      </c>
      <c r="G45">
        <f t="shared" si="3"/>
        <v>3</v>
      </c>
      <c r="H45">
        <f t="shared" si="4"/>
        <v>3</v>
      </c>
      <c r="I45">
        <f t="shared" si="6"/>
        <v>7</v>
      </c>
      <c r="J45" s="9">
        <f t="shared" si="7"/>
        <v>1.87</v>
      </c>
      <c r="L45">
        <v>7</v>
      </c>
    </row>
    <row r="46" spans="1:12" x14ac:dyDescent="0.25">
      <c r="A46" t="s">
        <v>71</v>
      </c>
      <c r="B46" t="s">
        <v>703</v>
      </c>
      <c r="C46">
        <v>0.12</v>
      </c>
      <c r="D46">
        <v>0.16</v>
      </c>
      <c r="E46">
        <v>0.26</v>
      </c>
      <c r="F46">
        <f t="shared" si="2"/>
        <v>1</v>
      </c>
      <c r="G46">
        <f t="shared" si="3"/>
        <v>1</v>
      </c>
      <c r="H46">
        <f t="shared" si="4"/>
        <v>1</v>
      </c>
      <c r="I46">
        <f t="shared" si="6"/>
        <v>3</v>
      </c>
      <c r="J46" s="9">
        <f t="shared" si="7"/>
        <v>0.8</v>
      </c>
      <c r="L46">
        <v>3</v>
      </c>
    </row>
    <row r="47" spans="1:12" x14ac:dyDescent="0.25">
      <c r="A47" t="s">
        <v>71</v>
      </c>
      <c r="B47" t="s">
        <v>704</v>
      </c>
      <c r="C47">
        <v>0.1</v>
      </c>
      <c r="D47">
        <v>2.5</v>
      </c>
      <c r="E47">
        <v>13.5</v>
      </c>
      <c r="F47">
        <f t="shared" si="2"/>
        <v>1</v>
      </c>
      <c r="G47">
        <f t="shared" si="3"/>
        <v>3</v>
      </c>
      <c r="H47">
        <f t="shared" si="4"/>
        <v>3</v>
      </c>
      <c r="I47">
        <f t="shared" si="6"/>
        <v>7</v>
      </c>
      <c r="J47" s="9">
        <f t="shared" si="7"/>
        <v>1.87</v>
      </c>
      <c r="L47">
        <v>7</v>
      </c>
    </row>
    <row r="48" spans="1:12" x14ac:dyDescent="0.25">
      <c r="A48" t="s">
        <v>71</v>
      </c>
      <c r="B48" t="s">
        <v>705</v>
      </c>
      <c r="C48">
        <v>3</v>
      </c>
      <c r="D48">
        <v>0</v>
      </c>
      <c r="E48">
        <v>6</v>
      </c>
      <c r="F48">
        <f t="shared" si="2"/>
        <v>3</v>
      </c>
      <c r="G48">
        <f t="shared" si="3"/>
        <v>0</v>
      </c>
      <c r="H48">
        <f t="shared" si="4"/>
        <v>3</v>
      </c>
      <c r="I48">
        <f t="shared" si="6"/>
        <v>6</v>
      </c>
      <c r="J48" s="9">
        <f t="shared" si="7"/>
        <v>1.6</v>
      </c>
      <c r="L48">
        <v>7</v>
      </c>
    </row>
    <row r="49" spans="1:12" x14ac:dyDescent="0.25">
      <c r="A49" t="s">
        <v>71</v>
      </c>
      <c r="B49" t="s">
        <v>706</v>
      </c>
      <c r="C49">
        <v>0</v>
      </c>
      <c r="D49">
        <v>0.04</v>
      </c>
      <c r="F49">
        <f t="shared" si="2"/>
        <v>0</v>
      </c>
      <c r="G49">
        <f t="shared" si="3"/>
        <v>1</v>
      </c>
      <c r="H49">
        <f t="shared" si="4"/>
        <v>0</v>
      </c>
      <c r="I49">
        <f t="shared" si="6"/>
        <v>1</v>
      </c>
      <c r="J49" s="9">
        <f t="shared" si="7"/>
        <v>0.27</v>
      </c>
      <c r="L49">
        <v>2</v>
      </c>
    </row>
    <row r="50" spans="1:12" x14ac:dyDescent="0.25">
      <c r="A50" t="s">
        <v>71</v>
      </c>
      <c r="B50" t="s">
        <v>707</v>
      </c>
      <c r="C50">
        <v>0</v>
      </c>
      <c r="D50">
        <v>0</v>
      </c>
      <c r="E50">
        <v>0</v>
      </c>
      <c r="F50">
        <f t="shared" si="2"/>
        <v>0</v>
      </c>
      <c r="G50">
        <f t="shared" si="3"/>
        <v>0</v>
      </c>
      <c r="H50">
        <f t="shared" si="4"/>
        <v>0</v>
      </c>
      <c r="I50">
        <f t="shared" si="6"/>
        <v>0</v>
      </c>
      <c r="J50" s="9">
        <f t="shared" si="7"/>
        <v>0</v>
      </c>
      <c r="L50">
        <v>3</v>
      </c>
    </row>
    <row r="51" spans="1:12" x14ac:dyDescent="0.25">
      <c r="A51" t="s">
        <v>71</v>
      </c>
      <c r="B51" t="s">
        <v>708</v>
      </c>
      <c r="F51">
        <f t="shared" si="2"/>
        <v>0</v>
      </c>
      <c r="G51">
        <f t="shared" si="3"/>
        <v>0</v>
      </c>
      <c r="H51">
        <f t="shared" si="4"/>
        <v>0</v>
      </c>
      <c r="I51">
        <f t="shared" si="6"/>
        <v>0</v>
      </c>
      <c r="J51" s="9">
        <f t="shared" si="7"/>
        <v>0</v>
      </c>
      <c r="L51">
        <v>0</v>
      </c>
    </row>
    <row r="52" spans="1:12" x14ac:dyDescent="0.25">
      <c r="A52" t="s">
        <v>71</v>
      </c>
      <c r="B52" t="s">
        <v>709</v>
      </c>
      <c r="C52">
        <v>0.91</v>
      </c>
      <c r="D52">
        <v>0.62</v>
      </c>
      <c r="E52">
        <v>0.89</v>
      </c>
      <c r="F52">
        <f t="shared" si="2"/>
        <v>2</v>
      </c>
      <c r="G52">
        <f t="shared" si="3"/>
        <v>2</v>
      </c>
      <c r="H52">
        <f t="shared" si="4"/>
        <v>2</v>
      </c>
      <c r="I52">
        <f t="shared" si="6"/>
        <v>6</v>
      </c>
      <c r="J52" s="9">
        <f t="shared" si="7"/>
        <v>1.6</v>
      </c>
      <c r="L52">
        <v>6</v>
      </c>
    </row>
    <row r="53" spans="1:12" x14ac:dyDescent="0.25">
      <c r="A53" t="s">
        <v>71</v>
      </c>
      <c r="B53" t="s">
        <v>710</v>
      </c>
      <c r="C53">
        <v>0</v>
      </c>
      <c r="D53">
        <v>0</v>
      </c>
      <c r="E53">
        <v>0</v>
      </c>
      <c r="F53">
        <f t="shared" si="2"/>
        <v>0</v>
      </c>
      <c r="G53">
        <f t="shared" si="3"/>
        <v>0</v>
      </c>
      <c r="H53">
        <f t="shared" si="4"/>
        <v>0</v>
      </c>
      <c r="I53">
        <f t="shared" si="6"/>
        <v>0</v>
      </c>
      <c r="J53" s="9">
        <f t="shared" si="7"/>
        <v>0</v>
      </c>
      <c r="L53">
        <v>3</v>
      </c>
    </row>
    <row r="54" spans="1:12" x14ac:dyDescent="0.25">
      <c r="A54" t="s">
        <v>71</v>
      </c>
      <c r="B54" t="s">
        <v>711</v>
      </c>
      <c r="C54">
        <v>0</v>
      </c>
      <c r="D54">
        <v>0</v>
      </c>
      <c r="E54">
        <v>0</v>
      </c>
      <c r="F54">
        <f t="shared" si="2"/>
        <v>0</v>
      </c>
      <c r="G54">
        <f t="shared" si="3"/>
        <v>0</v>
      </c>
      <c r="H54">
        <f t="shared" si="4"/>
        <v>0</v>
      </c>
      <c r="I54">
        <f t="shared" si="6"/>
        <v>0</v>
      </c>
      <c r="J54" s="9">
        <f t="shared" si="7"/>
        <v>0</v>
      </c>
      <c r="L54">
        <v>3</v>
      </c>
    </row>
    <row r="55" spans="1:12" x14ac:dyDescent="0.25">
      <c r="A55" t="s">
        <v>71</v>
      </c>
      <c r="B55" t="s">
        <v>712</v>
      </c>
      <c r="C55">
        <v>0.7</v>
      </c>
      <c r="D55">
        <v>2.2999999999999998</v>
      </c>
      <c r="F55">
        <f t="shared" si="2"/>
        <v>2</v>
      </c>
      <c r="G55">
        <f t="shared" si="3"/>
        <v>3</v>
      </c>
      <c r="H55">
        <f t="shared" si="4"/>
        <v>0</v>
      </c>
      <c r="I55">
        <f t="shared" si="6"/>
        <v>5</v>
      </c>
      <c r="J55" s="9">
        <f t="shared" si="7"/>
        <v>1.33</v>
      </c>
      <c r="L55">
        <v>5</v>
      </c>
    </row>
    <row r="56" spans="1:12" x14ac:dyDescent="0.25">
      <c r="A56" t="s">
        <v>71</v>
      </c>
      <c r="B56" t="s">
        <v>713</v>
      </c>
      <c r="C56">
        <v>0</v>
      </c>
      <c r="D56">
        <v>0.01</v>
      </c>
      <c r="E56">
        <v>0.1</v>
      </c>
      <c r="F56">
        <f t="shared" si="2"/>
        <v>0</v>
      </c>
      <c r="G56">
        <f t="shared" si="3"/>
        <v>1</v>
      </c>
      <c r="H56">
        <f t="shared" si="4"/>
        <v>1</v>
      </c>
      <c r="I56">
        <f t="shared" si="6"/>
        <v>2</v>
      </c>
      <c r="J56" s="9">
        <f t="shared" si="7"/>
        <v>0.53</v>
      </c>
      <c r="L56">
        <v>3</v>
      </c>
    </row>
    <row r="57" spans="1:12" x14ac:dyDescent="0.25">
      <c r="A57" t="s">
        <v>71</v>
      </c>
      <c r="B57" t="s">
        <v>714</v>
      </c>
      <c r="C57">
        <v>0</v>
      </c>
      <c r="D57">
        <v>0.1</v>
      </c>
      <c r="E57">
        <v>0.1</v>
      </c>
      <c r="F57">
        <f t="shared" si="2"/>
        <v>0</v>
      </c>
      <c r="G57">
        <f t="shared" si="3"/>
        <v>1</v>
      </c>
      <c r="H57">
        <f t="shared" si="4"/>
        <v>1</v>
      </c>
      <c r="I57">
        <f t="shared" si="6"/>
        <v>2</v>
      </c>
      <c r="J57" s="9">
        <f t="shared" si="7"/>
        <v>0.53</v>
      </c>
      <c r="L57">
        <v>3</v>
      </c>
    </row>
    <row r="58" spans="1:12" x14ac:dyDescent="0.25">
      <c r="A58" t="s">
        <v>71</v>
      </c>
      <c r="B58" t="s">
        <v>715</v>
      </c>
      <c r="C58">
        <v>0.83</v>
      </c>
      <c r="D58">
        <v>0.44</v>
      </c>
      <c r="E58">
        <v>0.28000000000000003</v>
      </c>
      <c r="F58">
        <f t="shared" si="2"/>
        <v>2</v>
      </c>
      <c r="G58">
        <f t="shared" si="3"/>
        <v>1</v>
      </c>
      <c r="H58">
        <f t="shared" si="4"/>
        <v>1</v>
      </c>
      <c r="I58">
        <f t="shared" si="6"/>
        <v>4</v>
      </c>
      <c r="J58" s="9">
        <f t="shared" si="7"/>
        <v>1.07</v>
      </c>
      <c r="L58">
        <v>4</v>
      </c>
    </row>
    <row r="59" spans="1:12" x14ac:dyDescent="0.25">
      <c r="A59" t="s">
        <v>71</v>
      </c>
      <c r="B59" t="s">
        <v>716</v>
      </c>
      <c r="F59">
        <f t="shared" si="2"/>
        <v>0</v>
      </c>
      <c r="G59">
        <f t="shared" si="3"/>
        <v>0</v>
      </c>
      <c r="H59">
        <f t="shared" si="4"/>
        <v>0</v>
      </c>
      <c r="I59">
        <f t="shared" si="6"/>
        <v>0</v>
      </c>
      <c r="J59" s="9">
        <f t="shared" si="7"/>
        <v>0</v>
      </c>
      <c r="L59">
        <v>0</v>
      </c>
    </row>
    <row r="60" spans="1:12" x14ac:dyDescent="0.25">
      <c r="A60" t="s">
        <v>71</v>
      </c>
      <c r="B60" t="s">
        <v>717</v>
      </c>
      <c r="C60">
        <v>0.25</v>
      </c>
      <c r="D60">
        <v>0</v>
      </c>
      <c r="E60">
        <v>0</v>
      </c>
      <c r="F60">
        <f t="shared" si="2"/>
        <v>1</v>
      </c>
      <c r="G60">
        <f t="shared" si="3"/>
        <v>0</v>
      </c>
      <c r="H60">
        <f t="shared" si="4"/>
        <v>0</v>
      </c>
      <c r="I60">
        <f t="shared" si="6"/>
        <v>1</v>
      </c>
      <c r="J60" s="9">
        <f t="shared" si="7"/>
        <v>0.27</v>
      </c>
      <c r="L60">
        <v>3</v>
      </c>
    </row>
    <row r="61" spans="1:12" x14ac:dyDescent="0.25">
      <c r="A61" t="s">
        <v>71</v>
      </c>
      <c r="B61" t="s">
        <v>718</v>
      </c>
      <c r="C61">
        <v>0.06</v>
      </c>
      <c r="D61">
        <v>0.01</v>
      </c>
      <c r="F61">
        <f t="shared" si="2"/>
        <v>1</v>
      </c>
      <c r="G61">
        <f t="shared" si="3"/>
        <v>1</v>
      </c>
      <c r="H61">
        <f t="shared" si="4"/>
        <v>0</v>
      </c>
      <c r="I61">
        <f t="shared" si="6"/>
        <v>2</v>
      </c>
      <c r="J61" s="9">
        <f t="shared" si="7"/>
        <v>0.53</v>
      </c>
      <c r="L61">
        <v>2</v>
      </c>
    </row>
    <row r="62" spans="1:12" x14ac:dyDescent="0.25">
      <c r="A62" t="s">
        <v>71</v>
      </c>
      <c r="B62" t="s">
        <v>719</v>
      </c>
      <c r="C62">
        <v>0</v>
      </c>
      <c r="D62">
        <v>0.79</v>
      </c>
      <c r="E62">
        <v>0.35</v>
      </c>
      <c r="F62">
        <f t="shared" si="2"/>
        <v>0</v>
      </c>
      <c r="G62">
        <f t="shared" si="3"/>
        <v>2</v>
      </c>
      <c r="H62">
        <f t="shared" si="4"/>
        <v>1</v>
      </c>
      <c r="I62">
        <f t="shared" si="6"/>
        <v>3</v>
      </c>
      <c r="J62" s="9">
        <f t="shared" si="7"/>
        <v>0.8</v>
      </c>
      <c r="L62">
        <v>4</v>
      </c>
    </row>
    <row r="63" spans="1:12" x14ac:dyDescent="0.25">
      <c r="A63" t="s">
        <v>71</v>
      </c>
      <c r="B63" t="s">
        <v>720</v>
      </c>
      <c r="C63">
        <v>0</v>
      </c>
      <c r="D63">
        <v>0</v>
      </c>
      <c r="E63">
        <v>0</v>
      </c>
      <c r="F63">
        <f t="shared" si="2"/>
        <v>0</v>
      </c>
      <c r="G63">
        <f t="shared" si="3"/>
        <v>0</v>
      </c>
      <c r="H63">
        <f t="shared" si="4"/>
        <v>0</v>
      </c>
      <c r="I63">
        <f t="shared" si="6"/>
        <v>0</v>
      </c>
      <c r="J63" s="9">
        <f t="shared" si="7"/>
        <v>0</v>
      </c>
      <c r="L63">
        <v>3</v>
      </c>
    </row>
    <row r="64" spans="1:12" x14ac:dyDescent="0.25">
      <c r="A64" t="s">
        <v>71</v>
      </c>
      <c r="B64" t="s">
        <v>721</v>
      </c>
      <c r="C64">
        <v>0.69</v>
      </c>
      <c r="D64">
        <v>0.65</v>
      </c>
      <c r="E64">
        <v>0.62</v>
      </c>
      <c r="F64">
        <f t="shared" si="2"/>
        <v>2</v>
      </c>
      <c r="G64">
        <f t="shared" si="3"/>
        <v>2</v>
      </c>
      <c r="H64">
        <f t="shared" si="4"/>
        <v>2</v>
      </c>
      <c r="I64">
        <f t="shared" si="6"/>
        <v>6</v>
      </c>
      <c r="J64" s="9">
        <f t="shared" si="7"/>
        <v>1.6</v>
      </c>
      <c r="L64">
        <v>6</v>
      </c>
    </row>
    <row r="65" spans="1:12" x14ac:dyDescent="0.25">
      <c r="A65" t="s">
        <v>71</v>
      </c>
      <c r="B65" t="s">
        <v>722</v>
      </c>
      <c r="C65">
        <v>3.72</v>
      </c>
      <c r="D65">
        <v>11.39</v>
      </c>
      <c r="E65">
        <v>21.84</v>
      </c>
      <c r="F65">
        <f t="shared" si="2"/>
        <v>3</v>
      </c>
      <c r="G65">
        <f t="shared" si="3"/>
        <v>3</v>
      </c>
      <c r="H65">
        <f t="shared" si="4"/>
        <v>3</v>
      </c>
      <c r="I65">
        <f t="shared" si="6"/>
        <v>9</v>
      </c>
      <c r="J65" s="9">
        <f t="shared" si="7"/>
        <v>2.4</v>
      </c>
      <c r="L65">
        <v>9</v>
      </c>
    </row>
    <row r="66" spans="1:12" x14ac:dyDescent="0.25">
      <c r="A66" t="s">
        <v>71</v>
      </c>
      <c r="B66" t="s">
        <v>723</v>
      </c>
      <c r="C66">
        <v>2</v>
      </c>
      <c r="D66">
        <v>1</v>
      </c>
      <c r="E66">
        <v>1</v>
      </c>
      <c r="F66">
        <f t="shared" si="2"/>
        <v>3</v>
      </c>
      <c r="G66">
        <f t="shared" si="3"/>
        <v>2</v>
      </c>
      <c r="H66">
        <f t="shared" si="4"/>
        <v>2</v>
      </c>
      <c r="I66">
        <f t="shared" si="6"/>
        <v>7</v>
      </c>
      <c r="J66" s="9">
        <f t="shared" si="7"/>
        <v>1.87</v>
      </c>
      <c r="L66">
        <v>7</v>
      </c>
    </row>
    <row r="67" spans="1:12" x14ac:dyDescent="0.25">
      <c r="A67" t="s">
        <v>71</v>
      </c>
      <c r="B67" t="s">
        <v>724</v>
      </c>
      <c r="C67">
        <v>0.13</v>
      </c>
      <c r="D67">
        <v>0.33</v>
      </c>
      <c r="F67">
        <f t="shared" si="2"/>
        <v>1</v>
      </c>
      <c r="G67">
        <f t="shared" si="3"/>
        <v>1</v>
      </c>
      <c r="H67">
        <f t="shared" si="4"/>
        <v>0</v>
      </c>
      <c r="I67">
        <f t="shared" ref="I67:I98" si="8">SUM(F67:H67)</f>
        <v>2</v>
      </c>
      <c r="J67" s="9">
        <f t="shared" si="7"/>
        <v>0.53</v>
      </c>
      <c r="L67">
        <v>2</v>
      </c>
    </row>
    <row r="68" spans="1:12" x14ac:dyDescent="0.25">
      <c r="A68" t="s">
        <v>71</v>
      </c>
      <c r="B68" t="s">
        <v>725</v>
      </c>
      <c r="C68">
        <v>0.28999999999999998</v>
      </c>
      <c r="D68">
        <v>0.37</v>
      </c>
      <c r="E68">
        <v>0.44</v>
      </c>
      <c r="F68">
        <f t="shared" ref="F68:F131" si="9">IF(C68="",0,LOOKUP(C68,$N$3:$O$6,$P$3:$P$6))</f>
        <v>1</v>
      </c>
      <c r="G68">
        <f t="shared" ref="G68:G131" si="10">IF(D68="",0,LOOKUP(D68,$N$3:$O$6,$P$3:$P$6))</f>
        <v>1</v>
      </c>
      <c r="H68">
        <f t="shared" ref="H68:H131" si="11">IF(E68="",0,LOOKUP(E68,$N$3:$O$6,$P$3:$P$6))</f>
        <v>1</v>
      </c>
      <c r="I68">
        <f t="shared" si="8"/>
        <v>3</v>
      </c>
      <c r="J68" s="9">
        <f t="shared" si="7"/>
        <v>0.8</v>
      </c>
      <c r="L68">
        <v>3</v>
      </c>
    </row>
    <row r="69" spans="1:12" x14ac:dyDescent="0.25">
      <c r="A69" t="s">
        <v>71</v>
      </c>
      <c r="B69" t="s">
        <v>726</v>
      </c>
      <c r="C69">
        <v>0</v>
      </c>
      <c r="D69">
        <v>0.5</v>
      </c>
      <c r="E69">
        <v>0.75</v>
      </c>
      <c r="F69">
        <f t="shared" si="9"/>
        <v>0</v>
      </c>
      <c r="G69">
        <f t="shared" si="10"/>
        <v>1</v>
      </c>
      <c r="H69">
        <f t="shared" si="11"/>
        <v>2</v>
      </c>
      <c r="I69">
        <f t="shared" si="8"/>
        <v>3</v>
      </c>
      <c r="J69" s="9">
        <f t="shared" si="7"/>
        <v>0.8</v>
      </c>
      <c r="L69">
        <v>4</v>
      </c>
    </row>
    <row r="70" spans="1:12" x14ac:dyDescent="0.25">
      <c r="A70" t="s">
        <v>71</v>
      </c>
      <c r="B70" t="s">
        <v>727</v>
      </c>
      <c r="C70">
        <v>1.55</v>
      </c>
      <c r="D70">
        <v>0.36</v>
      </c>
      <c r="E70">
        <v>0.39</v>
      </c>
      <c r="F70">
        <f t="shared" si="9"/>
        <v>3</v>
      </c>
      <c r="G70">
        <f t="shared" si="10"/>
        <v>1</v>
      </c>
      <c r="H70">
        <f t="shared" si="11"/>
        <v>1</v>
      </c>
      <c r="I70">
        <f t="shared" si="8"/>
        <v>5</v>
      </c>
      <c r="J70" s="9">
        <f t="shared" si="7"/>
        <v>1.33</v>
      </c>
      <c r="L70">
        <v>5</v>
      </c>
    </row>
    <row r="71" spans="1:12" x14ac:dyDescent="0.25">
      <c r="A71" t="s">
        <v>71</v>
      </c>
      <c r="B71" t="s">
        <v>728</v>
      </c>
      <c r="C71">
        <v>2.78</v>
      </c>
      <c r="D71">
        <v>6.74</v>
      </c>
      <c r="E71">
        <v>0</v>
      </c>
      <c r="F71">
        <f t="shared" si="9"/>
        <v>3</v>
      </c>
      <c r="G71">
        <f t="shared" si="10"/>
        <v>3</v>
      </c>
      <c r="H71">
        <f t="shared" si="11"/>
        <v>0</v>
      </c>
      <c r="I71">
        <f t="shared" si="8"/>
        <v>6</v>
      </c>
      <c r="J71" s="9">
        <f t="shared" si="7"/>
        <v>1.6</v>
      </c>
      <c r="L71">
        <v>7</v>
      </c>
    </row>
    <row r="72" spans="1:12" x14ac:dyDescent="0.25">
      <c r="A72" t="s">
        <v>71</v>
      </c>
      <c r="B72" t="s">
        <v>729</v>
      </c>
      <c r="C72">
        <v>8.7100000000000009</v>
      </c>
      <c r="D72">
        <v>9.7899999999999991</v>
      </c>
      <c r="E72">
        <v>11.13</v>
      </c>
      <c r="F72">
        <f t="shared" si="9"/>
        <v>3</v>
      </c>
      <c r="G72">
        <f t="shared" si="10"/>
        <v>3</v>
      </c>
      <c r="H72">
        <f t="shared" si="11"/>
        <v>3</v>
      </c>
      <c r="I72">
        <f t="shared" si="8"/>
        <v>9</v>
      </c>
      <c r="J72" s="9">
        <f t="shared" si="7"/>
        <v>2.4</v>
      </c>
      <c r="L72">
        <v>9</v>
      </c>
    </row>
    <row r="73" spans="1:12" x14ac:dyDescent="0.25">
      <c r="A73" t="s">
        <v>71</v>
      </c>
      <c r="B73" t="s">
        <v>730</v>
      </c>
      <c r="C73">
        <v>0.27</v>
      </c>
      <c r="D73">
        <v>0.16</v>
      </c>
      <c r="E73">
        <v>7.0000000000000007E-2</v>
      </c>
      <c r="F73">
        <f t="shared" si="9"/>
        <v>1</v>
      </c>
      <c r="G73">
        <f t="shared" si="10"/>
        <v>1</v>
      </c>
      <c r="H73">
        <f t="shared" si="11"/>
        <v>1</v>
      </c>
      <c r="I73">
        <f t="shared" si="8"/>
        <v>3</v>
      </c>
      <c r="J73" s="9">
        <f t="shared" si="7"/>
        <v>0.8</v>
      </c>
      <c r="L73">
        <v>3</v>
      </c>
    </row>
    <row r="74" spans="1:12" x14ac:dyDescent="0.25">
      <c r="A74" t="s">
        <v>71</v>
      </c>
      <c r="B74" t="s">
        <v>731</v>
      </c>
      <c r="C74">
        <v>10</v>
      </c>
      <c r="D74">
        <v>10</v>
      </c>
      <c r="E74">
        <v>10</v>
      </c>
      <c r="F74">
        <f t="shared" si="9"/>
        <v>3</v>
      </c>
      <c r="G74">
        <f t="shared" si="10"/>
        <v>3</v>
      </c>
      <c r="H74">
        <f t="shared" si="11"/>
        <v>3</v>
      </c>
      <c r="I74">
        <f t="shared" si="8"/>
        <v>9</v>
      </c>
      <c r="J74" s="9">
        <f t="shared" si="7"/>
        <v>2.4</v>
      </c>
      <c r="L74">
        <v>9</v>
      </c>
    </row>
    <row r="75" spans="1:12" x14ac:dyDescent="0.25">
      <c r="A75" t="s">
        <v>71</v>
      </c>
      <c r="B75" t="s">
        <v>732</v>
      </c>
      <c r="C75">
        <v>0.15</v>
      </c>
      <c r="D75">
        <v>0.15</v>
      </c>
      <c r="E75">
        <v>0.15</v>
      </c>
      <c r="F75">
        <f t="shared" si="9"/>
        <v>1</v>
      </c>
      <c r="G75">
        <f t="shared" si="10"/>
        <v>1</v>
      </c>
      <c r="H75">
        <f t="shared" si="11"/>
        <v>1</v>
      </c>
      <c r="I75">
        <f t="shared" si="8"/>
        <v>3</v>
      </c>
      <c r="J75" s="9">
        <f t="shared" si="7"/>
        <v>0.8</v>
      </c>
      <c r="L75">
        <v>3</v>
      </c>
    </row>
    <row r="76" spans="1:12" x14ac:dyDescent="0.25">
      <c r="A76" t="s">
        <v>71</v>
      </c>
      <c r="B76" t="s">
        <v>733</v>
      </c>
      <c r="C76">
        <v>0.6</v>
      </c>
      <c r="D76">
        <v>0.1</v>
      </c>
      <c r="E76">
        <v>0.1</v>
      </c>
      <c r="F76">
        <f t="shared" si="9"/>
        <v>2</v>
      </c>
      <c r="G76">
        <f t="shared" si="10"/>
        <v>1</v>
      </c>
      <c r="H76">
        <f t="shared" si="11"/>
        <v>1</v>
      </c>
      <c r="I76">
        <f t="shared" si="8"/>
        <v>4</v>
      </c>
      <c r="J76" s="9">
        <f t="shared" si="7"/>
        <v>1.07</v>
      </c>
      <c r="L76">
        <v>4</v>
      </c>
    </row>
    <row r="77" spans="1:12" x14ac:dyDescent="0.25">
      <c r="A77" t="s">
        <v>71</v>
      </c>
      <c r="B77" t="s">
        <v>734</v>
      </c>
      <c r="C77">
        <v>23</v>
      </c>
      <c r="D77">
        <v>22</v>
      </c>
      <c r="E77">
        <v>47</v>
      </c>
      <c r="F77">
        <f t="shared" si="9"/>
        <v>3</v>
      </c>
      <c r="G77">
        <f t="shared" si="10"/>
        <v>3</v>
      </c>
      <c r="H77">
        <f t="shared" si="11"/>
        <v>3</v>
      </c>
      <c r="I77">
        <f t="shared" si="8"/>
        <v>9</v>
      </c>
      <c r="J77" s="9">
        <f t="shared" si="7"/>
        <v>2.4</v>
      </c>
      <c r="L77">
        <v>9</v>
      </c>
    </row>
    <row r="78" spans="1:12" x14ac:dyDescent="0.25">
      <c r="A78" t="s">
        <v>71</v>
      </c>
      <c r="B78" t="s">
        <v>735</v>
      </c>
      <c r="C78">
        <v>0</v>
      </c>
      <c r="D78">
        <v>3.8</v>
      </c>
      <c r="E78">
        <v>0.3</v>
      </c>
      <c r="F78">
        <f t="shared" si="9"/>
        <v>0</v>
      </c>
      <c r="G78">
        <f t="shared" si="10"/>
        <v>3</v>
      </c>
      <c r="H78">
        <f t="shared" si="11"/>
        <v>1</v>
      </c>
      <c r="I78">
        <f t="shared" si="8"/>
        <v>4</v>
      </c>
      <c r="J78" s="9">
        <f t="shared" si="7"/>
        <v>1.07</v>
      </c>
      <c r="L78">
        <v>5</v>
      </c>
    </row>
    <row r="79" spans="1:12" x14ac:dyDescent="0.25">
      <c r="A79" t="s">
        <v>71</v>
      </c>
      <c r="B79" t="s">
        <v>736</v>
      </c>
      <c r="C79">
        <v>0.2</v>
      </c>
      <c r="D79">
        <v>0.22</v>
      </c>
      <c r="E79">
        <v>0.23</v>
      </c>
      <c r="F79">
        <f t="shared" si="9"/>
        <v>1</v>
      </c>
      <c r="G79">
        <f t="shared" si="10"/>
        <v>1</v>
      </c>
      <c r="H79">
        <f t="shared" si="11"/>
        <v>1</v>
      </c>
      <c r="I79">
        <f t="shared" si="8"/>
        <v>3</v>
      </c>
      <c r="J79" s="9">
        <f t="shared" si="7"/>
        <v>0.8</v>
      </c>
      <c r="L79">
        <v>3</v>
      </c>
    </row>
    <row r="80" spans="1:12" x14ac:dyDescent="0.25">
      <c r="A80" t="s">
        <v>71</v>
      </c>
      <c r="B80" t="s">
        <v>737</v>
      </c>
      <c r="C80">
        <v>0.11</v>
      </c>
      <c r="D80">
        <v>0.42</v>
      </c>
      <c r="E80">
        <v>0.88</v>
      </c>
      <c r="F80">
        <f t="shared" si="9"/>
        <v>1</v>
      </c>
      <c r="G80">
        <f t="shared" si="10"/>
        <v>1</v>
      </c>
      <c r="H80">
        <f t="shared" si="11"/>
        <v>2</v>
      </c>
      <c r="I80">
        <f t="shared" si="8"/>
        <v>4</v>
      </c>
      <c r="J80" s="9">
        <f t="shared" si="7"/>
        <v>1.07</v>
      </c>
      <c r="L80">
        <v>4</v>
      </c>
    </row>
    <row r="81" spans="1:12" x14ac:dyDescent="0.25">
      <c r="A81" t="s">
        <v>71</v>
      </c>
      <c r="B81" t="s">
        <v>738</v>
      </c>
      <c r="C81">
        <v>0.13</v>
      </c>
      <c r="D81">
        <v>0.3</v>
      </c>
      <c r="E81">
        <v>0.71</v>
      </c>
      <c r="F81">
        <f t="shared" si="9"/>
        <v>1</v>
      </c>
      <c r="G81">
        <f t="shared" si="10"/>
        <v>1</v>
      </c>
      <c r="H81">
        <f t="shared" si="11"/>
        <v>2</v>
      </c>
      <c r="I81">
        <f t="shared" si="8"/>
        <v>4</v>
      </c>
      <c r="J81" s="9">
        <f t="shared" si="7"/>
        <v>1.07</v>
      </c>
      <c r="L81">
        <v>4</v>
      </c>
    </row>
    <row r="82" spans="1:12" x14ac:dyDescent="0.25">
      <c r="A82" t="s">
        <v>71</v>
      </c>
      <c r="B82" t="s">
        <v>739</v>
      </c>
      <c r="C82">
        <v>0</v>
      </c>
      <c r="D82">
        <v>0</v>
      </c>
      <c r="E82">
        <v>0</v>
      </c>
      <c r="F82">
        <f t="shared" si="9"/>
        <v>0</v>
      </c>
      <c r="G82">
        <f t="shared" si="10"/>
        <v>0</v>
      </c>
      <c r="H82">
        <f t="shared" si="11"/>
        <v>0</v>
      </c>
      <c r="I82">
        <f t="shared" si="8"/>
        <v>0</v>
      </c>
      <c r="J82" s="9">
        <f t="shared" si="7"/>
        <v>0</v>
      </c>
      <c r="L82">
        <v>3</v>
      </c>
    </row>
    <row r="83" spans="1:12" x14ac:dyDescent="0.25">
      <c r="A83" t="s">
        <v>71</v>
      </c>
      <c r="B83" t="s">
        <v>740</v>
      </c>
      <c r="C83">
        <v>0</v>
      </c>
      <c r="D83">
        <v>0</v>
      </c>
      <c r="E83">
        <v>0</v>
      </c>
      <c r="F83">
        <f t="shared" si="9"/>
        <v>0</v>
      </c>
      <c r="G83">
        <f t="shared" si="10"/>
        <v>0</v>
      </c>
      <c r="H83">
        <f t="shared" si="11"/>
        <v>0</v>
      </c>
      <c r="I83">
        <f t="shared" si="8"/>
        <v>0</v>
      </c>
      <c r="J83" s="9">
        <f t="shared" si="7"/>
        <v>0</v>
      </c>
      <c r="L83">
        <v>3</v>
      </c>
    </row>
    <row r="84" spans="1:12" x14ac:dyDescent="0.25">
      <c r="A84" t="s">
        <v>71</v>
      </c>
      <c r="B84" t="s">
        <v>741</v>
      </c>
      <c r="C84">
        <v>0.57999999999999996</v>
      </c>
      <c r="D84">
        <v>0.63</v>
      </c>
      <c r="E84">
        <v>0.71</v>
      </c>
      <c r="F84">
        <f t="shared" si="9"/>
        <v>2</v>
      </c>
      <c r="G84">
        <f t="shared" si="10"/>
        <v>2</v>
      </c>
      <c r="H84">
        <f t="shared" si="11"/>
        <v>2</v>
      </c>
      <c r="I84">
        <f t="shared" si="8"/>
        <v>6</v>
      </c>
      <c r="J84" s="9">
        <f t="shared" si="7"/>
        <v>1.6</v>
      </c>
      <c r="L84">
        <v>6</v>
      </c>
    </row>
    <row r="85" spans="1:12" x14ac:dyDescent="0.25">
      <c r="A85" t="s">
        <v>71</v>
      </c>
      <c r="B85" t="s">
        <v>742</v>
      </c>
      <c r="C85">
        <v>0</v>
      </c>
      <c r="D85">
        <v>0</v>
      </c>
      <c r="E85">
        <v>0</v>
      </c>
      <c r="F85">
        <f t="shared" si="9"/>
        <v>0</v>
      </c>
      <c r="G85">
        <f t="shared" si="10"/>
        <v>0</v>
      </c>
      <c r="H85">
        <f t="shared" si="11"/>
        <v>0</v>
      </c>
      <c r="I85">
        <f t="shared" si="8"/>
        <v>0</v>
      </c>
      <c r="J85" s="9">
        <f t="shared" si="7"/>
        <v>0</v>
      </c>
      <c r="L85">
        <v>3</v>
      </c>
    </row>
    <row r="86" spans="1:12" x14ac:dyDescent="0.25">
      <c r="A86" t="s">
        <v>71</v>
      </c>
      <c r="B86" t="s">
        <v>743</v>
      </c>
      <c r="C86">
        <v>0</v>
      </c>
      <c r="D86">
        <v>0</v>
      </c>
      <c r="E86">
        <v>0</v>
      </c>
      <c r="F86">
        <f t="shared" si="9"/>
        <v>0</v>
      </c>
      <c r="G86">
        <f t="shared" si="10"/>
        <v>0</v>
      </c>
      <c r="H86">
        <f t="shared" si="11"/>
        <v>0</v>
      </c>
      <c r="I86">
        <f t="shared" si="8"/>
        <v>0</v>
      </c>
      <c r="J86" s="9">
        <f t="shared" si="7"/>
        <v>0</v>
      </c>
      <c r="L86">
        <v>3</v>
      </c>
    </row>
    <row r="87" spans="1:12" x14ac:dyDescent="0.25">
      <c r="A87" t="s">
        <v>71</v>
      </c>
      <c r="B87" t="s">
        <v>744</v>
      </c>
      <c r="C87">
        <v>0</v>
      </c>
      <c r="D87">
        <v>0</v>
      </c>
      <c r="E87">
        <v>0</v>
      </c>
      <c r="F87">
        <f t="shared" si="9"/>
        <v>0</v>
      </c>
      <c r="G87">
        <f t="shared" si="10"/>
        <v>0</v>
      </c>
      <c r="H87">
        <f t="shared" si="11"/>
        <v>0</v>
      </c>
      <c r="I87">
        <f t="shared" si="8"/>
        <v>0</v>
      </c>
      <c r="J87" s="9">
        <f t="shared" si="7"/>
        <v>0</v>
      </c>
      <c r="L87">
        <v>3</v>
      </c>
    </row>
    <row r="88" spans="1:12" x14ac:dyDescent="0.25">
      <c r="A88" t="s">
        <v>71</v>
      </c>
      <c r="B88" t="s">
        <v>745</v>
      </c>
      <c r="C88">
        <v>1</v>
      </c>
      <c r="D88">
        <v>1</v>
      </c>
      <c r="E88">
        <v>0</v>
      </c>
      <c r="F88">
        <f t="shared" si="9"/>
        <v>2</v>
      </c>
      <c r="G88">
        <f t="shared" si="10"/>
        <v>2</v>
      </c>
      <c r="H88">
        <f t="shared" si="11"/>
        <v>0</v>
      </c>
      <c r="I88">
        <f t="shared" si="8"/>
        <v>4</v>
      </c>
      <c r="J88" s="9">
        <f t="shared" si="7"/>
        <v>1.07</v>
      </c>
      <c r="L88">
        <v>5</v>
      </c>
    </row>
    <row r="89" spans="1:12" x14ac:dyDescent="0.25">
      <c r="A89" t="s">
        <v>71</v>
      </c>
      <c r="B89" t="s">
        <v>746</v>
      </c>
      <c r="C89">
        <v>1.5</v>
      </c>
      <c r="D89">
        <v>1.1000000000000001</v>
      </c>
      <c r="E89">
        <v>0.5</v>
      </c>
      <c r="F89">
        <f t="shared" si="9"/>
        <v>3</v>
      </c>
      <c r="G89">
        <f t="shared" si="10"/>
        <v>3</v>
      </c>
      <c r="H89">
        <f t="shared" si="11"/>
        <v>1</v>
      </c>
      <c r="I89">
        <f t="shared" si="8"/>
        <v>7</v>
      </c>
      <c r="J89" s="9">
        <f t="shared" si="7"/>
        <v>1.87</v>
      </c>
      <c r="L89">
        <v>7</v>
      </c>
    </row>
    <row r="90" spans="1:12" x14ac:dyDescent="0.25">
      <c r="A90" t="s">
        <v>71</v>
      </c>
      <c r="B90" t="s">
        <v>747</v>
      </c>
      <c r="C90">
        <v>1</v>
      </c>
      <c r="E90">
        <v>1</v>
      </c>
      <c r="F90">
        <f t="shared" si="9"/>
        <v>2</v>
      </c>
      <c r="G90">
        <f t="shared" si="10"/>
        <v>0</v>
      </c>
      <c r="H90">
        <f t="shared" si="11"/>
        <v>2</v>
      </c>
      <c r="I90">
        <f t="shared" si="8"/>
        <v>4</v>
      </c>
      <c r="J90" s="9">
        <f t="shared" si="7"/>
        <v>1.07</v>
      </c>
      <c r="L90">
        <v>4</v>
      </c>
    </row>
    <row r="91" spans="1:12" x14ac:dyDescent="0.25">
      <c r="A91" t="s">
        <v>71</v>
      </c>
      <c r="B91" t="s">
        <v>748</v>
      </c>
      <c r="C91">
        <v>0</v>
      </c>
      <c r="D91">
        <v>0</v>
      </c>
      <c r="E91">
        <v>0</v>
      </c>
      <c r="F91">
        <f t="shared" si="9"/>
        <v>0</v>
      </c>
      <c r="G91">
        <f t="shared" si="10"/>
        <v>0</v>
      </c>
      <c r="H91">
        <f t="shared" si="11"/>
        <v>0</v>
      </c>
      <c r="I91">
        <f t="shared" si="8"/>
        <v>0</v>
      </c>
      <c r="J91" s="9">
        <f t="shared" si="7"/>
        <v>0</v>
      </c>
      <c r="L91">
        <v>3</v>
      </c>
    </row>
    <row r="92" spans="1:12" x14ac:dyDescent="0.25">
      <c r="A92" t="s">
        <v>71</v>
      </c>
      <c r="B92" t="s">
        <v>749</v>
      </c>
      <c r="C92">
        <v>0</v>
      </c>
      <c r="D92">
        <v>0</v>
      </c>
      <c r="E92">
        <v>0</v>
      </c>
      <c r="F92">
        <f t="shared" si="9"/>
        <v>0</v>
      </c>
      <c r="G92">
        <f t="shared" si="10"/>
        <v>0</v>
      </c>
      <c r="H92">
        <f t="shared" si="11"/>
        <v>0</v>
      </c>
      <c r="I92">
        <f t="shared" si="8"/>
        <v>0</v>
      </c>
      <c r="J92" s="9">
        <f t="shared" si="7"/>
        <v>0</v>
      </c>
      <c r="L92">
        <v>3</v>
      </c>
    </row>
    <row r="93" spans="1:12" x14ac:dyDescent="0.25">
      <c r="A93" t="s">
        <v>71</v>
      </c>
      <c r="B93" t="s">
        <v>750</v>
      </c>
      <c r="C93">
        <v>16</v>
      </c>
      <c r="D93">
        <v>22</v>
      </c>
      <c r="E93">
        <v>2</v>
      </c>
      <c r="F93">
        <f t="shared" si="9"/>
        <v>3</v>
      </c>
      <c r="G93">
        <f t="shared" si="10"/>
        <v>3</v>
      </c>
      <c r="H93">
        <f t="shared" si="11"/>
        <v>3</v>
      </c>
      <c r="I93">
        <f t="shared" si="8"/>
        <v>9</v>
      </c>
      <c r="J93" s="9">
        <f t="shared" si="7"/>
        <v>2.4</v>
      </c>
      <c r="L93">
        <v>9</v>
      </c>
    </row>
    <row r="94" spans="1:12" x14ac:dyDescent="0.25">
      <c r="A94" t="s">
        <v>71</v>
      </c>
      <c r="B94" t="s">
        <v>751</v>
      </c>
      <c r="F94">
        <f t="shared" si="9"/>
        <v>0</v>
      </c>
      <c r="G94">
        <f t="shared" si="10"/>
        <v>0</v>
      </c>
      <c r="H94">
        <f t="shared" si="11"/>
        <v>0</v>
      </c>
      <c r="I94">
        <f t="shared" si="8"/>
        <v>0</v>
      </c>
      <c r="J94" s="9">
        <f t="shared" si="7"/>
        <v>0</v>
      </c>
      <c r="L94">
        <v>0</v>
      </c>
    </row>
    <row r="95" spans="1:12" x14ac:dyDescent="0.25">
      <c r="A95" t="s">
        <v>71</v>
      </c>
      <c r="B95" t="s">
        <v>752</v>
      </c>
      <c r="C95">
        <v>0</v>
      </c>
      <c r="D95">
        <v>0</v>
      </c>
      <c r="E95">
        <v>0</v>
      </c>
      <c r="F95">
        <f t="shared" si="9"/>
        <v>0</v>
      </c>
      <c r="G95">
        <f t="shared" si="10"/>
        <v>0</v>
      </c>
      <c r="H95">
        <f t="shared" si="11"/>
        <v>0</v>
      </c>
      <c r="I95">
        <f t="shared" si="8"/>
        <v>0</v>
      </c>
      <c r="J95" s="9">
        <f t="shared" si="7"/>
        <v>0</v>
      </c>
      <c r="L95">
        <v>3</v>
      </c>
    </row>
    <row r="96" spans="1:12" x14ac:dyDescent="0.25">
      <c r="A96" t="s">
        <v>71</v>
      </c>
      <c r="B96" t="s">
        <v>753</v>
      </c>
      <c r="C96">
        <v>0.65</v>
      </c>
      <c r="D96">
        <v>0.8</v>
      </c>
      <c r="E96">
        <v>1.63</v>
      </c>
      <c r="F96">
        <f t="shared" si="9"/>
        <v>2</v>
      </c>
      <c r="G96">
        <f t="shared" si="10"/>
        <v>2</v>
      </c>
      <c r="H96">
        <f t="shared" si="11"/>
        <v>3</v>
      </c>
      <c r="I96">
        <f t="shared" si="8"/>
        <v>7</v>
      </c>
      <c r="J96" s="9">
        <f t="shared" si="7"/>
        <v>1.87</v>
      </c>
      <c r="L96">
        <v>7</v>
      </c>
    </row>
    <row r="97" spans="1:12" x14ac:dyDescent="0.25">
      <c r="A97" t="s">
        <v>71</v>
      </c>
      <c r="B97" t="s">
        <v>754</v>
      </c>
      <c r="C97">
        <v>0</v>
      </c>
      <c r="D97">
        <v>5.43</v>
      </c>
      <c r="E97">
        <v>0.03</v>
      </c>
      <c r="F97">
        <f t="shared" si="9"/>
        <v>0</v>
      </c>
      <c r="G97">
        <f t="shared" si="10"/>
        <v>3</v>
      </c>
      <c r="H97">
        <f t="shared" si="11"/>
        <v>1</v>
      </c>
      <c r="I97">
        <f t="shared" si="8"/>
        <v>4</v>
      </c>
      <c r="J97" s="9">
        <f t="shared" si="7"/>
        <v>1.07</v>
      </c>
      <c r="L97">
        <v>5</v>
      </c>
    </row>
    <row r="98" spans="1:12" x14ac:dyDescent="0.25">
      <c r="A98" t="s">
        <v>71</v>
      </c>
      <c r="B98" t="s">
        <v>755</v>
      </c>
      <c r="C98">
        <v>0</v>
      </c>
      <c r="D98">
        <v>0</v>
      </c>
      <c r="E98">
        <v>0</v>
      </c>
      <c r="F98">
        <f t="shared" si="9"/>
        <v>0</v>
      </c>
      <c r="G98">
        <f t="shared" si="10"/>
        <v>0</v>
      </c>
      <c r="H98">
        <f t="shared" si="11"/>
        <v>0</v>
      </c>
      <c r="I98">
        <f t="shared" si="8"/>
        <v>0</v>
      </c>
      <c r="J98" s="9">
        <f t="shared" si="7"/>
        <v>0</v>
      </c>
      <c r="L98">
        <v>3</v>
      </c>
    </row>
    <row r="99" spans="1:12" x14ac:dyDescent="0.25">
      <c r="A99" t="s">
        <v>71</v>
      </c>
      <c r="B99" t="s">
        <v>756</v>
      </c>
      <c r="C99">
        <v>0.92</v>
      </c>
      <c r="D99">
        <v>1</v>
      </c>
      <c r="E99">
        <v>0</v>
      </c>
      <c r="F99">
        <f t="shared" si="9"/>
        <v>2</v>
      </c>
      <c r="G99">
        <f t="shared" si="10"/>
        <v>2</v>
      </c>
      <c r="H99">
        <f t="shared" si="11"/>
        <v>0</v>
      </c>
      <c r="I99">
        <f t="shared" ref="I99:I130" si="12">SUM(F99:H99)</f>
        <v>4</v>
      </c>
      <c r="J99" s="9">
        <f t="shared" ref="J99:J101" si="13">ROUND((I99/9)*(10/100)*24,2)</f>
        <v>1.07</v>
      </c>
      <c r="L99">
        <v>5</v>
      </c>
    </row>
    <row r="100" spans="1:12" x14ac:dyDescent="0.25">
      <c r="A100" t="s">
        <v>71</v>
      </c>
      <c r="B100" t="s">
        <v>757</v>
      </c>
      <c r="E100">
        <v>1</v>
      </c>
      <c r="F100">
        <f t="shared" si="9"/>
        <v>0</v>
      </c>
      <c r="G100">
        <f t="shared" si="10"/>
        <v>0</v>
      </c>
      <c r="H100">
        <f t="shared" si="11"/>
        <v>2</v>
      </c>
      <c r="I100">
        <f t="shared" si="12"/>
        <v>2</v>
      </c>
      <c r="J100" s="9">
        <f t="shared" si="13"/>
        <v>0.53</v>
      </c>
      <c r="L100">
        <v>2</v>
      </c>
    </row>
    <row r="101" spans="1:12" x14ac:dyDescent="0.25">
      <c r="A101" t="s">
        <v>71</v>
      </c>
      <c r="B101" t="s">
        <v>758</v>
      </c>
      <c r="C101">
        <v>1.1000000000000001</v>
      </c>
      <c r="D101">
        <v>1.3</v>
      </c>
      <c r="E101">
        <v>1.4</v>
      </c>
      <c r="F101">
        <f t="shared" si="9"/>
        <v>3</v>
      </c>
      <c r="G101">
        <f t="shared" si="10"/>
        <v>3</v>
      </c>
      <c r="H101">
        <f t="shared" si="11"/>
        <v>3</v>
      </c>
      <c r="I101">
        <f t="shared" si="12"/>
        <v>9</v>
      </c>
      <c r="J101" s="9">
        <f t="shared" si="13"/>
        <v>2.4</v>
      </c>
      <c r="L101">
        <v>9</v>
      </c>
    </row>
    <row r="102" spans="1:12" x14ac:dyDescent="0.25">
      <c r="A102" s="13" t="s">
        <v>72</v>
      </c>
      <c r="B102" s="13" t="s">
        <v>759</v>
      </c>
      <c r="C102">
        <v>100</v>
      </c>
      <c r="D102">
        <v>100</v>
      </c>
      <c r="E102">
        <v>100</v>
      </c>
      <c r="F102">
        <f t="shared" si="9"/>
        <v>3</v>
      </c>
      <c r="G102">
        <f t="shared" si="10"/>
        <v>3</v>
      </c>
      <c r="H102">
        <f t="shared" si="11"/>
        <v>3</v>
      </c>
      <c r="I102">
        <f t="shared" si="12"/>
        <v>9</v>
      </c>
      <c r="J102" s="9">
        <f>ROUND((I102/9)*(10/100)*21,2)</f>
        <v>2.1</v>
      </c>
      <c r="L102">
        <v>9</v>
      </c>
    </row>
    <row r="103" spans="1:12" x14ac:dyDescent="0.25">
      <c r="A103" t="s">
        <v>72</v>
      </c>
      <c r="B103" t="s">
        <v>760</v>
      </c>
      <c r="C103">
        <v>100</v>
      </c>
      <c r="D103">
        <v>100</v>
      </c>
      <c r="E103">
        <v>15.58</v>
      </c>
      <c r="F103">
        <f t="shared" si="9"/>
        <v>3</v>
      </c>
      <c r="G103">
        <f t="shared" si="10"/>
        <v>3</v>
      </c>
      <c r="H103">
        <f t="shared" si="11"/>
        <v>3</v>
      </c>
      <c r="I103">
        <f t="shared" si="12"/>
        <v>9</v>
      </c>
      <c r="J103" s="9">
        <f t="shared" ref="J103:J166" si="14">ROUND((I103/9)*(10/100)*21,2)</f>
        <v>2.1</v>
      </c>
      <c r="L103">
        <v>9</v>
      </c>
    </row>
    <row r="104" spans="1:12" x14ac:dyDescent="0.25">
      <c r="A104" t="s">
        <v>72</v>
      </c>
      <c r="B104" t="s">
        <v>761</v>
      </c>
      <c r="C104">
        <v>100</v>
      </c>
      <c r="D104">
        <v>100</v>
      </c>
      <c r="E104">
        <v>100</v>
      </c>
      <c r="F104">
        <f t="shared" si="9"/>
        <v>3</v>
      </c>
      <c r="G104">
        <f t="shared" si="10"/>
        <v>3</v>
      </c>
      <c r="H104">
        <f t="shared" si="11"/>
        <v>3</v>
      </c>
      <c r="I104">
        <f t="shared" si="12"/>
        <v>9</v>
      </c>
      <c r="J104" s="9">
        <f t="shared" si="14"/>
        <v>2.1</v>
      </c>
      <c r="L104">
        <v>9</v>
      </c>
    </row>
    <row r="105" spans="1:12" x14ac:dyDescent="0.25">
      <c r="A105" t="s">
        <v>72</v>
      </c>
      <c r="B105" t="s">
        <v>762</v>
      </c>
      <c r="F105">
        <f t="shared" si="9"/>
        <v>0</v>
      </c>
      <c r="G105">
        <f t="shared" si="10"/>
        <v>0</v>
      </c>
      <c r="H105">
        <f t="shared" si="11"/>
        <v>0</v>
      </c>
      <c r="I105">
        <f t="shared" si="12"/>
        <v>0</v>
      </c>
      <c r="J105" s="9">
        <f t="shared" si="14"/>
        <v>0</v>
      </c>
      <c r="L105">
        <v>0</v>
      </c>
    </row>
    <row r="106" spans="1:12" x14ac:dyDescent="0.25">
      <c r="A106" t="s">
        <v>72</v>
      </c>
      <c r="B106" t="s">
        <v>763</v>
      </c>
      <c r="C106">
        <v>2.29</v>
      </c>
      <c r="D106">
        <v>2.4300000000000002</v>
      </c>
      <c r="E106">
        <v>4.54</v>
      </c>
      <c r="F106">
        <f t="shared" si="9"/>
        <v>3</v>
      </c>
      <c r="G106">
        <f t="shared" si="10"/>
        <v>3</v>
      </c>
      <c r="H106">
        <f t="shared" si="11"/>
        <v>3</v>
      </c>
      <c r="I106">
        <f t="shared" si="12"/>
        <v>9</v>
      </c>
      <c r="J106" s="9">
        <f t="shared" si="14"/>
        <v>2.1</v>
      </c>
      <c r="L106">
        <v>9</v>
      </c>
    </row>
    <row r="107" spans="1:12" x14ac:dyDescent="0.25">
      <c r="A107" t="s">
        <v>72</v>
      </c>
      <c r="B107" t="s">
        <v>764</v>
      </c>
      <c r="C107">
        <v>0</v>
      </c>
      <c r="D107">
        <v>0</v>
      </c>
      <c r="E107">
        <v>2.2000000000000002</v>
      </c>
      <c r="F107">
        <f t="shared" si="9"/>
        <v>0</v>
      </c>
      <c r="G107">
        <f t="shared" si="10"/>
        <v>0</v>
      </c>
      <c r="H107">
        <f t="shared" si="11"/>
        <v>3</v>
      </c>
      <c r="I107">
        <f t="shared" si="12"/>
        <v>3</v>
      </c>
      <c r="J107" s="9">
        <f t="shared" si="14"/>
        <v>0.7</v>
      </c>
      <c r="L107">
        <v>5</v>
      </c>
    </row>
    <row r="108" spans="1:12" x14ac:dyDescent="0.25">
      <c r="A108" t="s">
        <v>72</v>
      </c>
      <c r="B108" t="s">
        <v>765</v>
      </c>
      <c r="F108">
        <f t="shared" si="9"/>
        <v>0</v>
      </c>
      <c r="G108">
        <f t="shared" si="10"/>
        <v>0</v>
      </c>
      <c r="H108">
        <f t="shared" si="11"/>
        <v>0</v>
      </c>
      <c r="I108">
        <f t="shared" si="12"/>
        <v>0</v>
      </c>
      <c r="J108" s="9">
        <f t="shared" si="14"/>
        <v>0</v>
      </c>
      <c r="L108">
        <v>0</v>
      </c>
    </row>
    <row r="109" spans="1:12" x14ac:dyDescent="0.25">
      <c r="A109" t="s">
        <v>72</v>
      </c>
      <c r="B109" t="s">
        <v>766</v>
      </c>
      <c r="C109">
        <v>0</v>
      </c>
      <c r="D109">
        <v>0</v>
      </c>
      <c r="E109">
        <v>10</v>
      </c>
      <c r="F109">
        <f t="shared" si="9"/>
        <v>0</v>
      </c>
      <c r="G109">
        <f t="shared" si="10"/>
        <v>0</v>
      </c>
      <c r="H109">
        <f t="shared" si="11"/>
        <v>3</v>
      </c>
      <c r="I109">
        <f t="shared" si="12"/>
        <v>3</v>
      </c>
      <c r="J109" s="9">
        <f t="shared" si="14"/>
        <v>0.7</v>
      </c>
      <c r="L109">
        <v>5</v>
      </c>
    </row>
    <row r="110" spans="1:12" x14ac:dyDescent="0.25">
      <c r="A110" t="s">
        <v>72</v>
      </c>
      <c r="B110" t="s">
        <v>767</v>
      </c>
      <c r="C110">
        <v>0</v>
      </c>
      <c r="D110">
        <v>0</v>
      </c>
      <c r="E110">
        <v>0</v>
      </c>
      <c r="F110">
        <f t="shared" si="9"/>
        <v>0</v>
      </c>
      <c r="G110">
        <f t="shared" si="10"/>
        <v>0</v>
      </c>
      <c r="H110">
        <f t="shared" si="11"/>
        <v>0</v>
      </c>
      <c r="I110">
        <f t="shared" si="12"/>
        <v>0</v>
      </c>
      <c r="J110" s="9">
        <f t="shared" si="14"/>
        <v>0</v>
      </c>
      <c r="L110">
        <v>3</v>
      </c>
    </row>
    <row r="111" spans="1:12" x14ac:dyDescent="0.25">
      <c r="A111" t="s">
        <v>72</v>
      </c>
      <c r="B111" t="s">
        <v>768</v>
      </c>
      <c r="C111">
        <v>0</v>
      </c>
      <c r="D111">
        <v>0.6</v>
      </c>
      <c r="E111">
        <v>0.8</v>
      </c>
      <c r="F111">
        <f t="shared" si="9"/>
        <v>0</v>
      </c>
      <c r="G111">
        <f t="shared" si="10"/>
        <v>2</v>
      </c>
      <c r="H111">
        <f t="shared" si="11"/>
        <v>2</v>
      </c>
      <c r="I111">
        <f t="shared" si="12"/>
        <v>4</v>
      </c>
      <c r="J111" s="9">
        <f t="shared" si="14"/>
        <v>0.93</v>
      </c>
      <c r="L111">
        <v>5</v>
      </c>
    </row>
    <row r="112" spans="1:12" x14ac:dyDescent="0.25">
      <c r="A112" t="s">
        <v>72</v>
      </c>
      <c r="B112" t="s">
        <v>769</v>
      </c>
      <c r="C112">
        <v>0</v>
      </c>
      <c r="D112">
        <v>0</v>
      </c>
      <c r="E112">
        <v>0</v>
      </c>
      <c r="F112">
        <f t="shared" si="9"/>
        <v>0</v>
      </c>
      <c r="G112">
        <f t="shared" si="10"/>
        <v>0</v>
      </c>
      <c r="H112">
        <f t="shared" si="11"/>
        <v>0</v>
      </c>
      <c r="I112">
        <f t="shared" si="12"/>
        <v>0</v>
      </c>
      <c r="J112" s="9">
        <f t="shared" si="14"/>
        <v>0</v>
      </c>
      <c r="L112">
        <v>3</v>
      </c>
    </row>
    <row r="113" spans="1:12" x14ac:dyDescent="0.25">
      <c r="A113" t="s">
        <v>72</v>
      </c>
      <c r="B113" t="s">
        <v>770</v>
      </c>
      <c r="C113">
        <v>0</v>
      </c>
      <c r="D113">
        <v>0</v>
      </c>
      <c r="E113">
        <v>0</v>
      </c>
      <c r="F113">
        <f t="shared" si="9"/>
        <v>0</v>
      </c>
      <c r="G113">
        <f t="shared" si="10"/>
        <v>0</v>
      </c>
      <c r="H113">
        <f t="shared" si="11"/>
        <v>0</v>
      </c>
      <c r="I113">
        <f t="shared" si="12"/>
        <v>0</v>
      </c>
      <c r="J113" s="9">
        <f t="shared" si="14"/>
        <v>0</v>
      </c>
      <c r="L113">
        <v>3</v>
      </c>
    </row>
    <row r="114" spans="1:12" x14ac:dyDescent="0.25">
      <c r="A114" t="s">
        <v>72</v>
      </c>
      <c r="B114" t="s">
        <v>771</v>
      </c>
      <c r="F114">
        <f t="shared" si="9"/>
        <v>0</v>
      </c>
      <c r="G114">
        <f t="shared" si="10"/>
        <v>0</v>
      </c>
      <c r="H114">
        <f t="shared" si="11"/>
        <v>0</v>
      </c>
      <c r="I114">
        <f t="shared" si="12"/>
        <v>0</v>
      </c>
      <c r="J114" s="9">
        <f t="shared" si="14"/>
        <v>0</v>
      </c>
      <c r="L114">
        <v>0</v>
      </c>
    </row>
    <row r="115" spans="1:12" x14ac:dyDescent="0.25">
      <c r="A115" t="s">
        <v>72</v>
      </c>
      <c r="B115" t="s">
        <v>772</v>
      </c>
      <c r="F115">
        <f t="shared" si="9"/>
        <v>0</v>
      </c>
      <c r="G115">
        <f t="shared" si="10"/>
        <v>0</v>
      </c>
      <c r="H115">
        <f t="shared" si="11"/>
        <v>0</v>
      </c>
      <c r="I115">
        <f t="shared" si="12"/>
        <v>0</v>
      </c>
      <c r="J115" s="9">
        <f t="shared" si="14"/>
        <v>0</v>
      </c>
      <c r="L115">
        <v>0</v>
      </c>
    </row>
    <row r="116" spans="1:12" x14ac:dyDescent="0.25">
      <c r="A116" t="s">
        <v>72</v>
      </c>
      <c r="B116" t="s">
        <v>773</v>
      </c>
      <c r="C116">
        <v>0</v>
      </c>
      <c r="D116">
        <v>0</v>
      </c>
      <c r="E116">
        <v>0</v>
      </c>
      <c r="F116">
        <f t="shared" si="9"/>
        <v>0</v>
      </c>
      <c r="G116">
        <f t="shared" si="10"/>
        <v>0</v>
      </c>
      <c r="H116">
        <f t="shared" si="11"/>
        <v>0</v>
      </c>
      <c r="I116">
        <f t="shared" si="12"/>
        <v>0</v>
      </c>
      <c r="J116" s="9">
        <f t="shared" si="14"/>
        <v>0</v>
      </c>
      <c r="L116">
        <v>3</v>
      </c>
    </row>
    <row r="117" spans="1:12" x14ac:dyDescent="0.25">
      <c r="A117" t="s">
        <v>72</v>
      </c>
      <c r="B117" t="s">
        <v>774</v>
      </c>
      <c r="C117">
        <v>0</v>
      </c>
      <c r="D117">
        <v>0</v>
      </c>
      <c r="E117">
        <v>0</v>
      </c>
      <c r="F117">
        <f t="shared" si="9"/>
        <v>0</v>
      </c>
      <c r="G117">
        <f t="shared" si="10"/>
        <v>0</v>
      </c>
      <c r="H117">
        <f t="shared" si="11"/>
        <v>0</v>
      </c>
      <c r="I117">
        <f t="shared" si="12"/>
        <v>0</v>
      </c>
      <c r="J117" s="9">
        <f t="shared" si="14"/>
        <v>0</v>
      </c>
      <c r="L117">
        <v>3</v>
      </c>
    </row>
    <row r="118" spans="1:12" x14ac:dyDescent="0.25">
      <c r="A118" t="s">
        <v>72</v>
      </c>
      <c r="B118" t="s">
        <v>775</v>
      </c>
      <c r="C118">
        <v>0.4</v>
      </c>
      <c r="D118">
        <v>0.1</v>
      </c>
      <c r="E118">
        <v>0.21</v>
      </c>
      <c r="F118">
        <f t="shared" si="9"/>
        <v>1</v>
      </c>
      <c r="G118">
        <f t="shared" si="10"/>
        <v>1</v>
      </c>
      <c r="H118">
        <f t="shared" si="11"/>
        <v>1</v>
      </c>
      <c r="I118">
        <f t="shared" si="12"/>
        <v>3</v>
      </c>
      <c r="J118" s="9">
        <f t="shared" si="14"/>
        <v>0.7</v>
      </c>
      <c r="L118">
        <v>3</v>
      </c>
    </row>
    <row r="119" spans="1:12" x14ac:dyDescent="0.25">
      <c r="A119" t="s">
        <v>72</v>
      </c>
      <c r="B119" t="s">
        <v>776</v>
      </c>
      <c r="C119">
        <v>1.7</v>
      </c>
      <c r="D119">
        <v>0.5</v>
      </c>
      <c r="E119">
        <v>0.33</v>
      </c>
      <c r="F119">
        <f t="shared" si="9"/>
        <v>3</v>
      </c>
      <c r="G119">
        <f t="shared" si="10"/>
        <v>1</v>
      </c>
      <c r="H119">
        <f t="shared" si="11"/>
        <v>1</v>
      </c>
      <c r="I119">
        <f t="shared" si="12"/>
        <v>5</v>
      </c>
      <c r="J119" s="9">
        <f t="shared" si="14"/>
        <v>1.17</v>
      </c>
      <c r="L119">
        <v>5</v>
      </c>
    </row>
    <row r="120" spans="1:12" x14ac:dyDescent="0.25">
      <c r="A120" t="s">
        <v>72</v>
      </c>
      <c r="B120" t="s">
        <v>777</v>
      </c>
      <c r="F120">
        <f t="shared" si="9"/>
        <v>0</v>
      </c>
      <c r="G120">
        <f t="shared" si="10"/>
        <v>0</v>
      </c>
      <c r="H120">
        <f t="shared" si="11"/>
        <v>0</v>
      </c>
      <c r="I120">
        <f t="shared" si="12"/>
        <v>0</v>
      </c>
      <c r="J120" s="9">
        <f t="shared" si="14"/>
        <v>0</v>
      </c>
      <c r="L120">
        <v>0</v>
      </c>
    </row>
    <row r="121" spans="1:12" x14ac:dyDescent="0.25">
      <c r="A121" t="s">
        <v>72</v>
      </c>
      <c r="B121" t="s">
        <v>778</v>
      </c>
      <c r="F121">
        <f t="shared" si="9"/>
        <v>0</v>
      </c>
      <c r="G121">
        <f t="shared" si="10"/>
        <v>0</v>
      </c>
      <c r="H121">
        <f t="shared" si="11"/>
        <v>0</v>
      </c>
      <c r="I121">
        <f t="shared" si="12"/>
        <v>0</v>
      </c>
      <c r="J121" s="9">
        <f t="shared" si="14"/>
        <v>0</v>
      </c>
      <c r="L121">
        <v>0</v>
      </c>
    </row>
    <row r="122" spans="1:12" x14ac:dyDescent="0.25">
      <c r="A122" t="s">
        <v>72</v>
      </c>
      <c r="B122" t="s">
        <v>779</v>
      </c>
      <c r="C122">
        <v>0</v>
      </c>
      <c r="D122">
        <v>0.3</v>
      </c>
      <c r="E122">
        <v>0.3</v>
      </c>
      <c r="F122">
        <f t="shared" si="9"/>
        <v>0</v>
      </c>
      <c r="G122">
        <f t="shared" si="10"/>
        <v>1</v>
      </c>
      <c r="H122">
        <f t="shared" si="11"/>
        <v>1</v>
      </c>
      <c r="I122">
        <f t="shared" si="12"/>
        <v>2</v>
      </c>
      <c r="J122" s="9">
        <f t="shared" si="14"/>
        <v>0.47</v>
      </c>
      <c r="L122">
        <v>3</v>
      </c>
    </row>
    <row r="123" spans="1:12" x14ac:dyDescent="0.25">
      <c r="A123" t="s">
        <v>72</v>
      </c>
      <c r="B123" t="s">
        <v>780</v>
      </c>
      <c r="F123">
        <f t="shared" si="9"/>
        <v>0</v>
      </c>
      <c r="G123">
        <f t="shared" si="10"/>
        <v>0</v>
      </c>
      <c r="H123">
        <f t="shared" si="11"/>
        <v>0</v>
      </c>
      <c r="I123">
        <f t="shared" si="12"/>
        <v>0</v>
      </c>
      <c r="J123" s="9">
        <f t="shared" si="14"/>
        <v>0</v>
      </c>
      <c r="L123">
        <v>0</v>
      </c>
    </row>
    <row r="124" spans="1:12" x14ac:dyDescent="0.25">
      <c r="A124" t="s">
        <v>72</v>
      </c>
      <c r="B124" t="s">
        <v>781</v>
      </c>
      <c r="C124">
        <v>0</v>
      </c>
      <c r="D124">
        <v>0</v>
      </c>
      <c r="E124">
        <v>0</v>
      </c>
      <c r="F124">
        <f t="shared" si="9"/>
        <v>0</v>
      </c>
      <c r="G124">
        <f t="shared" si="10"/>
        <v>0</v>
      </c>
      <c r="H124">
        <f t="shared" si="11"/>
        <v>0</v>
      </c>
      <c r="I124">
        <f t="shared" si="12"/>
        <v>0</v>
      </c>
      <c r="J124" s="9">
        <f t="shared" si="14"/>
        <v>0</v>
      </c>
      <c r="L124">
        <v>3</v>
      </c>
    </row>
    <row r="125" spans="1:12" x14ac:dyDescent="0.25">
      <c r="A125" t="s">
        <v>72</v>
      </c>
      <c r="B125" t="s">
        <v>782</v>
      </c>
      <c r="F125">
        <f t="shared" si="9"/>
        <v>0</v>
      </c>
      <c r="G125">
        <f t="shared" si="10"/>
        <v>0</v>
      </c>
      <c r="H125">
        <f t="shared" si="11"/>
        <v>0</v>
      </c>
      <c r="I125">
        <f t="shared" si="12"/>
        <v>0</v>
      </c>
      <c r="J125" s="9">
        <f t="shared" si="14"/>
        <v>0</v>
      </c>
      <c r="L125">
        <v>0</v>
      </c>
    </row>
    <row r="126" spans="1:12" x14ac:dyDescent="0.25">
      <c r="A126" t="s">
        <v>72</v>
      </c>
      <c r="B126" t="s">
        <v>783</v>
      </c>
      <c r="C126">
        <v>0</v>
      </c>
      <c r="D126">
        <v>0</v>
      </c>
      <c r="E126">
        <v>0</v>
      </c>
      <c r="F126">
        <f t="shared" si="9"/>
        <v>0</v>
      </c>
      <c r="G126">
        <f t="shared" si="10"/>
        <v>0</v>
      </c>
      <c r="H126">
        <f t="shared" si="11"/>
        <v>0</v>
      </c>
      <c r="I126">
        <f t="shared" si="12"/>
        <v>0</v>
      </c>
      <c r="J126" s="9">
        <f t="shared" si="14"/>
        <v>0</v>
      </c>
      <c r="L126">
        <v>3</v>
      </c>
    </row>
    <row r="127" spans="1:12" x14ac:dyDescent="0.25">
      <c r="A127" t="s">
        <v>72</v>
      </c>
      <c r="B127" t="s">
        <v>784</v>
      </c>
      <c r="C127">
        <v>0.69</v>
      </c>
      <c r="D127">
        <v>0.39</v>
      </c>
      <c r="E127">
        <v>0.35</v>
      </c>
      <c r="F127">
        <f t="shared" si="9"/>
        <v>2</v>
      </c>
      <c r="G127">
        <f t="shared" si="10"/>
        <v>1</v>
      </c>
      <c r="H127">
        <f t="shared" si="11"/>
        <v>1</v>
      </c>
      <c r="I127">
        <f t="shared" si="12"/>
        <v>4</v>
      </c>
      <c r="J127" s="9">
        <f t="shared" si="14"/>
        <v>0.93</v>
      </c>
      <c r="L127">
        <v>4</v>
      </c>
    </row>
    <row r="128" spans="1:12" x14ac:dyDescent="0.25">
      <c r="A128" t="s">
        <v>72</v>
      </c>
      <c r="B128" t="s">
        <v>785</v>
      </c>
      <c r="C128">
        <v>0.01</v>
      </c>
      <c r="D128">
        <v>0.01</v>
      </c>
      <c r="E128">
        <v>0.34</v>
      </c>
      <c r="F128">
        <f t="shared" si="9"/>
        <v>1</v>
      </c>
      <c r="G128">
        <f t="shared" si="10"/>
        <v>1</v>
      </c>
      <c r="H128">
        <f t="shared" si="11"/>
        <v>1</v>
      </c>
      <c r="I128">
        <f t="shared" si="12"/>
        <v>3</v>
      </c>
      <c r="J128" s="9">
        <f t="shared" si="14"/>
        <v>0.7</v>
      </c>
      <c r="L128">
        <v>3</v>
      </c>
    </row>
    <row r="129" spans="1:12" x14ac:dyDescent="0.25">
      <c r="A129" t="s">
        <v>72</v>
      </c>
      <c r="B129" t="s">
        <v>786</v>
      </c>
      <c r="C129">
        <v>0</v>
      </c>
      <c r="D129">
        <v>0.05</v>
      </c>
      <c r="E129">
        <v>0.05</v>
      </c>
      <c r="F129">
        <f t="shared" si="9"/>
        <v>0</v>
      </c>
      <c r="G129">
        <f t="shared" si="10"/>
        <v>1</v>
      </c>
      <c r="H129">
        <f t="shared" si="11"/>
        <v>1</v>
      </c>
      <c r="I129">
        <f t="shared" si="12"/>
        <v>2</v>
      </c>
      <c r="J129" s="9">
        <f t="shared" si="14"/>
        <v>0.47</v>
      </c>
      <c r="L129">
        <v>3</v>
      </c>
    </row>
    <row r="130" spans="1:12" x14ac:dyDescent="0.25">
      <c r="A130" t="s">
        <v>72</v>
      </c>
      <c r="B130" t="s">
        <v>787</v>
      </c>
      <c r="F130">
        <f t="shared" si="9"/>
        <v>0</v>
      </c>
      <c r="G130">
        <f t="shared" si="10"/>
        <v>0</v>
      </c>
      <c r="H130">
        <f t="shared" si="11"/>
        <v>0</v>
      </c>
      <c r="I130">
        <f t="shared" si="12"/>
        <v>0</v>
      </c>
      <c r="J130" s="9">
        <f t="shared" si="14"/>
        <v>0</v>
      </c>
      <c r="L130">
        <v>0</v>
      </c>
    </row>
    <row r="131" spans="1:12" x14ac:dyDescent="0.25">
      <c r="A131" t="s">
        <v>72</v>
      </c>
      <c r="B131" t="s">
        <v>788</v>
      </c>
      <c r="C131">
        <v>0</v>
      </c>
      <c r="D131">
        <v>0</v>
      </c>
      <c r="E131">
        <v>0</v>
      </c>
      <c r="F131">
        <f t="shared" si="9"/>
        <v>0</v>
      </c>
      <c r="G131">
        <f t="shared" si="10"/>
        <v>0</v>
      </c>
      <c r="H131">
        <f t="shared" si="11"/>
        <v>0</v>
      </c>
      <c r="I131">
        <f t="shared" ref="I131:I162" si="15">SUM(F131:H131)</f>
        <v>0</v>
      </c>
      <c r="J131" s="9">
        <f t="shared" si="14"/>
        <v>0</v>
      </c>
      <c r="L131">
        <v>3</v>
      </c>
    </row>
    <row r="132" spans="1:12" x14ac:dyDescent="0.25">
      <c r="A132" t="s">
        <v>72</v>
      </c>
      <c r="B132" t="s">
        <v>789</v>
      </c>
      <c r="C132">
        <v>0.1</v>
      </c>
      <c r="D132">
        <v>0</v>
      </c>
      <c r="E132">
        <v>0.1</v>
      </c>
      <c r="F132">
        <f t="shared" ref="F132:F177" si="16">IF(C132="",0,LOOKUP(C132,$N$3:$O$6,$P$3:$P$6))</f>
        <v>1</v>
      </c>
      <c r="G132">
        <f t="shared" ref="G132:G177" si="17">IF(D132="",0,LOOKUP(D132,$N$3:$O$6,$P$3:$P$6))</f>
        <v>0</v>
      </c>
      <c r="H132">
        <f t="shared" ref="H132:H177" si="18">IF(E132="",0,LOOKUP(E132,$N$3:$O$6,$P$3:$P$6))</f>
        <v>1</v>
      </c>
      <c r="I132">
        <f t="shared" si="15"/>
        <v>2</v>
      </c>
      <c r="J132" s="9">
        <f t="shared" si="14"/>
        <v>0.47</v>
      </c>
      <c r="L132">
        <v>3</v>
      </c>
    </row>
    <row r="133" spans="1:12" x14ac:dyDescent="0.25">
      <c r="A133" t="s">
        <v>72</v>
      </c>
      <c r="B133" t="s">
        <v>790</v>
      </c>
      <c r="C133">
        <v>0</v>
      </c>
      <c r="D133">
        <v>100</v>
      </c>
      <c r="E133">
        <v>100</v>
      </c>
      <c r="F133">
        <f t="shared" si="16"/>
        <v>0</v>
      </c>
      <c r="G133">
        <f t="shared" si="17"/>
        <v>3</v>
      </c>
      <c r="H133">
        <f t="shared" si="18"/>
        <v>3</v>
      </c>
      <c r="I133">
        <f t="shared" si="15"/>
        <v>6</v>
      </c>
      <c r="J133" s="9">
        <f t="shared" si="14"/>
        <v>1.4</v>
      </c>
      <c r="L133">
        <v>7</v>
      </c>
    </row>
    <row r="134" spans="1:12" x14ac:dyDescent="0.25">
      <c r="A134" t="s">
        <v>72</v>
      </c>
      <c r="B134" t="s">
        <v>791</v>
      </c>
      <c r="C134">
        <v>0</v>
      </c>
      <c r="D134">
        <v>0</v>
      </c>
      <c r="E134">
        <v>100</v>
      </c>
      <c r="F134">
        <f t="shared" si="16"/>
        <v>0</v>
      </c>
      <c r="G134">
        <f t="shared" si="17"/>
        <v>0</v>
      </c>
      <c r="H134">
        <f t="shared" si="18"/>
        <v>3</v>
      </c>
      <c r="I134">
        <f t="shared" si="15"/>
        <v>3</v>
      </c>
      <c r="J134" s="9">
        <f t="shared" si="14"/>
        <v>0.7</v>
      </c>
      <c r="L134">
        <v>5</v>
      </c>
    </row>
    <row r="135" spans="1:12" x14ac:dyDescent="0.25">
      <c r="A135" t="s">
        <v>72</v>
      </c>
      <c r="B135" t="s">
        <v>792</v>
      </c>
      <c r="C135">
        <v>0</v>
      </c>
      <c r="D135">
        <v>0</v>
      </c>
      <c r="E135">
        <v>50</v>
      </c>
      <c r="F135">
        <f t="shared" si="16"/>
        <v>0</v>
      </c>
      <c r="G135">
        <f t="shared" si="17"/>
        <v>0</v>
      </c>
      <c r="H135">
        <f t="shared" si="18"/>
        <v>3</v>
      </c>
      <c r="I135">
        <f t="shared" si="15"/>
        <v>3</v>
      </c>
      <c r="J135" s="9">
        <f t="shared" si="14"/>
        <v>0.7</v>
      </c>
      <c r="L135">
        <v>5</v>
      </c>
    </row>
    <row r="136" spans="1:12" x14ac:dyDescent="0.25">
      <c r="A136" s="13" t="s">
        <v>72</v>
      </c>
      <c r="B136" s="13" t="s">
        <v>793</v>
      </c>
      <c r="C136">
        <v>0.01</v>
      </c>
      <c r="D136">
        <v>0.14000000000000001</v>
      </c>
      <c r="E136">
        <v>0.11</v>
      </c>
      <c r="F136">
        <f t="shared" si="16"/>
        <v>1</v>
      </c>
      <c r="G136">
        <f t="shared" si="17"/>
        <v>1</v>
      </c>
      <c r="H136">
        <f t="shared" si="18"/>
        <v>1</v>
      </c>
      <c r="I136">
        <f t="shared" si="15"/>
        <v>3</v>
      </c>
      <c r="J136" s="9">
        <f t="shared" si="14"/>
        <v>0.7</v>
      </c>
      <c r="L136">
        <v>3</v>
      </c>
    </row>
    <row r="137" spans="1:12" x14ac:dyDescent="0.25">
      <c r="A137" t="s">
        <v>72</v>
      </c>
      <c r="B137" t="s">
        <v>794</v>
      </c>
      <c r="C137">
        <v>0</v>
      </c>
      <c r="D137">
        <v>0</v>
      </c>
      <c r="E137">
        <v>20</v>
      </c>
      <c r="F137">
        <f t="shared" si="16"/>
        <v>0</v>
      </c>
      <c r="G137">
        <f t="shared" si="17"/>
        <v>0</v>
      </c>
      <c r="H137">
        <f t="shared" si="18"/>
        <v>3</v>
      </c>
      <c r="I137">
        <f t="shared" si="15"/>
        <v>3</v>
      </c>
      <c r="J137" s="9">
        <f t="shared" si="14"/>
        <v>0.7</v>
      </c>
      <c r="L137">
        <v>5</v>
      </c>
    </row>
    <row r="138" spans="1:12" x14ac:dyDescent="0.25">
      <c r="A138" t="s">
        <v>72</v>
      </c>
      <c r="B138" t="s">
        <v>795</v>
      </c>
      <c r="C138">
        <v>0.17</v>
      </c>
      <c r="D138">
        <v>0.39</v>
      </c>
      <c r="E138">
        <v>0.65</v>
      </c>
      <c r="F138">
        <f t="shared" si="16"/>
        <v>1</v>
      </c>
      <c r="G138">
        <f t="shared" si="17"/>
        <v>1</v>
      </c>
      <c r="H138">
        <f t="shared" si="18"/>
        <v>2</v>
      </c>
      <c r="I138">
        <f t="shared" si="15"/>
        <v>4</v>
      </c>
      <c r="J138" s="9">
        <f t="shared" si="14"/>
        <v>0.93</v>
      </c>
      <c r="L138">
        <v>4</v>
      </c>
    </row>
    <row r="139" spans="1:12" x14ac:dyDescent="0.25">
      <c r="A139" t="s">
        <v>72</v>
      </c>
      <c r="B139" t="s">
        <v>796</v>
      </c>
      <c r="C139">
        <v>0</v>
      </c>
      <c r="D139">
        <v>0</v>
      </c>
      <c r="E139">
        <v>1</v>
      </c>
      <c r="F139">
        <f t="shared" si="16"/>
        <v>0</v>
      </c>
      <c r="G139">
        <f t="shared" si="17"/>
        <v>0</v>
      </c>
      <c r="H139">
        <f t="shared" si="18"/>
        <v>2</v>
      </c>
      <c r="I139">
        <f t="shared" si="15"/>
        <v>2</v>
      </c>
      <c r="J139" s="9">
        <f t="shared" si="14"/>
        <v>0.47</v>
      </c>
      <c r="L139">
        <v>4</v>
      </c>
    </row>
    <row r="140" spans="1:12" x14ac:dyDescent="0.25">
      <c r="A140" t="s">
        <v>72</v>
      </c>
      <c r="B140" t="s">
        <v>797</v>
      </c>
      <c r="D140">
        <v>100</v>
      </c>
      <c r="E140">
        <v>100</v>
      </c>
      <c r="F140">
        <f t="shared" si="16"/>
        <v>0</v>
      </c>
      <c r="G140">
        <f t="shared" si="17"/>
        <v>3</v>
      </c>
      <c r="H140">
        <f t="shared" si="18"/>
        <v>3</v>
      </c>
      <c r="I140">
        <f t="shared" si="15"/>
        <v>6</v>
      </c>
      <c r="J140" s="9">
        <f t="shared" si="14"/>
        <v>1.4</v>
      </c>
      <c r="L140">
        <v>6</v>
      </c>
    </row>
    <row r="141" spans="1:12" x14ac:dyDescent="0.25">
      <c r="A141" t="s">
        <v>72</v>
      </c>
      <c r="B141" t="s">
        <v>798</v>
      </c>
      <c r="F141">
        <f t="shared" si="16"/>
        <v>0</v>
      </c>
      <c r="G141">
        <f t="shared" si="17"/>
        <v>0</v>
      </c>
      <c r="H141">
        <f t="shared" si="18"/>
        <v>0</v>
      </c>
      <c r="I141">
        <f t="shared" si="15"/>
        <v>0</v>
      </c>
      <c r="J141" s="9">
        <f t="shared" si="14"/>
        <v>0</v>
      </c>
      <c r="L141">
        <v>0</v>
      </c>
    </row>
    <row r="142" spans="1:12" x14ac:dyDescent="0.25">
      <c r="A142" t="s">
        <v>72</v>
      </c>
      <c r="B142" t="s">
        <v>799</v>
      </c>
      <c r="C142">
        <v>0.12</v>
      </c>
      <c r="D142">
        <v>0.09</v>
      </c>
      <c r="E142">
        <v>0.11</v>
      </c>
      <c r="F142">
        <f t="shared" si="16"/>
        <v>1</v>
      </c>
      <c r="G142">
        <f t="shared" si="17"/>
        <v>1</v>
      </c>
      <c r="H142">
        <f t="shared" si="18"/>
        <v>1</v>
      </c>
      <c r="I142">
        <f t="shared" si="15"/>
        <v>3</v>
      </c>
      <c r="J142" s="9">
        <f t="shared" si="14"/>
        <v>0.7</v>
      </c>
      <c r="L142">
        <v>3</v>
      </c>
    </row>
    <row r="143" spans="1:12" x14ac:dyDescent="0.25">
      <c r="A143" t="s">
        <v>72</v>
      </c>
      <c r="B143" t="s">
        <v>800</v>
      </c>
      <c r="C143">
        <v>0</v>
      </c>
      <c r="D143">
        <v>0</v>
      </c>
      <c r="E143">
        <v>6.68</v>
      </c>
      <c r="F143">
        <f t="shared" si="16"/>
        <v>0</v>
      </c>
      <c r="G143">
        <f t="shared" si="17"/>
        <v>0</v>
      </c>
      <c r="H143">
        <f t="shared" si="18"/>
        <v>3</v>
      </c>
      <c r="I143">
        <f t="shared" si="15"/>
        <v>3</v>
      </c>
      <c r="J143" s="9">
        <f t="shared" si="14"/>
        <v>0.7</v>
      </c>
      <c r="L143">
        <v>5</v>
      </c>
    </row>
    <row r="144" spans="1:12" x14ac:dyDescent="0.25">
      <c r="A144" t="s">
        <v>72</v>
      </c>
      <c r="B144" t="s">
        <v>801</v>
      </c>
      <c r="C144">
        <v>0.4</v>
      </c>
      <c r="D144">
        <v>0.02</v>
      </c>
      <c r="E144">
        <v>0.18</v>
      </c>
      <c r="F144">
        <f t="shared" si="16"/>
        <v>1</v>
      </c>
      <c r="G144">
        <f t="shared" si="17"/>
        <v>1</v>
      </c>
      <c r="H144">
        <f t="shared" si="18"/>
        <v>1</v>
      </c>
      <c r="I144">
        <f t="shared" si="15"/>
        <v>3</v>
      </c>
      <c r="J144" s="9">
        <f t="shared" si="14"/>
        <v>0.7</v>
      </c>
      <c r="L144">
        <v>3</v>
      </c>
    </row>
    <row r="145" spans="1:12" x14ac:dyDescent="0.25">
      <c r="A145" t="s">
        <v>72</v>
      </c>
      <c r="B145" t="s">
        <v>802</v>
      </c>
      <c r="F145">
        <f t="shared" si="16"/>
        <v>0</v>
      </c>
      <c r="G145">
        <f t="shared" si="17"/>
        <v>0</v>
      </c>
      <c r="H145">
        <f t="shared" si="18"/>
        <v>0</v>
      </c>
      <c r="I145">
        <f t="shared" si="15"/>
        <v>0</v>
      </c>
      <c r="J145" s="9">
        <f t="shared" si="14"/>
        <v>0</v>
      </c>
      <c r="L145">
        <v>0</v>
      </c>
    </row>
    <row r="146" spans="1:12" x14ac:dyDescent="0.25">
      <c r="A146" t="s">
        <v>72</v>
      </c>
      <c r="B146" t="s">
        <v>803</v>
      </c>
      <c r="E146">
        <v>0</v>
      </c>
      <c r="F146">
        <f t="shared" si="16"/>
        <v>0</v>
      </c>
      <c r="G146">
        <f t="shared" si="17"/>
        <v>0</v>
      </c>
      <c r="H146">
        <f t="shared" si="18"/>
        <v>0</v>
      </c>
      <c r="I146">
        <f t="shared" si="15"/>
        <v>0</v>
      </c>
      <c r="J146" s="9">
        <f t="shared" si="14"/>
        <v>0</v>
      </c>
      <c r="L146">
        <v>1</v>
      </c>
    </row>
    <row r="147" spans="1:12" x14ac:dyDescent="0.25">
      <c r="A147" t="s">
        <v>72</v>
      </c>
      <c r="B147" t="s">
        <v>804</v>
      </c>
      <c r="C147">
        <v>45</v>
      </c>
      <c r="D147">
        <v>13</v>
      </c>
      <c r="E147">
        <v>11</v>
      </c>
      <c r="F147">
        <f t="shared" si="16"/>
        <v>3</v>
      </c>
      <c r="G147">
        <f t="shared" si="17"/>
        <v>3</v>
      </c>
      <c r="H147">
        <f t="shared" si="18"/>
        <v>3</v>
      </c>
      <c r="I147">
        <f t="shared" si="15"/>
        <v>9</v>
      </c>
      <c r="J147" s="9">
        <f t="shared" si="14"/>
        <v>2.1</v>
      </c>
      <c r="L147">
        <v>9</v>
      </c>
    </row>
    <row r="148" spans="1:12" x14ac:dyDescent="0.25">
      <c r="A148" t="s">
        <v>72</v>
      </c>
      <c r="B148" t="s">
        <v>805</v>
      </c>
      <c r="F148">
        <f t="shared" si="16"/>
        <v>0</v>
      </c>
      <c r="G148">
        <f t="shared" si="17"/>
        <v>0</v>
      </c>
      <c r="H148">
        <f t="shared" si="18"/>
        <v>0</v>
      </c>
      <c r="I148">
        <f t="shared" si="15"/>
        <v>0</v>
      </c>
      <c r="J148" s="9">
        <f t="shared" si="14"/>
        <v>0</v>
      </c>
      <c r="L148">
        <v>0</v>
      </c>
    </row>
    <row r="149" spans="1:12" x14ac:dyDescent="0.25">
      <c r="A149" t="s">
        <v>72</v>
      </c>
      <c r="B149" t="s">
        <v>806</v>
      </c>
      <c r="C149">
        <v>1</v>
      </c>
      <c r="D149">
        <v>1</v>
      </c>
      <c r="E149">
        <v>1</v>
      </c>
      <c r="F149">
        <f t="shared" si="16"/>
        <v>2</v>
      </c>
      <c r="G149">
        <f t="shared" si="17"/>
        <v>2</v>
      </c>
      <c r="H149">
        <f t="shared" si="18"/>
        <v>2</v>
      </c>
      <c r="I149">
        <f t="shared" si="15"/>
        <v>6</v>
      </c>
      <c r="J149" s="9">
        <f t="shared" si="14"/>
        <v>1.4</v>
      </c>
      <c r="L149">
        <v>6</v>
      </c>
    </row>
    <row r="150" spans="1:12" x14ac:dyDescent="0.25">
      <c r="A150" t="s">
        <v>72</v>
      </c>
      <c r="B150" t="s">
        <v>807</v>
      </c>
      <c r="C150">
        <v>0</v>
      </c>
      <c r="D150">
        <v>0</v>
      </c>
      <c r="E150">
        <v>0</v>
      </c>
      <c r="F150">
        <f t="shared" si="16"/>
        <v>0</v>
      </c>
      <c r="G150">
        <f t="shared" si="17"/>
        <v>0</v>
      </c>
      <c r="H150">
        <f t="shared" si="18"/>
        <v>0</v>
      </c>
      <c r="I150">
        <f t="shared" si="15"/>
        <v>0</v>
      </c>
      <c r="J150" s="9">
        <f t="shared" si="14"/>
        <v>0</v>
      </c>
      <c r="L150">
        <v>3</v>
      </c>
    </row>
    <row r="151" spans="1:12" x14ac:dyDescent="0.25">
      <c r="A151" t="s">
        <v>72</v>
      </c>
      <c r="B151" t="s">
        <v>808</v>
      </c>
      <c r="C151">
        <v>0.02</v>
      </c>
      <c r="D151">
        <v>0.01</v>
      </c>
      <c r="E151">
        <v>0.01</v>
      </c>
      <c r="F151">
        <f t="shared" si="16"/>
        <v>1</v>
      </c>
      <c r="G151">
        <f t="shared" si="17"/>
        <v>1</v>
      </c>
      <c r="H151">
        <f t="shared" si="18"/>
        <v>1</v>
      </c>
      <c r="I151">
        <f t="shared" si="15"/>
        <v>3</v>
      </c>
      <c r="J151" s="9">
        <f t="shared" si="14"/>
        <v>0.7</v>
      </c>
      <c r="L151">
        <v>3</v>
      </c>
    </row>
    <row r="152" spans="1:12" x14ac:dyDescent="0.25">
      <c r="A152" t="s">
        <v>72</v>
      </c>
      <c r="B152" t="s">
        <v>809</v>
      </c>
      <c r="C152">
        <v>0</v>
      </c>
      <c r="D152">
        <v>0</v>
      </c>
      <c r="E152">
        <v>28</v>
      </c>
      <c r="F152">
        <f t="shared" si="16"/>
        <v>0</v>
      </c>
      <c r="G152">
        <f t="shared" si="17"/>
        <v>0</v>
      </c>
      <c r="H152">
        <f t="shared" si="18"/>
        <v>3</v>
      </c>
      <c r="I152">
        <f t="shared" si="15"/>
        <v>3</v>
      </c>
      <c r="J152" s="9">
        <f t="shared" si="14"/>
        <v>0.7</v>
      </c>
      <c r="L152">
        <v>5</v>
      </c>
    </row>
    <row r="153" spans="1:12" x14ac:dyDescent="0.25">
      <c r="A153" t="s">
        <v>72</v>
      </c>
      <c r="B153" t="s">
        <v>810</v>
      </c>
      <c r="F153">
        <f t="shared" si="16"/>
        <v>0</v>
      </c>
      <c r="G153">
        <f t="shared" si="17"/>
        <v>0</v>
      </c>
      <c r="H153">
        <f t="shared" si="18"/>
        <v>0</v>
      </c>
      <c r="I153">
        <f t="shared" si="15"/>
        <v>0</v>
      </c>
      <c r="J153" s="9">
        <f t="shared" si="14"/>
        <v>0</v>
      </c>
      <c r="L153">
        <v>0</v>
      </c>
    </row>
    <row r="154" spans="1:12" x14ac:dyDescent="0.25">
      <c r="A154" t="s">
        <v>72</v>
      </c>
      <c r="B154" t="s">
        <v>811</v>
      </c>
      <c r="F154">
        <f t="shared" si="16"/>
        <v>0</v>
      </c>
      <c r="G154">
        <f t="shared" si="17"/>
        <v>0</v>
      </c>
      <c r="H154">
        <f t="shared" si="18"/>
        <v>0</v>
      </c>
      <c r="I154">
        <f t="shared" si="15"/>
        <v>0</v>
      </c>
      <c r="J154" s="9">
        <f t="shared" si="14"/>
        <v>0</v>
      </c>
      <c r="L154">
        <v>0</v>
      </c>
    </row>
    <row r="155" spans="1:12" x14ac:dyDescent="0.25">
      <c r="A155" t="s">
        <v>72</v>
      </c>
      <c r="B155" t="s">
        <v>812</v>
      </c>
      <c r="C155">
        <v>0</v>
      </c>
      <c r="D155">
        <v>0</v>
      </c>
      <c r="E155">
        <v>0</v>
      </c>
      <c r="F155">
        <f t="shared" si="16"/>
        <v>0</v>
      </c>
      <c r="G155">
        <f t="shared" si="17"/>
        <v>0</v>
      </c>
      <c r="H155">
        <f t="shared" si="18"/>
        <v>0</v>
      </c>
      <c r="I155">
        <f t="shared" si="15"/>
        <v>0</v>
      </c>
      <c r="J155" s="9">
        <f t="shared" si="14"/>
        <v>0</v>
      </c>
      <c r="L155">
        <v>3</v>
      </c>
    </row>
    <row r="156" spans="1:12" x14ac:dyDescent="0.25">
      <c r="A156" t="s">
        <v>72</v>
      </c>
      <c r="B156" t="s">
        <v>813</v>
      </c>
      <c r="C156">
        <v>0.12</v>
      </c>
      <c r="D156">
        <v>0.21</v>
      </c>
      <c r="E156">
        <v>0.28000000000000003</v>
      </c>
      <c r="F156">
        <f>IF(C156="",0,LOOKUP(C156,$N$3:$O$6,$P$3:$P$6))</f>
        <v>1</v>
      </c>
      <c r="G156">
        <f t="shared" si="17"/>
        <v>1</v>
      </c>
      <c r="H156">
        <f t="shared" si="18"/>
        <v>1</v>
      </c>
      <c r="I156">
        <f>SUM(F156:H156)</f>
        <v>3</v>
      </c>
      <c r="J156" s="9">
        <f t="shared" si="14"/>
        <v>0.7</v>
      </c>
      <c r="L156">
        <v>3</v>
      </c>
    </row>
    <row r="157" spans="1:12" x14ac:dyDescent="0.25">
      <c r="A157" t="s">
        <v>72</v>
      </c>
      <c r="B157" t="s">
        <v>814</v>
      </c>
      <c r="E157">
        <v>0</v>
      </c>
      <c r="F157">
        <f t="shared" si="16"/>
        <v>0</v>
      </c>
      <c r="G157">
        <f t="shared" si="17"/>
        <v>0</v>
      </c>
      <c r="H157">
        <f t="shared" si="18"/>
        <v>0</v>
      </c>
      <c r="I157">
        <f t="shared" si="15"/>
        <v>0</v>
      </c>
      <c r="J157" s="9">
        <f t="shared" si="14"/>
        <v>0</v>
      </c>
      <c r="L157">
        <v>1</v>
      </c>
    </row>
    <row r="158" spans="1:12" x14ac:dyDescent="0.25">
      <c r="A158" t="s">
        <v>72</v>
      </c>
      <c r="B158" t="s">
        <v>815</v>
      </c>
      <c r="C158">
        <v>0</v>
      </c>
      <c r="D158">
        <v>0</v>
      </c>
      <c r="E158">
        <v>0</v>
      </c>
      <c r="F158">
        <f t="shared" si="16"/>
        <v>0</v>
      </c>
      <c r="G158">
        <f t="shared" si="17"/>
        <v>0</v>
      </c>
      <c r="H158">
        <f t="shared" si="18"/>
        <v>0</v>
      </c>
      <c r="I158">
        <f t="shared" si="15"/>
        <v>0</v>
      </c>
      <c r="J158" s="9">
        <f t="shared" si="14"/>
        <v>0</v>
      </c>
      <c r="L158">
        <v>3</v>
      </c>
    </row>
    <row r="159" spans="1:12" x14ac:dyDescent="0.25">
      <c r="A159" t="s">
        <v>72</v>
      </c>
      <c r="B159" t="s">
        <v>816</v>
      </c>
      <c r="C159">
        <v>0</v>
      </c>
      <c r="D159">
        <v>0</v>
      </c>
      <c r="E159">
        <v>0</v>
      </c>
      <c r="F159">
        <f t="shared" si="16"/>
        <v>0</v>
      </c>
      <c r="G159">
        <f t="shared" si="17"/>
        <v>0</v>
      </c>
      <c r="H159">
        <f t="shared" si="18"/>
        <v>0</v>
      </c>
      <c r="I159">
        <f t="shared" si="15"/>
        <v>0</v>
      </c>
      <c r="J159" s="9">
        <f t="shared" si="14"/>
        <v>0</v>
      </c>
      <c r="L159">
        <v>3</v>
      </c>
    </row>
    <row r="160" spans="1:12" x14ac:dyDescent="0.25">
      <c r="A160" t="s">
        <v>72</v>
      </c>
      <c r="B160" t="s">
        <v>817</v>
      </c>
      <c r="C160">
        <v>0.31</v>
      </c>
      <c r="D160">
        <v>0.33</v>
      </c>
      <c r="E160">
        <v>1.03</v>
      </c>
      <c r="F160">
        <f t="shared" si="16"/>
        <v>1</v>
      </c>
      <c r="G160">
        <f t="shared" si="17"/>
        <v>1</v>
      </c>
      <c r="H160">
        <f t="shared" si="18"/>
        <v>3</v>
      </c>
      <c r="I160">
        <f t="shared" si="15"/>
        <v>5</v>
      </c>
      <c r="J160" s="9">
        <f t="shared" si="14"/>
        <v>1.17</v>
      </c>
      <c r="L160">
        <v>5</v>
      </c>
    </row>
    <row r="161" spans="1:12" x14ac:dyDescent="0.25">
      <c r="A161" t="s">
        <v>72</v>
      </c>
      <c r="B161" t="s">
        <v>818</v>
      </c>
      <c r="C161">
        <v>0</v>
      </c>
      <c r="D161">
        <v>0</v>
      </c>
      <c r="E161">
        <v>0</v>
      </c>
      <c r="F161">
        <f t="shared" si="16"/>
        <v>0</v>
      </c>
      <c r="G161">
        <f t="shared" si="17"/>
        <v>0</v>
      </c>
      <c r="H161">
        <f t="shared" si="18"/>
        <v>0</v>
      </c>
      <c r="I161">
        <f t="shared" si="15"/>
        <v>0</v>
      </c>
      <c r="J161" s="9">
        <f t="shared" si="14"/>
        <v>0</v>
      </c>
      <c r="L161">
        <v>3</v>
      </c>
    </row>
    <row r="162" spans="1:12" x14ac:dyDescent="0.25">
      <c r="A162" t="s">
        <v>72</v>
      </c>
      <c r="B162" t="s">
        <v>819</v>
      </c>
      <c r="C162">
        <v>0</v>
      </c>
      <c r="D162">
        <v>0</v>
      </c>
      <c r="E162">
        <v>0</v>
      </c>
      <c r="F162">
        <f t="shared" si="16"/>
        <v>0</v>
      </c>
      <c r="G162">
        <f t="shared" si="17"/>
        <v>0</v>
      </c>
      <c r="H162">
        <f t="shared" si="18"/>
        <v>0</v>
      </c>
      <c r="I162">
        <f t="shared" si="15"/>
        <v>0</v>
      </c>
      <c r="J162" s="9">
        <f t="shared" si="14"/>
        <v>0</v>
      </c>
      <c r="L162">
        <v>3</v>
      </c>
    </row>
    <row r="163" spans="1:12" x14ac:dyDescent="0.25">
      <c r="A163" t="s">
        <v>72</v>
      </c>
      <c r="B163" t="s">
        <v>820</v>
      </c>
      <c r="F163">
        <f t="shared" si="16"/>
        <v>0</v>
      </c>
      <c r="G163">
        <f t="shared" si="17"/>
        <v>0</v>
      </c>
      <c r="H163">
        <f t="shared" si="18"/>
        <v>0</v>
      </c>
      <c r="I163">
        <f t="shared" ref="I163:I177" si="19">SUM(F163:H163)</f>
        <v>0</v>
      </c>
      <c r="J163" s="9">
        <f t="shared" si="14"/>
        <v>0</v>
      </c>
      <c r="L163">
        <v>0</v>
      </c>
    </row>
    <row r="164" spans="1:12" x14ac:dyDescent="0.25">
      <c r="A164" t="s">
        <v>72</v>
      </c>
      <c r="B164" t="s">
        <v>821</v>
      </c>
      <c r="C164">
        <v>0</v>
      </c>
      <c r="D164">
        <v>0</v>
      </c>
      <c r="E164">
        <v>0</v>
      </c>
      <c r="F164">
        <f t="shared" si="16"/>
        <v>0</v>
      </c>
      <c r="G164">
        <f t="shared" si="17"/>
        <v>0</v>
      </c>
      <c r="H164">
        <f t="shared" si="18"/>
        <v>0</v>
      </c>
      <c r="I164">
        <f t="shared" si="19"/>
        <v>0</v>
      </c>
      <c r="J164" s="9">
        <f t="shared" si="14"/>
        <v>0</v>
      </c>
      <c r="L164">
        <v>3</v>
      </c>
    </row>
    <row r="165" spans="1:12" x14ac:dyDescent="0.25">
      <c r="A165" t="s">
        <v>72</v>
      </c>
      <c r="B165" t="s">
        <v>822</v>
      </c>
      <c r="F165">
        <f t="shared" si="16"/>
        <v>0</v>
      </c>
      <c r="G165">
        <f t="shared" si="17"/>
        <v>0</v>
      </c>
      <c r="H165">
        <f t="shared" si="18"/>
        <v>0</v>
      </c>
      <c r="I165">
        <f t="shared" si="19"/>
        <v>0</v>
      </c>
      <c r="J165" s="9">
        <f t="shared" si="14"/>
        <v>0</v>
      </c>
      <c r="L165">
        <v>0</v>
      </c>
    </row>
    <row r="166" spans="1:12" x14ac:dyDescent="0.25">
      <c r="A166" t="s">
        <v>72</v>
      </c>
      <c r="B166" t="s">
        <v>827</v>
      </c>
      <c r="C166">
        <v>0</v>
      </c>
      <c r="D166">
        <v>0</v>
      </c>
      <c r="E166">
        <v>0</v>
      </c>
      <c r="F166">
        <f t="shared" si="16"/>
        <v>0</v>
      </c>
      <c r="G166">
        <f t="shared" si="17"/>
        <v>0</v>
      </c>
      <c r="H166">
        <f t="shared" si="18"/>
        <v>0</v>
      </c>
      <c r="I166">
        <f t="shared" si="19"/>
        <v>0</v>
      </c>
      <c r="J166" s="9">
        <f t="shared" si="14"/>
        <v>0</v>
      </c>
      <c r="L166">
        <v>3</v>
      </c>
    </row>
    <row r="167" spans="1:12" x14ac:dyDescent="0.25">
      <c r="A167" t="s">
        <v>72</v>
      </c>
      <c r="B167" t="s">
        <v>823</v>
      </c>
      <c r="F167">
        <f t="shared" si="16"/>
        <v>0</v>
      </c>
      <c r="G167">
        <f t="shared" si="17"/>
        <v>0</v>
      </c>
      <c r="H167">
        <f t="shared" si="18"/>
        <v>0</v>
      </c>
      <c r="I167">
        <f t="shared" si="19"/>
        <v>0</v>
      </c>
      <c r="J167" s="9">
        <f t="shared" ref="J167:J177" si="20">ROUND((I167/9)*(10/100)*21,2)</f>
        <v>0</v>
      </c>
      <c r="L167">
        <v>0</v>
      </c>
    </row>
    <row r="168" spans="1:12" x14ac:dyDescent="0.25">
      <c r="A168" t="s">
        <v>72</v>
      </c>
      <c r="B168" t="s">
        <v>824</v>
      </c>
      <c r="F168">
        <f t="shared" si="16"/>
        <v>0</v>
      </c>
      <c r="G168">
        <f t="shared" si="17"/>
        <v>0</v>
      </c>
      <c r="H168">
        <f t="shared" si="18"/>
        <v>0</v>
      </c>
      <c r="I168">
        <f t="shared" si="19"/>
        <v>0</v>
      </c>
      <c r="J168" s="9">
        <f t="shared" si="20"/>
        <v>0</v>
      </c>
      <c r="L168">
        <v>0</v>
      </c>
    </row>
    <row r="169" spans="1:12" x14ac:dyDescent="0.25">
      <c r="A169" t="s">
        <v>72</v>
      </c>
      <c r="B169" t="s">
        <v>825</v>
      </c>
      <c r="E169">
        <v>100</v>
      </c>
      <c r="F169">
        <f t="shared" si="16"/>
        <v>0</v>
      </c>
      <c r="G169">
        <f t="shared" si="17"/>
        <v>0</v>
      </c>
      <c r="H169">
        <f t="shared" si="18"/>
        <v>3</v>
      </c>
      <c r="I169">
        <f t="shared" si="19"/>
        <v>3</v>
      </c>
      <c r="J169" s="9">
        <f t="shared" si="20"/>
        <v>0.7</v>
      </c>
      <c r="L169">
        <v>3</v>
      </c>
    </row>
    <row r="170" spans="1:12" x14ac:dyDescent="0.25">
      <c r="A170" t="s">
        <v>72</v>
      </c>
      <c r="B170" t="s">
        <v>826</v>
      </c>
      <c r="F170">
        <f t="shared" si="16"/>
        <v>0</v>
      </c>
      <c r="G170">
        <f t="shared" si="17"/>
        <v>0</v>
      </c>
      <c r="H170">
        <f t="shared" si="18"/>
        <v>0</v>
      </c>
      <c r="I170">
        <f t="shared" si="19"/>
        <v>0</v>
      </c>
      <c r="J170" s="9">
        <f t="shared" si="20"/>
        <v>0</v>
      </c>
      <c r="L170">
        <v>0</v>
      </c>
    </row>
    <row r="171" spans="1:12" x14ac:dyDescent="0.25">
      <c r="A171" t="s">
        <v>72</v>
      </c>
      <c r="B171" t="s">
        <v>828</v>
      </c>
      <c r="C171">
        <v>0</v>
      </c>
      <c r="D171">
        <v>0</v>
      </c>
      <c r="E171">
        <v>0</v>
      </c>
      <c r="F171">
        <f t="shared" si="16"/>
        <v>0</v>
      </c>
      <c r="G171">
        <f t="shared" si="17"/>
        <v>0</v>
      </c>
      <c r="H171">
        <f t="shared" si="18"/>
        <v>0</v>
      </c>
      <c r="I171">
        <f t="shared" si="19"/>
        <v>0</v>
      </c>
      <c r="J171" s="9">
        <f t="shared" si="20"/>
        <v>0</v>
      </c>
      <c r="L171">
        <v>3</v>
      </c>
    </row>
    <row r="172" spans="1:12" x14ac:dyDescent="0.25">
      <c r="A172" t="s">
        <v>72</v>
      </c>
      <c r="B172" t="s">
        <v>829</v>
      </c>
      <c r="C172">
        <v>0</v>
      </c>
      <c r="D172">
        <v>0</v>
      </c>
      <c r="E172">
        <v>0</v>
      </c>
      <c r="F172">
        <f t="shared" si="16"/>
        <v>0</v>
      </c>
      <c r="G172">
        <f t="shared" si="17"/>
        <v>0</v>
      </c>
      <c r="H172">
        <f t="shared" si="18"/>
        <v>0</v>
      </c>
      <c r="I172">
        <f t="shared" si="19"/>
        <v>0</v>
      </c>
      <c r="J172" s="9">
        <f t="shared" si="20"/>
        <v>0</v>
      </c>
      <c r="L172">
        <v>3</v>
      </c>
    </row>
    <row r="173" spans="1:12" x14ac:dyDescent="0.25">
      <c r="A173" t="s">
        <v>72</v>
      </c>
      <c r="B173" t="s">
        <v>830</v>
      </c>
      <c r="F173">
        <f t="shared" si="16"/>
        <v>0</v>
      </c>
      <c r="G173">
        <f t="shared" si="17"/>
        <v>0</v>
      </c>
      <c r="H173">
        <f t="shared" si="18"/>
        <v>0</v>
      </c>
      <c r="I173">
        <f t="shared" si="19"/>
        <v>0</v>
      </c>
      <c r="J173" s="9">
        <f t="shared" si="20"/>
        <v>0</v>
      </c>
      <c r="L173">
        <v>0</v>
      </c>
    </row>
    <row r="174" spans="1:12" x14ac:dyDescent="0.25">
      <c r="A174" t="s">
        <v>72</v>
      </c>
      <c r="B174" t="s">
        <v>831</v>
      </c>
      <c r="F174">
        <f t="shared" si="16"/>
        <v>0</v>
      </c>
      <c r="G174">
        <f t="shared" si="17"/>
        <v>0</v>
      </c>
      <c r="H174">
        <f t="shared" si="18"/>
        <v>0</v>
      </c>
      <c r="I174">
        <f t="shared" si="19"/>
        <v>0</v>
      </c>
      <c r="J174" s="9">
        <f t="shared" si="20"/>
        <v>0</v>
      </c>
      <c r="L174">
        <v>0</v>
      </c>
    </row>
    <row r="175" spans="1:12" x14ac:dyDescent="0.25">
      <c r="A175" t="s">
        <v>72</v>
      </c>
      <c r="B175" t="s">
        <v>832</v>
      </c>
      <c r="F175">
        <f t="shared" si="16"/>
        <v>0</v>
      </c>
      <c r="G175">
        <f t="shared" si="17"/>
        <v>0</v>
      </c>
      <c r="H175">
        <f t="shared" si="18"/>
        <v>0</v>
      </c>
      <c r="I175">
        <f t="shared" si="19"/>
        <v>0</v>
      </c>
      <c r="J175" s="9">
        <f t="shared" si="20"/>
        <v>0</v>
      </c>
      <c r="L175">
        <v>3</v>
      </c>
    </row>
    <row r="176" spans="1:12" x14ac:dyDescent="0.25">
      <c r="A176" t="s">
        <v>72</v>
      </c>
      <c r="B176" t="s">
        <v>833</v>
      </c>
      <c r="F176">
        <f t="shared" si="16"/>
        <v>0</v>
      </c>
      <c r="G176">
        <f t="shared" si="17"/>
        <v>0</v>
      </c>
      <c r="H176">
        <f t="shared" si="18"/>
        <v>0</v>
      </c>
      <c r="I176">
        <f t="shared" si="19"/>
        <v>0</v>
      </c>
      <c r="J176" s="9">
        <f t="shared" si="20"/>
        <v>0</v>
      </c>
      <c r="L176">
        <v>0</v>
      </c>
    </row>
    <row r="177" spans="1:12" x14ac:dyDescent="0.25">
      <c r="A177" t="s">
        <v>72</v>
      </c>
      <c r="B177" t="s">
        <v>834</v>
      </c>
      <c r="F177">
        <f t="shared" si="16"/>
        <v>0</v>
      </c>
      <c r="G177">
        <f t="shared" si="17"/>
        <v>0</v>
      </c>
      <c r="H177">
        <f t="shared" si="18"/>
        <v>0</v>
      </c>
      <c r="I177">
        <f t="shared" si="19"/>
        <v>0</v>
      </c>
      <c r="J177" s="9">
        <f t="shared" si="20"/>
        <v>0</v>
      </c>
      <c r="L177">
        <v>0</v>
      </c>
    </row>
    <row r="180" spans="1:12" x14ac:dyDescent="0.25">
      <c r="J180" s="58"/>
    </row>
  </sheetData>
  <autoFilter ref="A2:L177" xr:uid="{93F6137E-C6D2-4DB9-998F-FB415B3CE695}"/>
  <phoneticPr fontId="4" type="noConversion"/>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README</vt:lpstr>
      <vt:lpstr>5_3 A</vt:lpstr>
      <vt:lpstr>6-3 A</vt:lpstr>
      <vt:lpstr>6-3 B</vt:lpstr>
      <vt:lpstr>6-3 C</vt:lpstr>
      <vt:lpstr>6-6 ABC</vt:lpstr>
      <vt:lpstr>6-7 ABC</vt:lpstr>
      <vt:lpstr>6-10 ABC</vt:lpstr>
      <vt:lpstr>6-14 ABC</vt:lpstr>
      <vt:lpstr>6-11 to 6-26 ABC</vt:lpstr>
      <vt:lpstr>7-1 A</vt:lpstr>
      <vt:lpstr>7-1 B</vt:lpstr>
      <vt:lpstr>7-1 C</vt:lpstr>
      <vt:lpstr>7-2 A</vt:lpstr>
      <vt:lpstr>7-2 B</vt:lpstr>
      <vt:lpstr>7-2 C</vt:lpstr>
      <vt:lpstr>8.4 A</vt:lpstr>
      <vt:lpstr>8-4 B</vt:lpstr>
      <vt:lpstr>8-4 C</vt:lpstr>
      <vt:lpstr>8-6 ABC</vt:lpstr>
      <vt:lpstr>8-7 ABC</vt:lpstr>
      <vt:lpstr>8-8 ABC</vt:lpstr>
      <vt:lpstr>9-1 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Pamela Fairweather</dc:creator>
  <cp:lastModifiedBy>Tracey Pamela Fairweather</cp:lastModifiedBy>
  <dcterms:created xsi:type="dcterms:W3CDTF">2023-05-17T10:09:43Z</dcterms:created>
  <dcterms:modified xsi:type="dcterms:W3CDTF">2023-11-14T12:55:45Z</dcterms:modified>
</cp:coreProperties>
</file>